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My Drive\Research with Professor Bob Allen\Standardized Product Names + Weights and Measurements\Standardized\"/>
    </mc:Choice>
  </mc:AlternateContent>
  <bookViews>
    <workbookView xWindow="0" yWindow="0" windowWidth="23040" windowHeight="9408" tabRatio="628"/>
  </bookViews>
  <sheets>
    <sheet name="Intro" sheetId="17" r:id="rId1"/>
    <sheet name="Bahrain - Prices (Imports)" sheetId="18" r:id="rId2"/>
    <sheet name="Bahrain - Prices (Exports)" sheetId="19" r:id="rId3"/>
    <sheet name="Imports - Data (Raw)" sheetId="1" r:id="rId4"/>
    <sheet name="Imports - Data (Adjusted) - 1" sheetId="7" r:id="rId5"/>
    <sheet name="Imports - Data (Adjusted) - 2" sheetId="10" r:id="rId6"/>
    <sheet name="Imports - Data (Adjusted) - 3" sheetId="8" r:id="rId7"/>
    <sheet name="Exports - Data (Raw)" sheetId="12" r:id="rId8"/>
    <sheet name="Exports - Data (Adjusted) - 1" sheetId="13" r:id="rId9"/>
    <sheet name="Exports - Data (Adjusted) - 2" sheetId="14" r:id="rId10"/>
    <sheet name="Exports - Data (Adjusted) - 3" sheetId="15" r:id="rId11"/>
    <sheet name="Color Legend" sheetId="5" r:id="rId12"/>
  </sheets>
  <definedNames>
    <definedName name="_xlnm._FilterDatabase" localSheetId="3" hidden="1">'Imports - Data (Raw)'!$A$2:$A$173</definedName>
  </definedNames>
  <calcPr calcId="152511"/>
</workbook>
</file>

<file path=xl/calcChain.xml><?xml version="1.0" encoding="utf-8"?>
<calcChain xmlns="http://schemas.openxmlformats.org/spreadsheetml/2006/main">
  <c r="F166" i="15" l="1"/>
  <c r="P142" i="15" l="1"/>
  <c r="N142" i="15"/>
  <c r="L142" i="15"/>
  <c r="J142" i="15"/>
  <c r="I142" i="15"/>
  <c r="F142" i="15"/>
  <c r="AS132" i="15"/>
  <c r="AR132" i="15"/>
  <c r="AP132" i="15"/>
  <c r="AS129" i="15"/>
  <c r="AR58" i="15"/>
  <c r="AN90" i="15"/>
  <c r="AL90" i="15"/>
  <c r="AJ90" i="15"/>
  <c r="AH90" i="15"/>
  <c r="AG90" i="15"/>
  <c r="AF90" i="15"/>
  <c r="AD90" i="15"/>
  <c r="AB90" i="15"/>
  <c r="AA90" i="15"/>
  <c r="Z90" i="15"/>
  <c r="X90" i="15"/>
  <c r="W90" i="15"/>
  <c r="V90" i="15"/>
  <c r="AS60" i="15"/>
  <c r="AS58" i="15"/>
  <c r="AS56" i="15"/>
  <c r="AR57" i="15"/>
  <c r="AR56" i="15"/>
  <c r="AP58" i="15"/>
  <c r="AP57" i="15"/>
  <c r="AP56" i="15"/>
  <c r="AS36" i="15"/>
  <c r="AS35" i="15"/>
  <c r="X35" i="15"/>
  <c r="W35" i="15"/>
  <c r="V35" i="15"/>
  <c r="T35" i="15"/>
  <c r="R35" i="15"/>
  <c r="R30" i="15"/>
  <c r="R31" i="15"/>
  <c r="R32" i="15"/>
  <c r="R33" i="15"/>
  <c r="V33" i="15"/>
  <c r="V32" i="15"/>
  <c r="V31" i="15"/>
  <c r="V30" i="15"/>
  <c r="W29" i="15"/>
  <c r="AG29" i="15"/>
  <c r="AF29" i="15"/>
  <c r="AD29" i="15"/>
  <c r="AB29" i="15"/>
  <c r="AA29" i="15"/>
  <c r="Z29" i="15"/>
  <c r="X29" i="15"/>
  <c r="D29" i="15"/>
  <c r="F29" i="15"/>
  <c r="I29" i="15"/>
  <c r="J29" i="15"/>
  <c r="L29" i="15"/>
  <c r="N29" i="15"/>
  <c r="D30" i="8"/>
  <c r="F30" i="8"/>
  <c r="H30" i="8"/>
  <c r="I30" i="8"/>
  <c r="K30" i="8"/>
  <c r="P29" i="15"/>
  <c r="F230" i="15"/>
  <c r="D229" i="15"/>
  <c r="F229" i="15" s="1"/>
  <c r="D228" i="15"/>
  <c r="F228" i="15" s="1"/>
  <c r="F227" i="15" s="1"/>
  <c r="F226" i="15"/>
  <c r="D225" i="15"/>
  <c r="D224" i="15"/>
  <c r="D223" i="15"/>
  <c r="D222" i="15"/>
  <c r="F220" i="15"/>
  <c r="F218" i="15"/>
  <c r="F216" i="15"/>
  <c r="F215" i="15"/>
  <c r="F214" i="15"/>
  <c r="F213" i="15"/>
  <c r="F212" i="15"/>
  <c r="F211" i="15"/>
  <c r="F209" i="15"/>
  <c r="F208" i="15"/>
  <c r="F206" i="15"/>
  <c r="F204" i="15"/>
  <c r="F205" i="15" s="1"/>
  <c r="D203" i="15"/>
  <c r="F203" i="15" s="1"/>
  <c r="F202" i="15" s="1"/>
  <c r="F200" i="15"/>
  <c r="F199" i="15"/>
  <c r="F197" i="15"/>
  <c r="F190" i="15"/>
  <c r="F189" i="15"/>
  <c r="D184" i="15"/>
  <c r="F177" i="15"/>
  <c r="D175" i="15"/>
  <c r="D174" i="15"/>
  <c r="D165" i="15"/>
  <c r="D164" i="15"/>
  <c r="D160" i="15"/>
  <c r="D155" i="15"/>
  <c r="AP156" i="8"/>
  <c r="AN156" i="8"/>
  <c r="AL156" i="8"/>
  <c r="AP153" i="8"/>
  <c r="AN153" i="8"/>
  <c r="AL153" i="8"/>
  <c r="AP152" i="8"/>
  <c r="AP149" i="8"/>
  <c r="AN149" i="8"/>
  <c r="AL149" i="8"/>
  <c r="AP123" i="8"/>
  <c r="AP122" i="8"/>
  <c r="AP116" i="8"/>
  <c r="AN116" i="8"/>
  <c r="AL116" i="8"/>
  <c r="AF107" i="8"/>
  <c r="Z105" i="8"/>
  <c r="AJ105" i="8"/>
  <c r="AD105" i="8"/>
  <c r="AC105" i="8"/>
  <c r="AB105" i="8"/>
  <c r="X105" i="8"/>
  <c r="W105" i="8"/>
  <c r="V105" i="8"/>
  <c r="T105" i="8"/>
  <c r="S105" i="8"/>
  <c r="P105" i="8"/>
  <c r="O105" i="8"/>
  <c r="F76" i="8"/>
  <c r="AP69" i="8" l="1"/>
  <c r="AN69" i="8"/>
  <c r="AL69" i="8"/>
  <c r="AP67" i="8"/>
  <c r="AN67" i="8"/>
  <c r="AL67" i="8"/>
  <c r="AP57" i="8" l="1"/>
  <c r="AN57" i="8"/>
  <c r="AL57" i="8"/>
  <c r="AJ57" i="8"/>
  <c r="AH57" i="8"/>
  <c r="AF57" i="8"/>
  <c r="AD57" i="8"/>
  <c r="AC57" i="8"/>
  <c r="AB57" i="8"/>
  <c r="Z57" i="8"/>
  <c r="R57" i="8"/>
  <c r="P57" i="8"/>
  <c r="P56" i="8"/>
  <c r="AP56" i="8"/>
  <c r="AN56" i="8"/>
  <c r="AL56" i="8"/>
  <c r="AJ56" i="8"/>
  <c r="AH56" i="8"/>
  <c r="AF56" i="8"/>
  <c r="AD56" i="8"/>
  <c r="AC56" i="8"/>
  <c r="AB56" i="8"/>
  <c r="Z56" i="8"/>
  <c r="X56" i="8"/>
  <c r="R56" i="8"/>
  <c r="W56" i="8"/>
  <c r="V56" i="8"/>
  <c r="P55" i="8"/>
  <c r="O55" i="8"/>
  <c r="N55" i="8"/>
  <c r="AP38" i="8"/>
  <c r="AF37" i="8"/>
  <c r="AP37" i="8"/>
  <c r="D199" i="8"/>
  <c r="D200" i="8"/>
  <c r="F255" i="8"/>
  <c r="AP36" i="8" s="1"/>
  <c r="AN36" i="8" l="1"/>
  <c r="AL36" i="8"/>
  <c r="AJ36" i="8"/>
  <c r="D254" i="8"/>
  <c r="F254" i="8" s="1"/>
  <c r="D253" i="8"/>
  <c r="F251" i="8"/>
  <c r="D250" i="8"/>
  <c r="D249" i="8"/>
  <c r="D248" i="8"/>
  <c r="D247" i="8"/>
  <c r="F245" i="8"/>
  <c r="F243" i="8"/>
  <c r="F241" i="8"/>
  <c r="F240" i="8"/>
  <c r="F239" i="8"/>
  <c r="F238" i="8"/>
  <c r="F237" i="8"/>
  <c r="F236" i="8"/>
  <c r="F234" i="8"/>
  <c r="F233" i="8"/>
  <c r="F231" i="8"/>
  <c r="F229" i="8"/>
  <c r="F230" i="8" s="1"/>
  <c r="D228" i="8"/>
  <c r="F228" i="8" s="1"/>
  <c r="F227" i="8" s="1"/>
  <c r="F225" i="8"/>
  <c r="F224" i="8"/>
  <c r="F222" i="8"/>
  <c r="F215" i="8"/>
  <c r="F214" i="8"/>
  <c r="D209" i="8"/>
  <c r="F202" i="8"/>
  <c r="D190" i="8"/>
  <c r="D189" i="8"/>
  <c r="D185" i="8"/>
  <c r="D180" i="8"/>
  <c r="K166" i="8" l="1"/>
  <c r="N166" i="8"/>
  <c r="L166" i="8"/>
  <c r="Z30" i="8"/>
  <c r="AD30" i="8"/>
  <c r="N30" i="8"/>
  <c r="AC30" i="8"/>
  <c r="L30" i="8"/>
  <c r="AB30" i="8"/>
  <c r="F253" i="8"/>
  <c r="F252" i="8" s="1"/>
  <c r="K56" i="8" l="1"/>
  <c r="AD140" i="15" l="1"/>
  <c r="AA140" i="15"/>
  <c r="Z140" i="15"/>
  <c r="X140" i="15"/>
  <c r="W140" i="15"/>
  <c r="V140" i="15"/>
  <c r="T140" i="15"/>
  <c r="F140" i="15"/>
  <c r="D140" i="15"/>
  <c r="AA137" i="15"/>
  <c r="Z137" i="15"/>
  <c r="X137" i="15"/>
  <c r="W137" i="15"/>
  <c r="V137" i="15"/>
  <c r="T137" i="15"/>
  <c r="R137" i="15"/>
  <c r="P137" i="15"/>
  <c r="N137" i="15"/>
  <c r="L137" i="15"/>
  <c r="J137" i="15"/>
  <c r="I137" i="15"/>
  <c r="AR136" i="15"/>
  <c r="AP136" i="15"/>
  <c r="AN136" i="15"/>
  <c r="F136" i="15"/>
  <c r="D136" i="15"/>
  <c r="AN132" i="15"/>
  <c r="AD132" i="15"/>
  <c r="AD130" i="15"/>
  <c r="AA130" i="15"/>
  <c r="Z130" i="15"/>
  <c r="X130" i="15"/>
  <c r="W130" i="15"/>
  <c r="V130" i="15"/>
  <c r="T130" i="15"/>
  <c r="I130" i="15"/>
  <c r="AD128" i="15"/>
  <c r="AA128" i="15"/>
  <c r="Z128" i="15"/>
  <c r="X128" i="15"/>
  <c r="W128" i="15"/>
  <c r="V128" i="15"/>
  <c r="T128" i="15"/>
  <c r="R128" i="15"/>
  <c r="P128" i="15"/>
  <c r="L125" i="15"/>
  <c r="N123" i="15"/>
  <c r="J123" i="15"/>
  <c r="I123" i="15"/>
  <c r="F123" i="15"/>
  <c r="D123" i="15"/>
  <c r="AA121" i="15"/>
  <c r="Z121" i="15"/>
  <c r="X121" i="15"/>
  <c r="W121" i="15"/>
  <c r="V121" i="15"/>
  <c r="T121" i="15"/>
  <c r="R121" i="15"/>
  <c r="P121" i="15"/>
  <c r="N121" i="15"/>
  <c r="L121" i="15"/>
  <c r="J121" i="15"/>
  <c r="I121" i="15"/>
  <c r="F121" i="15"/>
  <c r="D121" i="15"/>
  <c r="AD115" i="15"/>
  <c r="V115" i="15"/>
  <c r="P115" i="15"/>
  <c r="J115" i="15"/>
  <c r="I115" i="15"/>
  <c r="AD114" i="15"/>
  <c r="AA114" i="15"/>
  <c r="Z114" i="15"/>
  <c r="X114" i="15"/>
  <c r="W114" i="15"/>
  <c r="V114" i="15"/>
  <c r="T114" i="15"/>
  <c r="R114" i="15"/>
  <c r="N114" i="15"/>
  <c r="L114" i="15"/>
  <c r="J114" i="15"/>
  <c r="I114" i="15"/>
  <c r="AS113" i="15"/>
  <c r="AR113" i="15"/>
  <c r="AP113" i="15"/>
  <c r="AN113" i="15"/>
  <c r="AR112" i="15"/>
  <c r="AP112" i="15"/>
  <c r="AN112" i="15"/>
  <c r="AD112" i="15"/>
  <c r="AA112" i="15"/>
  <c r="Z112" i="15"/>
  <c r="AR111" i="15"/>
  <c r="AP111" i="15"/>
  <c r="AN111" i="15"/>
  <c r="AD111" i="15"/>
  <c r="AA111" i="15"/>
  <c r="Z111" i="15"/>
  <c r="AS110" i="15"/>
  <c r="AR110" i="15"/>
  <c r="AP110" i="15"/>
  <c r="AN110" i="15"/>
  <c r="AD110" i="15"/>
  <c r="AA110" i="15"/>
  <c r="Z110" i="15"/>
  <c r="X110" i="15"/>
  <c r="W110" i="15"/>
  <c r="V110" i="15"/>
  <c r="T110" i="15"/>
  <c r="R110" i="15"/>
  <c r="P110" i="15"/>
  <c r="N110" i="15"/>
  <c r="L110" i="15"/>
  <c r="J110" i="15"/>
  <c r="I110" i="15"/>
  <c r="AD109" i="15"/>
  <c r="AA109" i="15"/>
  <c r="Z109" i="15"/>
  <c r="X109" i="15"/>
  <c r="W109" i="15"/>
  <c r="V109" i="15"/>
  <c r="T109" i="15"/>
  <c r="R109" i="15"/>
  <c r="P109" i="15"/>
  <c r="N109" i="15"/>
  <c r="I109" i="15"/>
  <c r="F109" i="15"/>
  <c r="D109" i="15"/>
  <c r="AS102" i="15"/>
  <c r="Z102" i="15"/>
  <c r="X102" i="15"/>
  <c r="W102" i="15"/>
  <c r="V102" i="15"/>
  <c r="T102" i="15"/>
  <c r="AS101" i="15"/>
  <c r="AR101" i="15"/>
  <c r="AP101" i="15"/>
  <c r="AN101" i="15"/>
  <c r="AA99" i="15"/>
  <c r="Z99" i="15"/>
  <c r="X99" i="15"/>
  <c r="W99" i="15"/>
  <c r="V99" i="15"/>
  <c r="T99" i="15"/>
  <c r="AS90" i="15"/>
  <c r="AR90" i="15"/>
  <c r="AP90" i="15"/>
  <c r="AR87" i="15"/>
  <c r="AP87" i="15"/>
  <c r="AN87" i="15"/>
  <c r="AA86" i="15"/>
  <c r="Z86" i="15"/>
  <c r="X86" i="15"/>
  <c r="W86" i="15"/>
  <c r="V86" i="15"/>
  <c r="T86" i="15"/>
  <c r="AD83" i="15"/>
  <c r="X83" i="15"/>
  <c r="W83" i="15"/>
  <c r="V83" i="15"/>
  <c r="T83" i="15"/>
  <c r="R83" i="15"/>
  <c r="P82" i="15"/>
  <c r="N82" i="15"/>
  <c r="L82" i="15"/>
  <c r="J82" i="15"/>
  <c r="I82" i="15"/>
  <c r="D81" i="15"/>
  <c r="AS66" i="15"/>
  <c r="X66" i="15"/>
  <c r="W66" i="15"/>
  <c r="T66" i="15"/>
  <c r="R66" i="15"/>
  <c r="P66" i="15"/>
  <c r="N66" i="15"/>
  <c r="L66" i="15"/>
  <c r="J66" i="15"/>
  <c r="I66" i="15"/>
  <c r="F66" i="15"/>
  <c r="D66" i="15"/>
  <c r="AN58" i="15"/>
  <c r="V58" i="15"/>
  <c r="T58" i="15"/>
  <c r="R58" i="15"/>
  <c r="V57" i="15"/>
  <c r="T57" i="15"/>
  <c r="R57" i="15"/>
  <c r="AN56" i="15"/>
  <c r="AD56" i="15"/>
  <c r="V56" i="15"/>
  <c r="T56" i="15"/>
  <c r="R56" i="15"/>
  <c r="P55" i="15"/>
  <c r="N55" i="15"/>
  <c r="L55" i="15"/>
  <c r="J55" i="15"/>
  <c r="I55" i="15"/>
  <c r="F55" i="15"/>
  <c r="D55" i="15"/>
  <c r="AD49" i="15"/>
  <c r="AA49" i="15"/>
  <c r="Z49" i="15"/>
  <c r="X49" i="15"/>
  <c r="W49" i="15"/>
  <c r="V49" i="15"/>
  <c r="T49" i="15"/>
  <c r="AD48" i="15"/>
  <c r="AA48" i="15"/>
  <c r="Z48" i="15"/>
  <c r="X48" i="15"/>
  <c r="W48" i="15"/>
  <c r="V48" i="15"/>
  <c r="T48" i="15"/>
  <c r="AD37" i="15"/>
  <c r="AA37" i="15"/>
  <c r="Z37" i="15"/>
  <c r="X37" i="15"/>
  <c r="W37" i="15"/>
  <c r="V37" i="15"/>
  <c r="T37" i="15"/>
  <c r="R37" i="15"/>
  <c r="P37" i="15"/>
  <c r="N37" i="15"/>
  <c r="L37" i="15"/>
  <c r="J37" i="15"/>
  <c r="I37" i="15"/>
  <c r="AD36" i="15"/>
  <c r="AA36" i="15"/>
  <c r="Z36" i="15"/>
  <c r="X36" i="15"/>
  <c r="W36" i="15"/>
  <c r="V36" i="15"/>
  <c r="T36" i="15"/>
  <c r="R36" i="15"/>
  <c r="P36" i="15"/>
  <c r="N36" i="15"/>
  <c r="L36" i="15"/>
  <c r="J36" i="15"/>
  <c r="I36" i="15"/>
  <c r="F36" i="15"/>
  <c r="AD35" i="15"/>
  <c r="AA35" i="15"/>
  <c r="Z35" i="15"/>
  <c r="P35" i="15"/>
  <c r="N35" i="15"/>
  <c r="L35" i="15"/>
  <c r="J35" i="15"/>
  <c r="I35" i="15"/>
  <c r="F35" i="15"/>
  <c r="D35" i="15"/>
  <c r="AD34" i="15"/>
  <c r="AA34" i="15"/>
  <c r="Z34" i="15"/>
  <c r="X34" i="15"/>
  <c r="W34" i="15"/>
  <c r="V34" i="15"/>
  <c r="T34" i="15"/>
  <c r="AS29" i="15"/>
  <c r="AS27" i="15"/>
  <c r="AR27" i="15"/>
  <c r="AP27" i="15"/>
  <c r="AN27" i="15"/>
  <c r="AD27" i="15"/>
  <c r="AA27" i="15"/>
  <c r="Z27" i="15"/>
  <c r="X27" i="15"/>
  <c r="W27" i="15"/>
  <c r="V27" i="15"/>
  <c r="T27" i="15"/>
  <c r="R27" i="15"/>
  <c r="P27" i="15"/>
  <c r="N27" i="15"/>
  <c r="L27" i="15"/>
  <c r="J27" i="15"/>
  <c r="AS26" i="15"/>
  <c r="AR26" i="15"/>
  <c r="AP26" i="15"/>
  <c r="AN26" i="15"/>
  <c r="AD26" i="15"/>
  <c r="AA26" i="15"/>
  <c r="Z26" i="15"/>
  <c r="X26" i="15"/>
  <c r="W26" i="15"/>
  <c r="V26" i="15"/>
  <c r="T26" i="15"/>
  <c r="N26" i="15"/>
  <c r="L26" i="15"/>
  <c r="J26" i="15"/>
  <c r="I26" i="15"/>
  <c r="F26" i="15"/>
  <c r="D26" i="15"/>
  <c r="AS23" i="15"/>
  <c r="AR23" i="15"/>
  <c r="AP23" i="15"/>
  <c r="AN23" i="15"/>
  <c r="AD23" i="15"/>
  <c r="AA23" i="15"/>
  <c r="Z23" i="15"/>
  <c r="X23" i="15"/>
  <c r="W23" i="15"/>
  <c r="V23" i="15"/>
  <c r="T23" i="15"/>
  <c r="R23" i="15"/>
  <c r="P23" i="15"/>
  <c r="N23" i="15"/>
  <c r="L23" i="15"/>
  <c r="J23" i="15"/>
  <c r="I23" i="15"/>
  <c r="F23" i="15"/>
  <c r="T14" i="15"/>
  <c r="R14" i="15"/>
  <c r="T13" i="15"/>
  <c r="Z10" i="15"/>
  <c r="X10" i="15"/>
  <c r="W10" i="15"/>
  <c r="V10" i="15"/>
  <c r="T10" i="15"/>
  <c r="I10" i="15"/>
  <c r="F10" i="15"/>
  <c r="D10" i="15"/>
  <c r="AA9" i="15"/>
  <c r="Z9" i="15"/>
  <c r="X9" i="15"/>
  <c r="W9" i="15"/>
  <c r="V9" i="15"/>
  <c r="AP8" i="15"/>
  <c r="AD8" i="15"/>
  <c r="AS6" i="15"/>
  <c r="AR6" i="15"/>
  <c r="AP6" i="15"/>
  <c r="AN6" i="15"/>
  <c r="AD6" i="15"/>
  <c r="AA6" i="15"/>
  <c r="Z6" i="15"/>
  <c r="X6" i="15"/>
  <c r="W6" i="15"/>
  <c r="V6" i="15"/>
  <c r="T6" i="15"/>
  <c r="R6" i="15"/>
  <c r="AS5" i="15"/>
  <c r="AP5" i="15"/>
  <c r="AD5" i="15"/>
  <c r="AA5" i="15"/>
  <c r="Z5" i="15"/>
  <c r="X5" i="15"/>
  <c r="W5" i="15"/>
  <c r="AS4" i="15"/>
  <c r="AR4" i="15"/>
  <c r="AP4" i="15"/>
  <c r="AN4" i="15"/>
  <c r="AD4" i="15"/>
  <c r="AA4" i="15"/>
  <c r="Z4" i="15"/>
  <c r="X4" i="15"/>
  <c r="W4" i="15"/>
  <c r="V4" i="15"/>
  <c r="T4" i="15"/>
  <c r="R4" i="15"/>
  <c r="O142" i="14"/>
  <c r="M142" i="14"/>
  <c r="K142" i="14"/>
  <c r="I142" i="14"/>
  <c r="H142" i="14"/>
  <c r="E142" i="14"/>
  <c r="AC140" i="14"/>
  <c r="Z140" i="14"/>
  <c r="Y140" i="14"/>
  <c r="W140" i="14"/>
  <c r="V140" i="14"/>
  <c r="U140" i="14"/>
  <c r="S140" i="14"/>
  <c r="E140" i="14"/>
  <c r="C140" i="14"/>
  <c r="Z137" i="14"/>
  <c r="Y137" i="14"/>
  <c r="W137" i="14"/>
  <c r="V137" i="14"/>
  <c r="U137" i="14"/>
  <c r="S137" i="14"/>
  <c r="Q137" i="14"/>
  <c r="O137" i="14"/>
  <c r="M137" i="14"/>
  <c r="K137" i="14"/>
  <c r="I137" i="14"/>
  <c r="H137" i="14"/>
  <c r="AQ136" i="14"/>
  <c r="AO136" i="14"/>
  <c r="AM136" i="14"/>
  <c r="E136" i="14"/>
  <c r="C136" i="14"/>
  <c r="AR132" i="14"/>
  <c r="AQ132" i="14"/>
  <c r="AO132" i="14"/>
  <c r="AM132" i="14"/>
  <c r="AC132" i="14"/>
  <c r="AC130" i="14"/>
  <c r="Z130" i="14"/>
  <c r="Y130" i="14"/>
  <c r="W130" i="14"/>
  <c r="V130" i="14"/>
  <c r="U130" i="14"/>
  <c r="S130" i="14"/>
  <c r="H130" i="14"/>
  <c r="AR129" i="14"/>
  <c r="AC128" i="14"/>
  <c r="Z128" i="14"/>
  <c r="Y128" i="14"/>
  <c r="W128" i="14"/>
  <c r="V128" i="14"/>
  <c r="U128" i="14"/>
  <c r="S128" i="14"/>
  <c r="Q128" i="14"/>
  <c r="O128" i="14"/>
  <c r="K125" i="14"/>
  <c r="M123" i="14"/>
  <c r="I123" i="14"/>
  <c r="H123" i="14"/>
  <c r="E123" i="14"/>
  <c r="C123" i="14"/>
  <c r="Z121" i="14"/>
  <c r="Y121" i="14"/>
  <c r="W121" i="14"/>
  <c r="V121" i="14"/>
  <c r="U121" i="14"/>
  <c r="S121" i="14"/>
  <c r="Q121" i="14"/>
  <c r="O121" i="14"/>
  <c r="M121" i="14"/>
  <c r="K121" i="14"/>
  <c r="I121" i="14"/>
  <c r="H121" i="14"/>
  <c r="E121" i="14"/>
  <c r="C121" i="14"/>
  <c r="AC115" i="14"/>
  <c r="U115" i="14"/>
  <c r="O115" i="14"/>
  <c r="I115" i="14"/>
  <c r="H115" i="14"/>
  <c r="AC114" i="14"/>
  <c r="Z114" i="14"/>
  <c r="Y114" i="14"/>
  <c r="W114" i="14"/>
  <c r="V114" i="14"/>
  <c r="U114" i="14"/>
  <c r="S114" i="14"/>
  <c r="Q114" i="14"/>
  <c r="M114" i="14"/>
  <c r="K114" i="14"/>
  <c r="I114" i="14"/>
  <c r="H114" i="14"/>
  <c r="AR113" i="14"/>
  <c r="AQ113" i="14"/>
  <c r="AO113" i="14"/>
  <c r="AM113" i="14"/>
  <c r="AQ112" i="14"/>
  <c r="AO112" i="14"/>
  <c r="AM112" i="14"/>
  <c r="AC112" i="14"/>
  <c r="Z112" i="14"/>
  <c r="Y112" i="14"/>
  <c r="AQ111" i="14"/>
  <c r="AO111" i="14"/>
  <c r="AM111" i="14"/>
  <c r="AC111" i="14"/>
  <c r="Z111" i="14"/>
  <c r="Y111" i="14"/>
  <c r="AR110" i="14"/>
  <c r="AQ110" i="14"/>
  <c r="AO110" i="14"/>
  <c r="AM110" i="14"/>
  <c r="AC110" i="14"/>
  <c r="Z110" i="14"/>
  <c r="Y110" i="14"/>
  <c r="W110" i="14"/>
  <c r="V110" i="14"/>
  <c r="U110" i="14"/>
  <c r="S110" i="14"/>
  <c r="Q110" i="14"/>
  <c r="O110" i="14"/>
  <c r="M110" i="14"/>
  <c r="K110" i="14"/>
  <c r="I110" i="14"/>
  <c r="H110" i="14"/>
  <c r="AC109" i="14"/>
  <c r="Z109" i="14"/>
  <c r="Y109" i="14"/>
  <c r="W109" i="14"/>
  <c r="V109" i="14"/>
  <c r="U109" i="14"/>
  <c r="S109" i="14"/>
  <c r="Q109" i="14"/>
  <c r="O109" i="14"/>
  <c r="M109" i="14"/>
  <c r="H109" i="14"/>
  <c r="E109" i="14"/>
  <c r="C109" i="14"/>
  <c r="AR102" i="14"/>
  <c r="Y102" i="14"/>
  <c r="W102" i="14"/>
  <c r="V102" i="14"/>
  <c r="U102" i="14"/>
  <c r="S102" i="14"/>
  <c r="AR101" i="14"/>
  <c r="AQ101" i="14"/>
  <c r="AO101" i="14"/>
  <c r="AM101" i="14"/>
  <c r="Z99" i="14"/>
  <c r="Y99" i="14"/>
  <c r="W99" i="14"/>
  <c r="V99" i="14"/>
  <c r="U99" i="14"/>
  <c r="S99" i="14"/>
  <c r="AR90" i="14"/>
  <c r="AQ90" i="14"/>
  <c r="AO90" i="14"/>
  <c r="AM90" i="14"/>
  <c r="AC90" i="14"/>
  <c r="Z90" i="14"/>
  <c r="Y90" i="14"/>
  <c r="W90" i="14"/>
  <c r="V90" i="14"/>
  <c r="U90" i="14"/>
  <c r="AQ87" i="14"/>
  <c r="AO87" i="14"/>
  <c r="AM87" i="14"/>
  <c r="Z86" i="14"/>
  <c r="Y86" i="14"/>
  <c r="W86" i="14"/>
  <c r="V86" i="14"/>
  <c r="U86" i="14"/>
  <c r="S86" i="14"/>
  <c r="AC83" i="14"/>
  <c r="W83" i="14"/>
  <c r="V83" i="14"/>
  <c r="U83" i="14"/>
  <c r="S83" i="14"/>
  <c r="Q83" i="14"/>
  <c r="O82" i="14"/>
  <c r="M82" i="14"/>
  <c r="K82" i="14"/>
  <c r="I82" i="14"/>
  <c r="H82" i="14"/>
  <c r="C81" i="14"/>
  <c r="AR66" i="14"/>
  <c r="W66" i="14"/>
  <c r="V66" i="14"/>
  <c r="S66" i="14"/>
  <c r="Q66" i="14"/>
  <c r="O66" i="14"/>
  <c r="M66" i="14"/>
  <c r="K66" i="14"/>
  <c r="I66" i="14"/>
  <c r="H66" i="14"/>
  <c r="E66" i="14"/>
  <c r="C66" i="14"/>
  <c r="AR60" i="14"/>
  <c r="AR58" i="14"/>
  <c r="AQ58" i="14"/>
  <c r="AO58" i="14"/>
  <c r="AM58" i="14"/>
  <c r="U58" i="14"/>
  <c r="S58" i="14"/>
  <c r="Q58" i="14"/>
  <c r="AQ57" i="14"/>
  <c r="AO57" i="14"/>
  <c r="U57" i="14"/>
  <c r="S57" i="14"/>
  <c r="Q57" i="14"/>
  <c r="AR56" i="14"/>
  <c r="AQ56" i="14"/>
  <c r="AO56" i="14"/>
  <c r="AM56" i="14"/>
  <c r="AC56" i="14"/>
  <c r="U56" i="14"/>
  <c r="S56" i="14"/>
  <c r="Q56" i="14"/>
  <c r="O55" i="14"/>
  <c r="M55" i="14"/>
  <c r="K55" i="14"/>
  <c r="I55" i="14"/>
  <c r="H55" i="14"/>
  <c r="E55" i="14"/>
  <c r="C55" i="14"/>
  <c r="AC49" i="14"/>
  <c r="Z49" i="14"/>
  <c r="Y49" i="14"/>
  <c r="W49" i="14"/>
  <c r="V49" i="14"/>
  <c r="U49" i="14"/>
  <c r="S49" i="14"/>
  <c r="AC48" i="14"/>
  <c r="Z48" i="14"/>
  <c r="Y48" i="14"/>
  <c r="W48" i="14"/>
  <c r="V48" i="14"/>
  <c r="U48" i="14"/>
  <c r="S48" i="14"/>
  <c r="AC37" i="14"/>
  <c r="Z37" i="14"/>
  <c r="Y37" i="14"/>
  <c r="W37" i="14"/>
  <c r="V37" i="14"/>
  <c r="U37" i="14"/>
  <c r="S37" i="14"/>
  <c r="Q37" i="14"/>
  <c r="O37" i="14"/>
  <c r="M37" i="14"/>
  <c r="K37" i="14"/>
  <c r="I37" i="14"/>
  <c r="H37" i="14"/>
  <c r="AR36" i="14"/>
  <c r="AC36" i="14"/>
  <c r="Z36" i="14"/>
  <c r="Y36" i="14"/>
  <c r="W36" i="14"/>
  <c r="V36" i="14"/>
  <c r="U36" i="14"/>
  <c r="S36" i="14"/>
  <c r="Q36" i="14"/>
  <c r="O36" i="14"/>
  <c r="M36" i="14"/>
  <c r="K36" i="14"/>
  <c r="I36" i="14"/>
  <c r="H36" i="14"/>
  <c r="E36" i="14"/>
  <c r="AR35" i="14"/>
  <c r="AC35" i="14"/>
  <c r="Z35" i="14"/>
  <c r="Y35" i="14"/>
  <c r="W35" i="14"/>
  <c r="V35" i="14"/>
  <c r="U35" i="14"/>
  <c r="S35" i="14"/>
  <c r="Q35" i="14"/>
  <c r="O35" i="14"/>
  <c r="M35" i="14"/>
  <c r="K35" i="14"/>
  <c r="I35" i="14"/>
  <c r="H35" i="14"/>
  <c r="E35" i="14"/>
  <c r="C35" i="14"/>
  <c r="AC34" i="14"/>
  <c r="Z34" i="14"/>
  <c r="Y34" i="14"/>
  <c r="W34" i="14"/>
  <c r="V34" i="14"/>
  <c r="U34" i="14"/>
  <c r="S34" i="14"/>
  <c r="U33" i="14"/>
  <c r="Q33" i="14"/>
  <c r="U32" i="14"/>
  <c r="Q32" i="14"/>
  <c r="U31" i="14"/>
  <c r="Q31" i="14"/>
  <c r="U30" i="14"/>
  <c r="Q30" i="14"/>
  <c r="AR29" i="14"/>
  <c r="AC29" i="14"/>
  <c r="Z29" i="14"/>
  <c r="Y29" i="14"/>
  <c r="W29" i="14"/>
  <c r="V29" i="14"/>
  <c r="O29" i="14"/>
  <c r="M29" i="14"/>
  <c r="K29" i="14"/>
  <c r="I29" i="14"/>
  <c r="H29" i="14"/>
  <c r="E29" i="14"/>
  <c r="C29" i="14"/>
  <c r="AR27" i="14"/>
  <c r="AQ27" i="14"/>
  <c r="AO27" i="14"/>
  <c r="AM27" i="14"/>
  <c r="AC27" i="14"/>
  <c r="Z27" i="14"/>
  <c r="Y27" i="14"/>
  <c r="W27" i="14"/>
  <c r="V27" i="14"/>
  <c r="U27" i="14"/>
  <c r="S27" i="14"/>
  <c r="Q27" i="14"/>
  <c r="O27" i="14"/>
  <c r="M27" i="14"/>
  <c r="K27" i="14"/>
  <c r="I27" i="14"/>
  <c r="AR26" i="14"/>
  <c r="AQ26" i="14"/>
  <c r="AO26" i="14"/>
  <c r="AM26" i="14"/>
  <c r="AC26" i="14"/>
  <c r="Z26" i="14"/>
  <c r="Y26" i="14"/>
  <c r="W26" i="14"/>
  <c r="V26" i="14"/>
  <c r="U26" i="14"/>
  <c r="S26" i="14"/>
  <c r="M26" i="14"/>
  <c r="K26" i="14"/>
  <c r="I26" i="14"/>
  <c r="H26" i="14"/>
  <c r="E26" i="14"/>
  <c r="C26" i="14"/>
  <c r="AR23" i="14"/>
  <c r="AQ23" i="14"/>
  <c r="AO23" i="14"/>
  <c r="AM23" i="14"/>
  <c r="AC23" i="14"/>
  <c r="Z23" i="14"/>
  <c r="Y23" i="14"/>
  <c r="W23" i="14"/>
  <c r="V23" i="14"/>
  <c r="U23" i="14"/>
  <c r="S23" i="14"/>
  <c r="Q23" i="14"/>
  <c r="O23" i="14"/>
  <c r="M23" i="14"/>
  <c r="K23" i="14"/>
  <c r="I23" i="14"/>
  <c r="H23" i="14"/>
  <c r="E23" i="14"/>
  <c r="S14" i="14"/>
  <c r="Q14" i="14"/>
  <c r="S13" i="14"/>
  <c r="Y10" i="14"/>
  <c r="W10" i="14"/>
  <c r="V10" i="14"/>
  <c r="U10" i="14"/>
  <c r="S10" i="14"/>
  <c r="H10" i="14"/>
  <c r="E10" i="14"/>
  <c r="C10" i="14"/>
  <c r="Z9" i="14"/>
  <c r="Y9" i="14"/>
  <c r="W9" i="14"/>
  <c r="V9" i="14"/>
  <c r="U9" i="14"/>
  <c r="AO8" i="14"/>
  <c r="AC8" i="14"/>
  <c r="AR6" i="14"/>
  <c r="AQ6" i="14"/>
  <c r="AO6" i="14"/>
  <c r="AM6" i="14"/>
  <c r="AC6" i="14"/>
  <c r="Z6" i="14"/>
  <c r="Y6" i="14"/>
  <c r="W6" i="14"/>
  <c r="V6" i="14"/>
  <c r="U6" i="14"/>
  <c r="S6" i="14"/>
  <c r="Q6" i="14"/>
  <c r="AR5" i="14"/>
  <c r="AO5" i="14"/>
  <c r="AC5" i="14"/>
  <c r="Z5" i="14"/>
  <c r="Y5" i="14"/>
  <c r="W5" i="14"/>
  <c r="V5" i="14"/>
  <c r="AR4" i="14"/>
  <c r="AQ4" i="14"/>
  <c r="AO4" i="14"/>
  <c r="AM4" i="14"/>
  <c r="AC4" i="14"/>
  <c r="Z4" i="14"/>
  <c r="Y4" i="14"/>
  <c r="W4" i="14"/>
  <c r="V4" i="14"/>
  <c r="U4" i="14"/>
  <c r="S4" i="14"/>
  <c r="Q4" i="14"/>
  <c r="BS153" i="13"/>
  <c r="BP153" i="13"/>
  <c r="BM153" i="13"/>
  <c r="BK153" i="13"/>
  <c r="BI153" i="13"/>
  <c r="BC153" i="13"/>
  <c r="K153" i="13"/>
  <c r="I153" i="13"/>
  <c r="E153" i="13"/>
  <c r="C153" i="13"/>
  <c r="BS151" i="13"/>
  <c r="BP151" i="13"/>
  <c r="BM151" i="13"/>
  <c r="BK151" i="13"/>
  <c r="BI151" i="13"/>
  <c r="BC151" i="13"/>
  <c r="K151" i="13"/>
  <c r="I151" i="13"/>
  <c r="E151" i="13"/>
  <c r="C151" i="13"/>
  <c r="K150" i="13"/>
  <c r="I150" i="13"/>
  <c r="CB148" i="13"/>
  <c r="BY148" i="13"/>
  <c r="BS148" i="13"/>
  <c r="BP148" i="13"/>
  <c r="BM148" i="13"/>
  <c r="BK148" i="13"/>
  <c r="BI148" i="13"/>
  <c r="BC148" i="13"/>
  <c r="E148" i="13"/>
  <c r="C148" i="13"/>
  <c r="BS146" i="13"/>
  <c r="BP146" i="13"/>
  <c r="BM146" i="13"/>
  <c r="AH146" i="15" s="1"/>
  <c r="K146" i="13"/>
  <c r="I146" i="13"/>
  <c r="E146" i="13"/>
  <c r="BS145" i="13"/>
  <c r="BP145" i="13"/>
  <c r="BS144" i="13"/>
  <c r="BP144" i="13"/>
  <c r="BM144" i="13"/>
  <c r="BK144" i="13"/>
  <c r="BI144" i="13"/>
  <c r="BS143" i="13"/>
  <c r="BP143" i="13"/>
  <c r="BM143" i="13"/>
  <c r="AH143" i="15" s="1"/>
  <c r="BK143" i="13"/>
  <c r="BI143" i="13"/>
  <c r="BC142" i="13"/>
  <c r="E142" i="13"/>
  <c r="C142" i="13"/>
  <c r="BP141" i="13"/>
  <c r="BK140" i="13"/>
  <c r="AG140" i="15" s="1"/>
  <c r="BI140" i="13"/>
  <c r="AF140" i="15" s="1"/>
  <c r="BC140" i="13"/>
  <c r="K140" i="13"/>
  <c r="I140" i="13"/>
  <c r="E140" i="13"/>
  <c r="K139" i="13"/>
  <c r="I139" i="13"/>
  <c r="E139" i="13"/>
  <c r="K138" i="13"/>
  <c r="I138" i="13"/>
  <c r="BS137" i="13"/>
  <c r="BP137" i="13"/>
  <c r="BM137" i="13"/>
  <c r="BK137" i="13"/>
  <c r="BI137" i="13"/>
  <c r="BC137" i="13"/>
  <c r="AB137" i="15" s="1"/>
  <c r="K137" i="13"/>
  <c r="I137" i="13"/>
  <c r="E137" i="13"/>
  <c r="C137" i="13"/>
  <c r="BS136" i="13"/>
  <c r="BP136" i="13"/>
  <c r="BM136" i="13"/>
  <c r="BK136" i="13"/>
  <c r="BI136" i="13"/>
  <c r="BS135" i="13"/>
  <c r="BP135" i="13"/>
  <c r="BM135" i="13"/>
  <c r="BS134" i="13"/>
  <c r="BP134" i="13"/>
  <c r="BM134" i="13"/>
  <c r="BK134" i="13"/>
  <c r="BI134" i="13"/>
  <c r="BC133" i="13"/>
  <c r="K133" i="13"/>
  <c r="I133" i="13"/>
  <c r="E133" i="13"/>
  <c r="BS132" i="13"/>
  <c r="AL132" i="15" s="1"/>
  <c r="BP132" i="13"/>
  <c r="BM132" i="13"/>
  <c r="AG132" i="14" s="1"/>
  <c r="BK132" i="13"/>
  <c r="AG132" i="15" s="1"/>
  <c r="BI132" i="13"/>
  <c r="AF132" i="15" s="1"/>
  <c r="BC132" i="13"/>
  <c r="AB132" i="15" s="1"/>
  <c r="K132" i="13"/>
  <c r="I132" i="13"/>
  <c r="E132" i="13"/>
  <c r="BS131" i="13"/>
  <c r="BP131" i="13"/>
  <c r="BM131" i="13"/>
  <c r="AH131" i="15" s="1"/>
  <c r="BS130" i="13"/>
  <c r="BP130" i="13"/>
  <c r="BM130" i="13"/>
  <c r="AH130" i="15" s="1"/>
  <c r="BK130" i="13"/>
  <c r="BI130" i="13"/>
  <c r="AE130" i="14" s="1"/>
  <c r="BC130" i="13"/>
  <c r="AB130" i="15" s="1"/>
  <c r="K130" i="13"/>
  <c r="I130" i="13"/>
  <c r="E130" i="13"/>
  <c r="BS128" i="13"/>
  <c r="BP128" i="13"/>
  <c r="BM128" i="13"/>
  <c r="BK128" i="13"/>
  <c r="BI128" i="13"/>
  <c r="AE128" i="14" s="1"/>
  <c r="BC128" i="13"/>
  <c r="AB128" i="15" s="1"/>
  <c r="K127" i="13"/>
  <c r="I127" i="13"/>
  <c r="E127" i="13"/>
  <c r="C127" i="13"/>
  <c r="K126" i="13"/>
  <c r="I126" i="13"/>
  <c r="K125" i="13"/>
  <c r="I125" i="13"/>
  <c r="K124" i="13"/>
  <c r="I124" i="13"/>
  <c r="E124" i="13"/>
  <c r="C124" i="13"/>
  <c r="K122" i="13"/>
  <c r="I122" i="13"/>
  <c r="E122" i="13"/>
  <c r="C122" i="13"/>
  <c r="BS121" i="13"/>
  <c r="BP121" i="13"/>
  <c r="BM121" i="13"/>
  <c r="BK121" i="13"/>
  <c r="BI121" i="13"/>
  <c r="BC121" i="13"/>
  <c r="AB121" i="15" s="1"/>
  <c r="K121" i="13"/>
  <c r="I121" i="13"/>
  <c r="E121" i="13"/>
  <c r="C121" i="13"/>
  <c r="BS119" i="13"/>
  <c r="BP119" i="13"/>
  <c r="BM119" i="13"/>
  <c r="AH119" i="15" s="1"/>
  <c r="BS118" i="13"/>
  <c r="BP118" i="13"/>
  <c r="BM118" i="13"/>
  <c r="BK118" i="13"/>
  <c r="AG118" i="15" s="1"/>
  <c r="BI118" i="13"/>
  <c r="AF118" i="15" s="1"/>
  <c r="BS117" i="13"/>
  <c r="BP117" i="13"/>
  <c r="BM117" i="13"/>
  <c r="BK117" i="13"/>
  <c r="AG117" i="15" s="1"/>
  <c r="BI117" i="13"/>
  <c r="AF117" i="15" s="1"/>
  <c r="BS116" i="13"/>
  <c r="BP116" i="13"/>
  <c r="BC115" i="13"/>
  <c r="K115" i="13"/>
  <c r="I115" i="13"/>
  <c r="E115" i="13"/>
  <c r="C115" i="13"/>
  <c r="BS114" i="13"/>
  <c r="BP114" i="13"/>
  <c r="BM114" i="13"/>
  <c r="BK114" i="13"/>
  <c r="AG114" i="15" s="1"/>
  <c r="BI114" i="13"/>
  <c r="AF114" i="15" s="1"/>
  <c r="BC114" i="13"/>
  <c r="AB114" i="15" s="1"/>
  <c r="K114" i="13"/>
  <c r="I114" i="13"/>
  <c r="BS113" i="13"/>
  <c r="BP113" i="13"/>
  <c r="BM113" i="13"/>
  <c r="BS112" i="13"/>
  <c r="AL112" i="15" s="1"/>
  <c r="BP112" i="13"/>
  <c r="AJ112" i="15" s="1"/>
  <c r="BM112" i="13"/>
  <c r="AH112" i="15" s="1"/>
  <c r="BK112" i="13"/>
  <c r="AG112" i="15" s="1"/>
  <c r="BI112" i="13"/>
  <c r="AF112" i="15" s="1"/>
  <c r="BC112" i="13"/>
  <c r="AB112" i="15" s="1"/>
  <c r="BS111" i="13"/>
  <c r="BP111" i="13"/>
  <c r="BM111" i="13"/>
  <c r="AH111" i="15" s="1"/>
  <c r="BK111" i="13"/>
  <c r="AG111" i="15" s="1"/>
  <c r="BI111" i="13"/>
  <c r="AF111" i="15" s="1"/>
  <c r="BC111" i="13"/>
  <c r="AB111" i="15" s="1"/>
  <c r="BS110" i="13"/>
  <c r="AL110" i="15" s="1"/>
  <c r="BP110" i="13"/>
  <c r="AJ110" i="15" s="1"/>
  <c r="BM110" i="13"/>
  <c r="AH110" i="15" s="1"/>
  <c r="BK110" i="13"/>
  <c r="AG110" i="15" s="1"/>
  <c r="BI110" i="13"/>
  <c r="AF110" i="15" s="1"/>
  <c r="BC110" i="13"/>
  <c r="AB110" i="15" s="1"/>
  <c r="K110" i="13"/>
  <c r="I110" i="13"/>
  <c r="E110" i="13"/>
  <c r="C110" i="13"/>
  <c r="BS109" i="13"/>
  <c r="BP109" i="13"/>
  <c r="BM109" i="13"/>
  <c r="AH109" i="15" s="1"/>
  <c r="BK109" i="13"/>
  <c r="AG109" i="15" s="1"/>
  <c r="BI109" i="13"/>
  <c r="AF109" i="15" s="1"/>
  <c r="BC109" i="13"/>
  <c r="AB109" i="15" s="1"/>
  <c r="K109" i="13"/>
  <c r="I109" i="13"/>
  <c r="BS106" i="13"/>
  <c r="BP106" i="13"/>
  <c r="BM106" i="13"/>
  <c r="BC106" i="13"/>
  <c r="K106" i="13"/>
  <c r="I106" i="13"/>
  <c r="E106" i="13"/>
  <c r="K105" i="13"/>
  <c r="I105" i="13"/>
  <c r="C105" i="13"/>
  <c r="K104" i="13"/>
  <c r="I104" i="13"/>
  <c r="BS103" i="13"/>
  <c r="BP103" i="13"/>
  <c r="BM103" i="13"/>
  <c r="BK103" i="13"/>
  <c r="BI103" i="13"/>
  <c r="BC103" i="13"/>
  <c r="BS102" i="13"/>
  <c r="BP102" i="13"/>
  <c r="BM102" i="13"/>
  <c r="BS101" i="13"/>
  <c r="AL101" i="15" s="1"/>
  <c r="BP101" i="13"/>
  <c r="AJ101" i="15" s="1"/>
  <c r="BM101" i="13"/>
  <c r="AH101" i="15" s="1"/>
  <c r="BS99" i="13"/>
  <c r="BP99" i="13"/>
  <c r="BM99" i="13"/>
  <c r="BK99" i="13"/>
  <c r="BI99" i="13"/>
  <c r="BC99" i="13"/>
  <c r="K98" i="13"/>
  <c r="I98" i="13"/>
  <c r="E98" i="13"/>
  <c r="C98" i="13"/>
  <c r="BS97" i="13"/>
  <c r="BP97" i="13"/>
  <c r="BM97" i="13"/>
  <c r="K97" i="13"/>
  <c r="I97" i="13"/>
  <c r="C97" i="13"/>
  <c r="BS96" i="13"/>
  <c r="BP96" i="13"/>
  <c r="BM96" i="13"/>
  <c r="BK96" i="13"/>
  <c r="BI96" i="13"/>
  <c r="BC96" i="13"/>
  <c r="BS95" i="13"/>
  <c r="BP95" i="13"/>
  <c r="BM95" i="13"/>
  <c r="BK95" i="13"/>
  <c r="BI95" i="13"/>
  <c r="BC95" i="13"/>
  <c r="K94" i="13"/>
  <c r="I94" i="13"/>
  <c r="E94" i="13"/>
  <c r="C94" i="13"/>
  <c r="BS93" i="13"/>
  <c r="BP93" i="13"/>
  <c r="BM93" i="13"/>
  <c r="BK93" i="13"/>
  <c r="BI93" i="13"/>
  <c r="BC93" i="13"/>
  <c r="K93" i="13"/>
  <c r="I93" i="13"/>
  <c r="E93" i="13"/>
  <c r="C93" i="13"/>
  <c r="BS92" i="13"/>
  <c r="BP92" i="13"/>
  <c r="BM92" i="13"/>
  <c r="BK92" i="13"/>
  <c r="BI92" i="13"/>
  <c r="BC92" i="13"/>
  <c r="K92" i="13"/>
  <c r="I92" i="13"/>
  <c r="E92" i="13"/>
  <c r="BS91" i="13"/>
  <c r="BP91" i="13"/>
  <c r="BM91" i="13"/>
  <c r="BK91" i="13"/>
  <c r="BI91" i="13"/>
  <c r="BC91" i="13"/>
  <c r="BS90" i="13"/>
  <c r="BP90" i="13"/>
  <c r="BM90" i="13"/>
  <c r="BK90" i="13"/>
  <c r="BI90" i="13"/>
  <c r="BC90" i="13"/>
  <c r="K89" i="13"/>
  <c r="I89" i="13"/>
  <c r="E89" i="13"/>
  <c r="C89" i="13"/>
  <c r="K88" i="13"/>
  <c r="I88" i="13"/>
  <c r="BS87" i="13"/>
  <c r="AL87" i="15" s="1"/>
  <c r="BP87" i="13"/>
  <c r="AJ87" i="15" s="1"/>
  <c r="BM87" i="13"/>
  <c r="AH87" i="15" s="1"/>
  <c r="BS86" i="13"/>
  <c r="BP86" i="13"/>
  <c r="BM86" i="13"/>
  <c r="BK86" i="13"/>
  <c r="BI86" i="13"/>
  <c r="BC86" i="13"/>
  <c r="BS85" i="13"/>
  <c r="BP84" i="13"/>
  <c r="BM84" i="13"/>
  <c r="BK83" i="13"/>
  <c r="AG83" i="15" s="1"/>
  <c r="BI83" i="13"/>
  <c r="AF83" i="15" s="1"/>
  <c r="BC83" i="13"/>
  <c r="K82" i="13"/>
  <c r="I82" i="13"/>
  <c r="E82" i="13"/>
  <c r="C82" i="13"/>
  <c r="BS81" i="13"/>
  <c r="BP81" i="13"/>
  <c r="BM81" i="13"/>
  <c r="BK81" i="13"/>
  <c r="BI81" i="13"/>
  <c r="BC81" i="13"/>
  <c r="K81" i="13"/>
  <c r="I81" i="13"/>
  <c r="E81" i="13"/>
  <c r="C81" i="13"/>
  <c r="K80" i="13"/>
  <c r="I80" i="13"/>
  <c r="K79" i="13"/>
  <c r="I79" i="13"/>
  <c r="K78" i="13"/>
  <c r="I78" i="13"/>
  <c r="K77" i="13"/>
  <c r="I77" i="13"/>
  <c r="E77" i="13"/>
  <c r="C77" i="13"/>
  <c r="BS76" i="13"/>
  <c r="BP76" i="13"/>
  <c r="BM76" i="13"/>
  <c r="K75" i="13"/>
  <c r="I75" i="13"/>
  <c r="E75" i="13"/>
  <c r="C75" i="13"/>
  <c r="BK74" i="13"/>
  <c r="BI74" i="13"/>
  <c r="BC74" i="13"/>
  <c r="BM73" i="13"/>
  <c r="BK73" i="13"/>
  <c r="BI73" i="13"/>
  <c r="BC73" i="13"/>
  <c r="BS72" i="13"/>
  <c r="BP72" i="13"/>
  <c r="K72" i="13"/>
  <c r="I72" i="13"/>
  <c r="E72" i="13"/>
  <c r="K71" i="13"/>
  <c r="I71" i="13"/>
  <c r="E71" i="13"/>
  <c r="BS70" i="13"/>
  <c r="BP70" i="13"/>
  <c r="BS69" i="13"/>
  <c r="BP69" i="13"/>
  <c r="K68" i="13"/>
  <c r="I68" i="13"/>
  <c r="E68" i="13"/>
  <c r="C68" i="13"/>
  <c r="BS66" i="13"/>
  <c r="BP66" i="13"/>
  <c r="BM66" i="13"/>
  <c r="BK66" i="13"/>
  <c r="BI66" i="13"/>
  <c r="BC66" i="13"/>
  <c r="K66" i="13"/>
  <c r="I66" i="13"/>
  <c r="E66" i="13"/>
  <c r="C66" i="13"/>
  <c r="BS65" i="13"/>
  <c r="BP65" i="13"/>
  <c r="BM65" i="13"/>
  <c r="BK65" i="13"/>
  <c r="BI65" i="13"/>
  <c r="BC65" i="13"/>
  <c r="BS64" i="13"/>
  <c r="BP64" i="13"/>
  <c r="BM64" i="13"/>
  <c r="BK64" i="13"/>
  <c r="BI64" i="13"/>
  <c r="BC64" i="13"/>
  <c r="K63" i="13"/>
  <c r="I63" i="13"/>
  <c r="BK61" i="13"/>
  <c r="BI61" i="13"/>
  <c r="BC61" i="13"/>
  <c r="K61" i="13"/>
  <c r="I61" i="13"/>
  <c r="E61" i="13"/>
  <c r="BS59" i="13"/>
  <c r="BP59" i="13"/>
  <c r="BM59" i="13"/>
  <c r="BK59" i="13"/>
  <c r="BI59" i="13"/>
  <c r="BS58" i="13"/>
  <c r="AL58" i="15" s="1"/>
  <c r="BP58" i="13"/>
  <c r="BM58" i="13"/>
  <c r="AG58" i="14" s="1"/>
  <c r="BK58" i="13"/>
  <c r="AG58" i="15" s="1"/>
  <c r="BI58" i="13"/>
  <c r="AF58" i="15" s="1"/>
  <c r="BS57" i="13"/>
  <c r="AL57" i="15" s="1"/>
  <c r="BP57" i="13"/>
  <c r="AJ57" i="15" s="1"/>
  <c r="BK57" i="13"/>
  <c r="AG57" i="15" s="1"/>
  <c r="BI57" i="13"/>
  <c r="AF57" i="15" s="1"/>
  <c r="BS56" i="13"/>
  <c r="AL56" i="15" s="1"/>
  <c r="BP56" i="13"/>
  <c r="AI56" i="14" s="1"/>
  <c r="BM56" i="13"/>
  <c r="AH56" i="15" s="1"/>
  <c r="BK56" i="13"/>
  <c r="AG56" i="15" s="1"/>
  <c r="BI56" i="13"/>
  <c r="AF56" i="15" s="1"/>
  <c r="BC55" i="13"/>
  <c r="K55" i="13"/>
  <c r="I55" i="13"/>
  <c r="E55" i="13"/>
  <c r="C55" i="13"/>
  <c r="BS54" i="13"/>
  <c r="BP54" i="13"/>
  <c r="BM54" i="13"/>
  <c r="K54" i="13"/>
  <c r="BP53" i="13"/>
  <c r="BM53" i="13"/>
  <c r="K53" i="13"/>
  <c r="I53" i="13"/>
  <c r="K52" i="13"/>
  <c r="I52" i="13"/>
  <c r="BS51" i="13"/>
  <c r="BP51" i="13"/>
  <c r="BM51" i="13"/>
  <c r="K51" i="13"/>
  <c r="I51" i="13"/>
  <c r="E51" i="13"/>
  <c r="CB50" i="13"/>
  <c r="BY50" i="13"/>
  <c r="BS50" i="13"/>
  <c r="BP50" i="13"/>
  <c r="BM50" i="13"/>
  <c r="BK50" i="13"/>
  <c r="BI50" i="13"/>
  <c r="BC50" i="13"/>
  <c r="BS49" i="13"/>
  <c r="BP49" i="13"/>
  <c r="BM49" i="13"/>
  <c r="AH49" i="15" s="1"/>
  <c r="BK49" i="13"/>
  <c r="AF49" i="14" s="1"/>
  <c r="BI49" i="13"/>
  <c r="AF49" i="15" s="1"/>
  <c r="BC49" i="13"/>
  <c r="AB49" i="15" s="1"/>
  <c r="BS48" i="13"/>
  <c r="BP48" i="13"/>
  <c r="BK48" i="13"/>
  <c r="AF48" i="14" s="1"/>
  <c r="BI48" i="13"/>
  <c r="AF48" i="15" s="1"/>
  <c r="BC48" i="13"/>
  <c r="AB48" i="15" s="1"/>
  <c r="K47" i="13"/>
  <c r="I47" i="13"/>
  <c r="E47" i="13"/>
  <c r="C47" i="13"/>
  <c r="BS46" i="13"/>
  <c r="BP46" i="13"/>
  <c r="BM46" i="13"/>
  <c r="AG46" i="14" s="1"/>
  <c r="BS45" i="13"/>
  <c r="BP45" i="13"/>
  <c r="BM45" i="13"/>
  <c r="AH45" i="15" s="1"/>
  <c r="K44" i="13"/>
  <c r="I44" i="13"/>
  <c r="K43" i="13"/>
  <c r="I43" i="13"/>
  <c r="BS42" i="13"/>
  <c r="BP42" i="13"/>
  <c r="BM42" i="13"/>
  <c r="BK42" i="13"/>
  <c r="BI42" i="13"/>
  <c r="BC42" i="13"/>
  <c r="K42" i="13"/>
  <c r="I42" i="13"/>
  <c r="E42" i="13"/>
  <c r="C42" i="13"/>
  <c r="BS41" i="13"/>
  <c r="BP41" i="13"/>
  <c r="BM41" i="13"/>
  <c r="BK41" i="13"/>
  <c r="BI41" i="13"/>
  <c r="BC41" i="13"/>
  <c r="BS40" i="13"/>
  <c r="BP40" i="13"/>
  <c r="BK40" i="13"/>
  <c r="BI40" i="13"/>
  <c r="K39" i="13"/>
  <c r="I39" i="13"/>
  <c r="E39" i="13"/>
  <c r="C39" i="13"/>
  <c r="BS38" i="13"/>
  <c r="AL38" i="15" s="1"/>
  <c r="BM38" i="13"/>
  <c r="AH38" i="15" s="1"/>
  <c r="BS37" i="13"/>
  <c r="BP37" i="13"/>
  <c r="BM37" i="13"/>
  <c r="AH37" i="15" s="1"/>
  <c r="BK37" i="13"/>
  <c r="AG37" i="15" s="1"/>
  <c r="BI37" i="13"/>
  <c r="AF37" i="15" s="1"/>
  <c r="BC37" i="13"/>
  <c r="AB37" i="15" s="1"/>
  <c r="K37" i="13"/>
  <c r="I37" i="13"/>
  <c r="E37" i="13"/>
  <c r="BS36" i="13"/>
  <c r="BP36" i="13"/>
  <c r="BM36" i="13"/>
  <c r="AH36" i="15" s="1"/>
  <c r="BK36" i="13"/>
  <c r="AG36" i="15" s="1"/>
  <c r="BI36" i="13"/>
  <c r="AE36" i="14" s="1"/>
  <c r="BC36" i="13"/>
  <c r="AB36" i="15" s="1"/>
  <c r="K36" i="13"/>
  <c r="I36" i="13"/>
  <c r="E36" i="13"/>
  <c r="C36" i="13"/>
  <c r="BS35" i="13"/>
  <c r="BP35" i="13"/>
  <c r="BM35" i="13"/>
  <c r="BK35" i="13"/>
  <c r="AG35" i="15" s="1"/>
  <c r="BI35" i="13"/>
  <c r="AF35" i="15" s="1"/>
  <c r="BC35" i="13"/>
  <c r="AA35" i="14" s="1"/>
  <c r="K35" i="13"/>
  <c r="I35" i="13"/>
  <c r="E35" i="13"/>
  <c r="BS34" i="13"/>
  <c r="BP34" i="13"/>
  <c r="BK34" i="13"/>
  <c r="AG34" i="15" s="1"/>
  <c r="BI34" i="13"/>
  <c r="AF34" i="15" s="1"/>
  <c r="BC34" i="13"/>
  <c r="AB34" i="15" s="1"/>
  <c r="K34" i="13"/>
  <c r="I34" i="13"/>
  <c r="E34" i="13"/>
  <c r="C34" i="13"/>
  <c r="BS29" i="13"/>
  <c r="BP29" i="13"/>
  <c r="BM29" i="13"/>
  <c r="BK29" i="13"/>
  <c r="AF29" i="14" s="1"/>
  <c r="BI29" i="13"/>
  <c r="BC29" i="13"/>
  <c r="K29" i="13"/>
  <c r="I29" i="13"/>
  <c r="E29" i="13"/>
  <c r="C29" i="13"/>
  <c r="E28" i="13"/>
  <c r="BS27" i="13"/>
  <c r="AL27" i="15" s="1"/>
  <c r="BP27" i="13"/>
  <c r="AJ27" i="15" s="1"/>
  <c r="BM27" i="13"/>
  <c r="AH27" i="15" s="1"/>
  <c r="BK27" i="13"/>
  <c r="AG27" i="15" s="1"/>
  <c r="BI27" i="13"/>
  <c r="AF27" i="15" s="1"/>
  <c r="BC27" i="13"/>
  <c r="AB27" i="15" s="1"/>
  <c r="K27" i="13"/>
  <c r="I27" i="13"/>
  <c r="E27" i="13"/>
  <c r="BS26" i="13"/>
  <c r="AL26" i="15" s="1"/>
  <c r="BP26" i="13"/>
  <c r="AI26" i="14" s="1"/>
  <c r="BM26" i="13"/>
  <c r="AH26" i="15" s="1"/>
  <c r="BK26" i="13"/>
  <c r="AG26" i="15" s="1"/>
  <c r="BI26" i="13"/>
  <c r="AF26" i="15" s="1"/>
  <c r="BC26" i="13"/>
  <c r="AB26" i="15" s="1"/>
  <c r="K26" i="13"/>
  <c r="I26" i="13"/>
  <c r="E26" i="13"/>
  <c r="C26" i="13"/>
  <c r="K25" i="13"/>
  <c r="I25" i="13"/>
  <c r="E25" i="13"/>
  <c r="C25" i="13"/>
  <c r="C24" i="13"/>
  <c r="BS23" i="13"/>
  <c r="BP23" i="13"/>
  <c r="AJ23" i="15" s="1"/>
  <c r="BM23" i="13"/>
  <c r="AG23" i="14" s="1"/>
  <c r="BK23" i="13"/>
  <c r="AG23" i="15" s="1"/>
  <c r="BI23" i="13"/>
  <c r="AE23" i="14" s="1"/>
  <c r="BC23" i="13"/>
  <c r="AB23" i="15" s="1"/>
  <c r="K23" i="13"/>
  <c r="I23" i="13"/>
  <c r="E23" i="13"/>
  <c r="C23" i="13"/>
  <c r="K22" i="13"/>
  <c r="K21" i="13"/>
  <c r="I21" i="13"/>
  <c r="E21" i="13"/>
  <c r="C21" i="13"/>
  <c r="BS20" i="13"/>
  <c r="BP20" i="13"/>
  <c r="BM20" i="13"/>
  <c r="K20" i="13"/>
  <c r="I20" i="13"/>
  <c r="K19" i="13"/>
  <c r="I19" i="13"/>
  <c r="BS18" i="13"/>
  <c r="BP18" i="13"/>
  <c r="BM18" i="13"/>
  <c r="AH18" i="15" s="1"/>
  <c r="K17" i="13"/>
  <c r="I17" i="13"/>
  <c r="BC12" i="13"/>
  <c r="K12" i="13"/>
  <c r="I12" i="13"/>
  <c r="E12" i="13"/>
  <c r="C12" i="13"/>
  <c r="K11" i="13"/>
  <c r="I11" i="13"/>
  <c r="E11" i="13"/>
  <c r="BI10" i="13"/>
  <c r="K10" i="13"/>
  <c r="E10" i="13"/>
  <c r="C10" i="13"/>
  <c r="BC9" i="13"/>
  <c r="AB9" i="15" s="1"/>
  <c r="BP8" i="13"/>
  <c r="AJ8" i="15" s="1"/>
  <c r="BM8" i="13"/>
  <c r="AH8" i="15" s="1"/>
  <c r="BK8" i="13"/>
  <c r="AG8" i="15" s="1"/>
  <c r="BI8" i="13"/>
  <c r="AE8" i="14" s="1"/>
  <c r="BP7" i="13"/>
  <c r="AJ7" i="15" s="1"/>
  <c r="BS6" i="13"/>
  <c r="AL6" i="15" s="1"/>
  <c r="BP6" i="13"/>
  <c r="AI6" i="14" s="1"/>
  <c r="BM6" i="13"/>
  <c r="AG6" i="14" s="1"/>
  <c r="BK6" i="13"/>
  <c r="AG6" i="15" s="1"/>
  <c r="BI6" i="13"/>
  <c r="AF6" i="15" s="1"/>
  <c r="BC6" i="13"/>
  <c r="AB6" i="15" s="1"/>
  <c r="BI5" i="13"/>
  <c r="AF5" i="15" s="1"/>
  <c r="BC5" i="13"/>
  <c r="AB5" i="15" s="1"/>
  <c r="BS4" i="13"/>
  <c r="AL4" i="15" s="1"/>
  <c r="BP4" i="13"/>
  <c r="AJ4" i="15" s="1"/>
  <c r="BM4" i="13"/>
  <c r="AG4" i="14" s="1"/>
  <c r="BK4" i="13"/>
  <c r="AG4" i="15" s="1"/>
  <c r="BI4" i="13"/>
  <c r="AF4" i="15" s="1"/>
  <c r="BC4" i="13"/>
  <c r="AA4" i="14" s="1"/>
  <c r="K3" i="13"/>
  <c r="I3" i="13"/>
  <c r="E3" i="13"/>
  <c r="C3" i="13"/>
  <c r="E150" i="12"/>
  <c r="E150" i="13" s="1"/>
  <c r="C150" i="12"/>
  <c r="C150" i="13" s="1"/>
  <c r="CB148" i="12"/>
  <c r="BY148" i="12"/>
  <c r="CB50" i="12"/>
  <c r="BY50" i="12"/>
  <c r="BY155" i="12" l="1"/>
  <c r="AF56" i="14"/>
  <c r="AE58" i="14"/>
  <c r="AG119" i="14"/>
  <c r="AH46" i="15"/>
  <c r="AA36" i="14"/>
  <c r="AK4" i="14"/>
  <c r="AA9" i="14"/>
  <c r="AG36" i="14"/>
  <c r="AA90" i="14"/>
  <c r="AE112" i="14"/>
  <c r="AG48" i="15"/>
  <c r="AG8" i="14"/>
  <c r="AG111" i="14"/>
  <c r="AK112" i="14"/>
  <c r="AG130" i="14"/>
  <c r="AG146" i="14"/>
  <c r="AB4" i="15"/>
  <c r="AF8" i="15"/>
  <c r="AF36" i="15"/>
  <c r="AF57" i="14"/>
  <c r="AF140" i="14"/>
  <c r="AE4" i="14"/>
  <c r="AI27" i="14"/>
  <c r="AE35" i="14"/>
  <c r="AK38" i="14"/>
  <c r="AE109" i="14"/>
  <c r="AA111" i="14"/>
  <c r="AE132" i="14"/>
  <c r="AH4" i="15"/>
  <c r="AH6" i="15"/>
  <c r="AF6" i="14"/>
  <c r="AK23" i="14"/>
  <c r="AE37" i="14"/>
  <c r="AE117" i="14"/>
  <c r="AF23" i="15"/>
  <c r="AG49" i="15"/>
  <c r="AF128" i="15"/>
  <c r="CB155" i="12"/>
  <c r="AF128" i="14"/>
  <c r="AG128" i="15"/>
  <c r="AA140" i="14"/>
  <c r="AB140" i="15"/>
  <c r="BY155" i="13"/>
  <c r="AF4" i="14"/>
  <c r="AA5" i="14"/>
  <c r="AA6" i="14"/>
  <c r="AI8" i="14"/>
  <c r="AF23" i="14"/>
  <c r="AA26" i="14"/>
  <c r="AG26" i="14"/>
  <c r="AE27" i="14"/>
  <c r="AK27" i="14"/>
  <c r="AA29" i="14"/>
  <c r="AF35" i="14"/>
  <c r="AF37" i="14"/>
  <c r="AG45" i="14"/>
  <c r="AA48" i="14"/>
  <c r="AE49" i="14"/>
  <c r="AG56" i="14"/>
  <c r="AI57" i="14"/>
  <c r="AF58" i="14"/>
  <c r="AE83" i="14"/>
  <c r="AG87" i="14"/>
  <c r="AI90" i="14"/>
  <c r="AG101" i="14"/>
  <c r="AF109" i="14"/>
  <c r="AE110" i="14"/>
  <c r="AK110" i="14"/>
  <c r="AF112" i="14"/>
  <c r="AE114" i="14"/>
  <c r="AF117" i="14"/>
  <c r="AA130" i="14"/>
  <c r="AG131" i="14"/>
  <c r="AF132" i="14"/>
  <c r="AA137" i="14"/>
  <c r="AJ6" i="15"/>
  <c r="AH23" i="15"/>
  <c r="AJ26" i="15"/>
  <c r="AB35" i="15"/>
  <c r="AJ56" i="15"/>
  <c r="AH58" i="15"/>
  <c r="AH132" i="15"/>
  <c r="AI7" i="14"/>
  <c r="AF26" i="14"/>
  <c r="AG90" i="14"/>
  <c r="AF130" i="14"/>
  <c r="AG130" i="15"/>
  <c r="CB155" i="13"/>
  <c r="AA23" i="14"/>
  <c r="AF27" i="14"/>
  <c r="AE34" i="14"/>
  <c r="AA37" i="14"/>
  <c r="AG37" i="14"/>
  <c r="AK57" i="14"/>
  <c r="AF83" i="14"/>
  <c r="AI87" i="14"/>
  <c r="AE90" i="14"/>
  <c r="AK90" i="14"/>
  <c r="AI101" i="14"/>
  <c r="AA109" i="14"/>
  <c r="AG109" i="14"/>
  <c r="AF110" i="14"/>
  <c r="AE111" i="14"/>
  <c r="AA112" i="14"/>
  <c r="AG112" i="14"/>
  <c r="AF114" i="14"/>
  <c r="AE118" i="14"/>
  <c r="AA128" i="14"/>
  <c r="AA132" i="14"/>
  <c r="AL23" i="15"/>
  <c r="AF130" i="15"/>
  <c r="AI132" i="14"/>
  <c r="AJ132" i="15"/>
  <c r="AG18" i="14"/>
  <c r="AA34" i="14"/>
  <c r="AI110" i="14"/>
  <c r="AI4" i="14"/>
  <c r="AE5" i="14"/>
  <c r="AE6" i="14"/>
  <c r="AK6" i="14"/>
  <c r="AF8" i="14"/>
  <c r="AI23" i="14"/>
  <c r="AE26" i="14"/>
  <c r="AK26" i="14"/>
  <c r="AA27" i="14"/>
  <c r="AG27" i="14"/>
  <c r="AE29" i="14"/>
  <c r="AF34" i="14"/>
  <c r="AF36" i="14"/>
  <c r="AG38" i="14"/>
  <c r="AE48" i="14"/>
  <c r="AA49" i="14"/>
  <c r="AG49" i="14"/>
  <c r="AE56" i="14"/>
  <c r="AK56" i="14"/>
  <c r="AE57" i="14"/>
  <c r="AK58" i="14"/>
  <c r="AK87" i="14"/>
  <c r="AF90" i="14"/>
  <c r="AK101" i="14"/>
  <c r="AA110" i="14"/>
  <c r="AG110" i="14"/>
  <c r="AF111" i="14"/>
  <c r="AI112" i="14"/>
  <c r="AA114" i="14"/>
  <c r="AF118" i="14"/>
  <c r="AA121" i="14"/>
  <c r="AK132" i="14"/>
  <c r="AE140" i="14"/>
  <c r="AG143" i="14"/>
  <c r="AJ171" i="8" l="1"/>
  <c r="AJ169" i="8"/>
  <c r="I166" i="8"/>
  <c r="H166" i="8"/>
  <c r="F166" i="8"/>
  <c r="D166" i="8"/>
  <c r="Z165" i="8"/>
  <c r="X165" i="8"/>
  <c r="W165" i="8"/>
  <c r="V165" i="8"/>
  <c r="T165" i="8"/>
  <c r="S165" i="8"/>
  <c r="R165" i="8"/>
  <c r="P165" i="8"/>
  <c r="O165" i="8"/>
  <c r="L165" i="8"/>
  <c r="K165" i="8"/>
  <c r="I165" i="8"/>
  <c r="H165" i="8"/>
  <c r="F165" i="8"/>
  <c r="D165" i="8"/>
  <c r="L160" i="8"/>
  <c r="K160" i="8"/>
  <c r="I160" i="8"/>
  <c r="H160" i="8"/>
  <c r="F160" i="8"/>
  <c r="D160" i="8"/>
  <c r="AJ156" i="8"/>
  <c r="Z156" i="8"/>
  <c r="X156" i="8"/>
  <c r="AP155" i="8"/>
  <c r="AN155" i="8"/>
  <c r="AL155" i="8"/>
  <c r="AJ155" i="8"/>
  <c r="Z155" i="8"/>
  <c r="X155" i="8"/>
  <c r="W155" i="8"/>
  <c r="V155" i="8"/>
  <c r="T155" i="8"/>
  <c r="S155" i="8"/>
  <c r="R155" i="8"/>
  <c r="P155" i="8"/>
  <c r="O155" i="8"/>
  <c r="N155" i="8"/>
  <c r="L155" i="8"/>
  <c r="K155" i="8"/>
  <c r="I155" i="8"/>
  <c r="H155" i="8"/>
  <c r="F155" i="8"/>
  <c r="D155" i="8"/>
  <c r="Z154" i="8"/>
  <c r="X154" i="8"/>
  <c r="W154" i="8"/>
  <c r="V154" i="8"/>
  <c r="T154" i="8"/>
  <c r="S154" i="8"/>
  <c r="AJ153" i="8"/>
  <c r="R153" i="8"/>
  <c r="P153" i="8"/>
  <c r="O153" i="8"/>
  <c r="N153" i="8"/>
  <c r="L153" i="8"/>
  <c r="K153" i="8"/>
  <c r="I153" i="8"/>
  <c r="H153" i="8"/>
  <c r="R152" i="8"/>
  <c r="P152" i="8"/>
  <c r="F150" i="8"/>
  <c r="D150" i="8"/>
  <c r="AJ149" i="8"/>
  <c r="Z149" i="8"/>
  <c r="X149" i="8"/>
  <c r="W149" i="8"/>
  <c r="V149" i="8"/>
  <c r="T149" i="8"/>
  <c r="S149" i="8"/>
  <c r="R149" i="8"/>
  <c r="P149" i="8"/>
  <c r="O149" i="8"/>
  <c r="N149" i="8"/>
  <c r="L149" i="8"/>
  <c r="K149" i="8"/>
  <c r="F149" i="8"/>
  <c r="D149" i="8"/>
  <c r="P147" i="8"/>
  <c r="AJ146" i="8"/>
  <c r="P146" i="8"/>
  <c r="O146" i="8"/>
  <c r="AJ145" i="8"/>
  <c r="P145" i="8"/>
  <c r="O145" i="8"/>
  <c r="AJ144" i="8"/>
  <c r="P144" i="8"/>
  <c r="O144" i="8"/>
  <c r="Z143" i="8"/>
  <c r="X143" i="8"/>
  <c r="W143" i="8"/>
  <c r="V143" i="8"/>
  <c r="T143" i="8"/>
  <c r="S143" i="8"/>
  <c r="R143" i="8"/>
  <c r="N143" i="8"/>
  <c r="L143" i="8"/>
  <c r="K143" i="8"/>
  <c r="I143" i="8"/>
  <c r="H143" i="8"/>
  <c r="F143" i="8"/>
  <c r="D143" i="8"/>
  <c r="AJ142" i="8"/>
  <c r="X140" i="8"/>
  <c r="W140" i="8"/>
  <c r="V140" i="8"/>
  <c r="R140" i="8"/>
  <c r="P139" i="8"/>
  <c r="O139" i="8"/>
  <c r="N139" i="8"/>
  <c r="L139" i="8"/>
  <c r="K139" i="8"/>
  <c r="I139" i="8"/>
  <c r="H139" i="8"/>
  <c r="F139" i="8"/>
  <c r="D139" i="8"/>
  <c r="Z137" i="8"/>
  <c r="X137" i="8"/>
  <c r="W137" i="8"/>
  <c r="V137" i="8"/>
  <c r="T137" i="8"/>
  <c r="S137" i="8"/>
  <c r="R137" i="8"/>
  <c r="P137" i="8"/>
  <c r="N137" i="8"/>
  <c r="L137" i="8"/>
  <c r="K137" i="8"/>
  <c r="I137" i="8"/>
  <c r="F137" i="8"/>
  <c r="D137" i="8"/>
  <c r="AP134" i="8"/>
  <c r="AN134" i="8"/>
  <c r="AL134" i="8"/>
  <c r="AJ134" i="8"/>
  <c r="Z134" i="8"/>
  <c r="X134" i="8"/>
  <c r="W134" i="8"/>
  <c r="V134" i="8"/>
  <c r="AP133" i="8"/>
  <c r="AN133" i="8"/>
  <c r="AL133" i="8"/>
  <c r="AJ133" i="8"/>
  <c r="Z133" i="8"/>
  <c r="X133" i="8"/>
  <c r="W133" i="8"/>
  <c r="V133" i="8"/>
  <c r="AP132" i="8"/>
  <c r="AN132" i="8"/>
  <c r="AL132" i="8"/>
  <c r="AJ132" i="8"/>
  <c r="Z132" i="8"/>
  <c r="X132" i="8"/>
  <c r="W132" i="8"/>
  <c r="V132" i="8"/>
  <c r="R132" i="8"/>
  <c r="P132" i="8"/>
  <c r="O132" i="8"/>
  <c r="N132" i="8"/>
  <c r="L132" i="8"/>
  <c r="K132" i="8"/>
  <c r="I132" i="8"/>
  <c r="Z131" i="8"/>
  <c r="AJ128" i="8"/>
  <c r="AL124" i="8"/>
  <c r="AJ124" i="8"/>
  <c r="AP121" i="8"/>
  <c r="P120" i="8"/>
  <c r="O120" i="8"/>
  <c r="W119" i="8"/>
  <c r="V119" i="8"/>
  <c r="T119" i="8"/>
  <c r="S119" i="8"/>
  <c r="R119" i="8"/>
  <c r="P119" i="8"/>
  <c r="AP117" i="8"/>
  <c r="AN117" i="8"/>
  <c r="AL117" i="8"/>
  <c r="AJ117" i="8"/>
  <c r="X117" i="8"/>
  <c r="W117" i="8"/>
  <c r="V117" i="8"/>
  <c r="T117" i="8"/>
  <c r="S117" i="8"/>
  <c r="R117" i="8"/>
  <c r="P117" i="8"/>
  <c r="O117" i="8"/>
  <c r="Z116" i="8"/>
  <c r="R113" i="8"/>
  <c r="Z112" i="8"/>
  <c r="AP106" i="8"/>
  <c r="X106" i="8"/>
  <c r="W106" i="8"/>
  <c r="V106" i="8"/>
  <c r="T106" i="8"/>
  <c r="S106" i="8"/>
  <c r="AP105" i="8"/>
  <c r="AN105" i="8"/>
  <c r="AL105" i="8"/>
  <c r="N104" i="8"/>
  <c r="L104" i="8"/>
  <c r="K104" i="8"/>
  <c r="I104" i="8"/>
  <c r="H104" i="8"/>
  <c r="N102" i="8"/>
  <c r="L102" i="8"/>
  <c r="K102" i="8"/>
  <c r="Z98" i="8"/>
  <c r="X98" i="8"/>
  <c r="W98" i="8"/>
  <c r="V98" i="8"/>
  <c r="T98" i="8"/>
  <c r="S98" i="8"/>
  <c r="R98" i="8"/>
  <c r="P98" i="8"/>
  <c r="Z97" i="8"/>
  <c r="X97" i="8"/>
  <c r="W97" i="8"/>
  <c r="V97" i="8"/>
  <c r="T97" i="8"/>
  <c r="S97" i="8"/>
  <c r="R97" i="8"/>
  <c r="P97" i="8"/>
  <c r="Z96" i="8"/>
  <c r="X96" i="8"/>
  <c r="W96" i="8"/>
  <c r="V96" i="8"/>
  <c r="T96" i="8"/>
  <c r="S96" i="8"/>
  <c r="R96" i="8"/>
  <c r="P96" i="8"/>
  <c r="O96" i="8"/>
  <c r="Z95" i="8"/>
  <c r="X95" i="8"/>
  <c r="W95" i="8"/>
  <c r="V95" i="8"/>
  <c r="T95" i="8"/>
  <c r="S95" i="8"/>
  <c r="R95" i="8"/>
  <c r="P95" i="8"/>
  <c r="Z94" i="8"/>
  <c r="X94" i="8"/>
  <c r="W94" i="8"/>
  <c r="V94" i="8"/>
  <c r="T94" i="8"/>
  <c r="S94" i="8"/>
  <c r="R94" i="8"/>
  <c r="P94" i="8"/>
  <c r="O94" i="8"/>
  <c r="N93" i="8"/>
  <c r="L93" i="8"/>
  <c r="K93" i="8"/>
  <c r="I93" i="8"/>
  <c r="H93" i="8"/>
  <c r="F93" i="8"/>
  <c r="D93" i="8"/>
  <c r="AJ92" i="8"/>
  <c r="AP91" i="8"/>
  <c r="AN91" i="8"/>
  <c r="AL91" i="8"/>
  <c r="AJ91" i="8"/>
  <c r="Z91" i="8"/>
  <c r="X91" i="8"/>
  <c r="W91" i="8"/>
  <c r="V91" i="8"/>
  <c r="T91" i="8"/>
  <c r="S91" i="8"/>
  <c r="R91" i="8"/>
  <c r="L87" i="8"/>
  <c r="H87" i="8"/>
  <c r="F87" i="8"/>
  <c r="D87" i="8"/>
  <c r="O86" i="8"/>
  <c r="N86" i="8"/>
  <c r="Z82" i="8"/>
  <c r="AN76" i="8"/>
  <c r="AL76" i="8"/>
  <c r="AJ76" i="8"/>
  <c r="Z76" i="8"/>
  <c r="X76" i="8"/>
  <c r="W76" i="8"/>
  <c r="V76" i="8"/>
  <c r="T76" i="8"/>
  <c r="S76" i="8"/>
  <c r="N76" i="8"/>
  <c r="L76" i="8"/>
  <c r="D76" i="8"/>
  <c r="T74" i="8"/>
  <c r="S74" i="8"/>
  <c r="AJ69" i="8"/>
  <c r="Z69" i="8"/>
  <c r="X69" i="8"/>
  <c r="W69" i="8"/>
  <c r="V69" i="8"/>
  <c r="R69" i="8"/>
  <c r="P69" i="8"/>
  <c r="O69" i="8"/>
  <c r="AJ68" i="8"/>
  <c r="Z68" i="8"/>
  <c r="X68" i="8"/>
  <c r="W68" i="8"/>
  <c r="V68" i="8"/>
  <c r="R68" i="8"/>
  <c r="P68" i="8"/>
  <c r="O68" i="8"/>
  <c r="AJ67" i="8"/>
  <c r="Z67" i="8"/>
  <c r="X67" i="8"/>
  <c r="W67" i="8"/>
  <c r="V67" i="8"/>
  <c r="R67" i="8"/>
  <c r="P67" i="8"/>
  <c r="O67" i="8"/>
  <c r="N66" i="8"/>
  <c r="L66" i="8"/>
  <c r="K66" i="8"/>
  <c r="I66" i="8"/>
  <c r="H66" i="8"/>
  <c r="F66" i="8"/>
  <c r="D66" i="8"/>
  <c r="I64" i="8"/>
  <c r="F61" i="8"/>
  <c r="D61" i="8"/>
  <c r="L56" i="8"/>
  <c r="I56" i="8"/>
  <c r="H56" i="8"/>
  <c r="F56" i="8"/>
  <c r="D56" i="8"/>
  <c r="L55" i="8"/>
  <c r="K55" i="8"/>
  <c r="I55" i="8"/>
  <c r="H55" i="8"/>
  <c r="AJ53" i="8"/>
  <c r="Z53" i="8"/>
  <c r="X53" i="8"/>
  <c r="W53" i="8"/>
  <c r="V53" i="8"/>
  <c r="T53" i="8"/>
  <c r="S53" i="8"/>
  <c r="R53" i="8"/>
  <c r="P53" i="8"/>
  <c r="O53" i="8"/>
  <c r="AJ51" i="8"/>
  <c r="Z51" i="8"/>
  <c r="X51" i="8"/>
  <c r="W51" i="8"/>
  <c r="V51" i="8"/>
  <c r="T51" i="8"/>
  <c r="S51" i="8"/>
  <c r="R51" i="8"/>
  <c r="P51" i="8"/>
  <c r="O51" i="8"/>
  <c r="P45" i="8"/>
  <c r="F45" i="8"/>
  <c r="D45" i="8"/>
  <c r="Z44" i="8"/>
  <c r="R44" i="8"/>
  <c r="P44" i="8"/>
  <c r="Z39" i="8"/>
  <c r="AN38" i="8"/>
  <c r="AL38" i="8"/>
  <c r="AJ38" i="8"/>
  <c r="Z38" i="8"/>
  <c r="X38" i="8"/>
  <c r="W38" i="8"/>
  <c r="V38" i="8"/>
  <c r="T38" i="8"/>
  <c r="S38" i="8"/>
  <c r="R38" i="8"/>
  <c r="P38" i="8"/>
  <c r="O38" i="8"/>
  <c r="N38" i="8"/>
  <c r="L38" i="8"/>
  <c r="K38" i="8"/>
  <c r="I38" i="8"/>
  <c r="H38" i="8"/>
  <c r="F38" i="8"/>
  <c r="D38" i="8"/>
  <c r="X37" i="8"/>
  <c r="W37" i="8"/>
  <c r="V37" i="8"/>
  <c r="T37" i="8"/>
  <c r="S37" i="8"/>
  <c r="R37" i="8"/>
  <c r="P37" i="8"/>
  <c r="O37" i="8"/>
  <c r="N37" i="8"/>
  <c r="L37" i="8"/>
  <c r="K37" i="8"/>
  <c r="I37" i="8"/>
  <c r="H37" i="8"/>
  <c r="F37" i="8"/>
  <c r="D37" i="8"/>
  <c r="Z36" i="8"/>
  <c r="X36" i="8"/>
  <c r="W36" i="8"/>
  <c r="V36" i="8"/>
  <c r="T36" i="8"/>
  <c r="S36" i="8"/>
  <c r="R36" i="8"/>
  <c r="P36" i="8"/>
  <c r="O36" i="8"/>
  <c r="N36" i="8"/>
  <c r="L36" i="8"/>
  <c r="K36" i="8"/>
  <c r="I36" i="8"/>
  <c r="H36" i="8"/>
  <c r="F36" i="8"/>
  <c r="D36" i="8"/>
  <c r="AP35" i="8"/>
  <c r="AN35" i="8"/>
  <c r="AL35" i="8"/>
  <c r="AJ35" i="8"/>
  <c r="Z35" i="8"/>
  <c r="X35" i="8"/>
  <c r="W35" i="8"/>
  <c r="V35" i="8"/>
  <c r="T35" i="8"/>
  <c r="S35" i="8"/>
  <c r="R35" i="8"/>
  <c r="P35" i="8"/>
  <c r="O35" i="8"/>
  <c r="N35" i="8"/>
  <c r="L35" i="8"/>
  <c r="K35" i="8"/>
  <c r="I35" i="8"/>
  <c r="H35" i="8"/>
  <c r="F35" i="8"/>
  <c r="D35" i="8"/>
  <c r="AP30" i="8"/>
  <c r="K28" i="8"/>
  <c r="I28" i="8"/>
  <c r="H28" i="8"/>
  <c r="AP27" i="8"/>
  <c r="AN27" i="8"/>
  <c r="AL27" i="8"/>
  <c r="AJ27" i="8"/>
  <c r="Z27" i="8"/>
  <c r="X27" i="8"/>
  <c r="W27" i="8"/>
  <c r="V27" i="8"/>
  <c r="T27" i="8"/>
  <c r="S27" i="8"/>
  <c r="R27" i="8"/>
  <c r="P27" i="8"/>
  <c r="O27" i="8"/>
  <c r="N27" i="8"/>
  <c r="L27" i="8"/>
  <c r="K27" i="8"/>
  <c r="I27" i="8"/>
  <c r="H27" i="8"/>
  <c r="F27" i="8"/>
  <c r="D27" i="8"/>
  <c r="AP26" i="8"/>
  <c r="AN26" i="8"/>
  <c r="AL26" i="8"/>
  <c r="AJ26" i="8"/>
  <c r="Z26" i="8"/>
  <c r="X26" i="8"/>
  <c r="W26" i="8"/>
  <c r="V26" i="8"/>
  <c r="T26" i="8"/>
  <c r="S26" i="8"/>
  <c r="R26" i="8"/>
  <c r="P26" i="8"/>
  <c r="O26" i="8"/>
  <c r="N26" i="8"/>
  <c r="L26" i="8"/>
  <c r="K26" i="8"/>
  <c r="I26" i="8"/>
  <c r="H26" i="8"/>
  <c r="F26" i="8"/>
  <c r="D26" i="8"/>
  <c r="P16" i="8"/>
  <c r="P15" i="8"/>
  <c r="O15" i="8"/>
  <c r="L13" i="8"/>
  <c r="K13" i="8"/>
  <c r="I13" i="8"/>
  <c r="H13" i="8"/>
  <c r="X12" i="8"/>
  <c r="W12" i="8"/>
  <c r="V12" i="8"/>
  <c r="T12" i="8"/>
  <c r="S12" i="8"/>
  <c r="R12" i="8"/>
  <c r="P12" i="8"/>
  <c r="AP11" i="8"/>
  <c r="AN11" i="8"/>
  <c r="AL11" i="8"/>
  <c r="AJ11" i="8"/>
  <c r="AP10" i="8"/>
  <c r="AN10" i="8"/>
  <c r="AL10" i="8"/>
  <c r="AJ10" i="8"/>
  <c r="AP9" i="8"/>
  <c r="AN9" i="8"/>
  <c r="AL9" i="8"/>
  <c r="AJ9" i="8"/>
  <c r="Z9" i="8"/>
  <c r="X9" i="8"/>
  <c r="W9" i="8"/>
  <c r="V9" i="8"/>
  <c r="T9" i="8"/>
  <c r="S9" i="8"/>
  <c r="R9" i="8"/>
  <c r="P9" i="8"/>
  <c r="N9" i="8"/>
  <c r="L9" i="8"/>
  <c r="K9" i="8"/>
  <c r="I9" i="8"/>
  <c r="H9" i="8"/>
  <c r="F9" i="8"/>
  <c r="D9" i="8"/>
  <c r="AP8" i="8"/>
  <c r="AN8" i="8"/>
  <c r="AL8" i="8"/>
  <c r="AJ8" i="8"/>
  <c r="Z8" i="8"/>
  <c r="AP7" i="8"/>
  <c r="AN7" i="8"/>
  <c r="AL7" i="8"/>
  <c r="AJ7" i="8"/>
  <c r="Z7" i="8"/>
  <c r="X7" i="8"/>
  <c r="W7" i="8"/>
  <c r="V7" i="8"/>
  <c r="T7" i="8"/>
  <c r="S7" i="8"/>
  <c r="R7" i="8"/>
  <c r="P7" i="8"/>
  <c r="AP6" i="8"/>
  <c r="AN6" i="8"/>
  <c r="AL6" i="8"/>
  <c r="AJ6" i="8"/>
  <c r="Z6" i="8"/>
  <c r="X6" i="8"/>
  <c r="W6" i="8"/>
  <c r="V6" i="8"/>
  <c r="T6" i="8"/>
  <c r="S6" i="8"/>
  <c r="R6" i="8"/>
  <c r="P6" i="8"/>
  <c r="AP5" i="8"/>
  <c r="AN5" i="8"/>
  <c r="AL5" i="8"/>
  <c r="AJ5" i="8"/>
  <c r="Z5" i="8"/>
  <c r="X5" i="8"/>
  <c r="W5" i="8"/>
  <c r="V5" i="8"/>
  <c r="T5" i="8"/>
  <c r="S5" i="8"/>
  <c r="R5" i="8"/>
  <c r="P5" i="8"/>
  <c r="AO164" i="10" l="1"/>
  <c r="AO154" i="10"/>
  <c r="AO155" i="10"/>
  <c r="AO148" i="10"/>
  <c r="AO151" i="10"/>
  <c r="AO152" i="10"/>
  <c r="AO131" i="10"/>
  <c r="AO132" i="10"/>
  <c r="AO133" i="10"/>
  <c r="AO115" i="10"/>
  <c r="AO116" i="10"/>
  <c r="AO120" i="10"/>
  <c r="AO121" i="10"/>
  <c r="AO122" i="10"/>
  <c r="AO104" i="10"/>
  <c r="AO105" i="10"/>
  <c r="AO90" i="10"/>
  <c r="AO66" i="10"/>
  <c r="AO68" i="10"/>
  <c r="AO55" i="10"/>
  <c r="AO56" i="10"/>
  <c r="AO34" i="10"/>
  <c r="AO35" i="10"/>
  <c r="AO36" i="10"/>
  <c r="AO37" i="10"/>
  <c r="AO25" i="10"/>
  <c r="AO26" i="10"/>
  <c r="AO29" i="10"/>
  <c r="AO5" i="10"/>
  <c r="AO6" i="10"/>
  <c r="AO7" i="10"/>
  <c r="AO8" i="10"/>
  <c r="AO9" i="10"/>
  <c r="AO10" i="10"/>
  <c r="AO4" i="10"/>
  <c r="AM154" i="10"/>
  <c r="AM155" i="10"/>
  <c r="AM148" i="10"/>
  <c r="AM152" i="10"/>
  <c r="AM131" i="10"/>
  <c r="AM132" i="10"/>
  <c r="AM133" i="10"/>
  <c r="AM115" i="10"/>
  <c r="AM116" i="10"/>
  <c r="AM104" i="10"/>
  <c r="AM90" i="10"/>
  <c r="AM68" i="10"/>
  <c r="AM75" i="10"/>
  <c r="AM55" i="10"/>
  <c r="AM56" i="10"/>
  <c r="AM66" i="10"/>
  <c r="AM34" i="10"/>
  <c r="AM35" i="10"/>
  <c r="AM37" i="10"/>
  <c r="AM25" i="10"/>
  <c r="AM26" i="10"/>
  <c r="AM5" i="10"/>
  <c r="AM6" i="10"/>
  <c r="AM7" i="10"/>
  <c r="AM8" i="10"/>
  <c r="AM9" i="10"/>
  <c r="AM10" i="10"/>
  <c r="AM4" i="10"/>
  <c r="AK148" i="10"/>
  <c r="AK152" i="10"/>
  <c r="AK154" i="10"/>
  <c r="AK155" i="10"/>
  <c r="AK123" i="10"/>
  <c r="AK131" i="10"/>
  <c r="AK132" i="10"/>
  <c r="AK133" i="10"/>
  <c r="AK115" i="10"/>
  <c r="AK116" i="10"/>
  <c r="AK104" i="10"/>
  <c r="AK90" i="10"/>
  <c r="AK66" i="10"/>
  <c r="AK68" i="10"/>
  <c r="AK75" i="10"/>
  <c r="AK55" i="10"/>
  <c r="AK56" i="10"/>
  <c r="AK34" i="10"/>
  <c r="AK35" i="10"/>
  <c r="AK37" i="10"/>
  <c r="AK25" i="10"/>
  <c r="AK26" i="10"/>
  <c r="AK5" i="10"/>
  <c r="AK6" i="10"/>
  <c r="AK7" i="10"/>
  <c r="AK8" i="10"/>
  <c r="AK9" i="10"/>
  <c r="AK10" i="10"/>
  <c r="AK4" i="10"/>
  <c r="AI170" i="10"/>
  <c r="AI152" i="10"/>
  <c r="AI154" i="10"/>
  <c r="AI155" i="10"/>
  <c r="AI168" i="10"/>
  <c r="AI141" i="10"/>
  <c r="AI143" i="10"/>
  <c r="AI144" i="10"/>
  <c r="AI145" i="10"/>
  <c r="AI148" i="10"/>
  <c r="AI127" i="10"/>
  <c r="AI131" i="10"/>
  <c r="AI132" i="10"/>
  <c r="AI133" i="10"/>
  <c r="AI116" i="10"/>
  <c r="AI123" i="10"/>
  <c r="AI91" i="10"/>
  <c r="AI104" i="10"/>
  <c r="AI75" i="10"/>
  <c r="AI90" i="10"/>
  <c r="AI37" i="10"/>
  <c r="AI66" i="10"/>
  <c r="AI67" i="10"/>
  <c r="AI68" i="10"/>
  <c r="AI50" i="10"/>
  <c r="AI52" i="10"/>
  <c r="AI55" i="10"/>
  <c r="AI56" i="10"/>
  <c r="AI34" i="10"/>
  <c r="AI35" i="10"/>
  <c r="AI25" i="10"/>
  <c r="AI26" i="10"/>
  <c r="AI5" i="10"/>
  <c r="AI6" i="10"/>
  <c r="AI7" i="10"/>
  <c r="AI8" i="10"/>
  <c r="AI9" i="10"/>
  <c r="AI10" i="10"/>
  <c r="AI4" i="10"/>
  <c r="Y154" i="10"/>
  <c r="Y155" i="10"/>
  <c r="Y164" i="10"/>
  <c r="Y142" i="10"/>
  <c r="Y148" i="10"/>
  <c r="Y153" i="10"/>
  <c r="Y130" i="10"/>
  <c r="Y131" i="10"/>
  <c r="Y132" i="10"/>
  <c r="Y133" i="10"/>
  <c r="Y136" i="10"/>
  <c r="Y111" i="10"/>
  <c r="Y115" i="10"/>
  <c r="Y90" i="10"/>
  <c r="Y93" i="10"/>
  <c r="Y94" i="10"/>
  <c r="Y95" i="10"/>
  <c r="Y96" i="10"/>
  <c r="Y97" i="10"/>
  <c r="Y104" i="10"/>
  <c r="Y81" i="10"/>
  <c r="Y66" i="10"/>
  <c r="Y67" i="10"/>
  <c r="Y68" i="10"/>
  <c r="Y75" i="10"/>
  <c r="Y50" i="10"/>
  <c r="Y52" i="10"/>
  <c r="Y55" i="10"/>
  <c r="Y56" i="10"/>
  <c r="Y37" i="10"/>
  <c r="Y38" i="10"/>
  <c r="Y43" i="10"/>
  <c r="Y25" i="10"/>
  <c r="Y26" i="10"/>
  <c r="Y29" i="10"/>
  <c r="Y34" i="10"/>
  <c r="Y35" i="10"/>
  <c r="Y5" i="10"/>
  <c r="Y6" i="10"/>
  <c r="Y7" i="10"/>
  <c r="Y8" i="10"/>
  <c r="Y4" i="10"/>
  <c r="W153" i="10"/>
  <c r="W154" i="10"/>
  <c r="W155" i="10"/>
  <c r="W164" i="10"/>
  <c r="W136" i="10"/>
  <c r="W139" i="10"/>
  <c r="W142" i="10"/>
  <c r="W148" i="10"/>
  <c r="W131" i="10"/>
  <c r="W132" i="10"/>
  <c r="W133" i="10"/>
  <c r="W116" i="10"/>
  <c r="W97" i="10"/>
  <c r="W104" i="10"/>
  <c r="W105" i="10"/>
  <c r="W90" i="10"/>
  <c r="W93" i="10"/>
  <c r="W94" i="10"/>
  <c r="W95" i="10"/>
  <c r="W96" i="10"/>
  <c r="W75" i="10"/>
  <c r="W55" i="10"/>
  <c r="W66" i="10"/>
  <c r="W67" i="10"/>
  <c r="W68" i="10"/>
  <c r="W37" i="10"/>
  <c r="W50" i="10"/>
  <c r="W52" i="10"/>
  <c r="W25" i="10"/>
  <c r="W26" i="10"/>
  <c r="W34" i="10"/>
  <c r="W35" i="10"/>
  <c r="W36" i="10"/>
  <c r="W5" i="10"/>
  <c r="W6" i="10"/>
  <c r="W8" i="10"/>
  <c r="W11" i="10"/>
  <c r="W4" i="10"/>
  <c r="V164" i="10"/>
  <c r="V148" i="10"/>
  <c r="V153" i="10"/>
  <c r="V154" i="10"/>
  <c r="V136" i="10"/>
  <c r="V139" i="10"/>
  <c r="V142" i="10"/>
  <c r="V131" i="10"/>
  <c r="V132" i="10"/>
  <c r="V133" i="10"/>
  <c r="V116" i="10"/>
  <c r="V118" i="10"/>
  <c r="V94" i="10"/>
  <c r="V95" i="10"/>
  <c r="V96" i="10"/>
  <c r="V97" i="10"/>
  <c r="V104" i="10"/>
  <c r="V105" i="10"/>
  <c r="V90" i="10"/>
  <c r="V93" i="10"/>
  <c r="V66" i="10"/>
  <c r="V67" i="10"/>
  <c r="V68" i="10"/>
  <c r="V75" i="10"/>
  <c r="V50" i="10"/>
  <c r="V52" i="10"/>
  <c r="V55" i="10"/>
  <c r="V34" i="10"/>
  <c r="V35" i="10"/>
  <c r="V36" i="10"/>
  <c r="V37" i="10"/>
  <c r="V25" i="10"/>
  <c r="V26" i="10"/>
  <c r="V5" i="10"/>
  <c r="V6" i="10"/>
  <c r="V8" i="10"/>
  <c r="V11" i="10"/>
  <c r="V4" i="10"/>
  <c r="U164" i="10"/>
  <c r="U153" i="10"/>
  <c r="U154" i="10"/>
  <c r="U136" i="10"/>
  <c r="U139" i="10"/>
  <c r="U142" i="10"/>
  <c r="U148" i="10"/>
  <c r="U131" i="10"/>
  <c r="U132" i="10"/>
  <c r="U133" i="10"/>
  <c r="U105" i="10"/>
  <c r="U116" i="10"/>
  <c r="U118" i="10"/>
  <c r="U96" i="10"/>
  <c r="U97" i="10"/>
  <c r="U104" i="10"/>
  <c r="U90" i="10"/>
  <c r="U93" i="10"/>
  <c r="U94" i="10"/>
  <c r="U95" i="10"/>
  <c r="U67" i="10"/>
  <c r="U68" i="10"/>
  <c r="U75" i="10"/>
  <c r="U52" i="10"/>
  <c r="U55" i="10"/>
  <c r="U66" i="10"/>
  <c r="U36" i="10"/>
  <c r="U37" i="10"/>
  <c r="U50" i="10"/>
  <c r="U25" i="10"/>
  <c r="U26" i="10"/>
  <c r="U34" i="10"/>
  <c r="U35" i="10"/>
  <c r="U5" i="10"/>
  <c r="U6" i="10"/>
  <c r="U8" i="10"/>
  <c r="U11" i="10"/>
  <c r="U4" i="10"/>
  <c r="S164" i="10"/>
  <c r="S153" i="10"/>
  <c r="S154" i="10"/>
  <c r="S142" i="10"/>
  <c r="S148" i="10"/>
  <c r="S136" i="10"/>
  <c r="S116" i="10"/>
  <c r="S118" i="10"/>
  <c r="S104" i="10"/>
  <c r="S105" i="10"/>
  <c r="S90" i="10"/>
  <c r="S93" i="10"/>
  <c r="S94" i="10"/>
  <c r="S95" i="10"/>
  <c r="S96" i="10"/>
  <c r="S97" i="10"/>
  <c r="S73" i="10"/>
  <c r="S75" i="10"/>
  <c r="S36" i="10"/>
  <c r="S37" i="10"/>
  <c r="S50" i="10"/>
  <c r="S52" i="10"/>
  <c r="S25" i="10"/>
  <c r="S26" i="10"/>
  <c r="S34" i="10"/>
  <c r="S35" i="10"/>
  <c r="S5" i="10"/>
  <c r="S6" i="10"/>
  <c r="S8" i="10"/>
  <c r="S11" i="10"/>
  <c r="S4" i="10"/>
  <c r="R164" i="10"/>
  <c r="R148" i="10"/>
  <c r="R153" i="10"/>
  <c r="R154" i="10"/>
  <c r="R136" i="10"/>
  <c r="R142" i="10"/>
  <c r="R104" i="10"/>
  <c r="R105" i="10"/>
  <c r="R116" i="10"/>
  <c r="R118" i="10"/>
  <c r="R94" i="10"/>
  <c r="R95" i="10"/>
  <c r="R96" i="10"/>
  <c r="R97" i="10"/>
  <c r="R90" i="10"/>
  <c r="R93" i="10"/>
  <c r="R73" i="10"/>
  <c r="R75" i="10"/>
  <c r="R50" i="10"/>
  <c r="R52" i="10"/>
  <c r="R34" i="10"/>
  <c r="R35" i="10"/>
  <c r="R36" i="10"/>
  <c r="R37" i="10"/>
  <c r="R25" i="10"/>
  <c r="R26" i="10"/>
  <c r="R5" i="10"/>
  <c r="R6" i="10"/>
  <c r="R8" i="10"/>
  <c r="R11" i="10"/>
  <c r="R4" i="10"/>
  <c r="Q164" i="10"/>
  <c r="Q142" i="10"/>
  <c r="Q148" i="10"/>
  <c r="Q151" i="10"/>
  <c r="Q152" i="10"/>
  <c r="Q154" i="10"/>
  <c r="Q131" i="10"/>
  <c r="Q136" i="10"/>
  <c r="Q139" i="10"/>
  <c r="Q116" i="10"/>
  <c r="Q118" i="10"/>
  <c r="Q112" i="10"/>
  <c r="Q93" i="10"/>
  <c r="Q94" i="10"/>
  <c r="Q95" i="10"/>
  <c r="Q96" i="10"/>
  <c r="Q97" i="10"/>
  <c r="Q90" i="10"/>
  <c r="Q66" i="10"/>
  <c r="Q67" i="10"/>
  <c r="Q68" i="10"/>
  <c r="Q55" i="10"/>
  <c r="Q56" i="10"/>
  <c r="Q43" i="10"/>
  <c r="Q50" i="10"/>
  <c r="Q52" i="10"/>
  <c r="Q34" i="10"/>
  <c r="Q35" i="10"/>
  <c r="Q36" i="10"/>
  <c r="Q37" i="10"/>
  <c r="Q25" i="10"/>
  <c r="Q26" i="10"/>
  <c r="Q5" i="10"/>
  <c r="Q6" i="10"/>
  <c r="Q8" i="10"/>
  <c r="Q11" i="10"/>
  <c r="Q4" i="10"/>
  <c r="O164" i="10"/>
  <c r="O151" i="10"/>
  <c r="O152" i="10"/>
  <c r="O154" i="10"/>
  <c r="O136" i="10"/>
  <c r="O138" i="10"/>
  <c r="O143" i="10"/>
  <c r="O144" i="10"/>
  <c r="O145" i="10"/>
  <c r="O146" i="10"/>
  <c r="O148" i="10"/>
  <c r="O131" i="10"/>
  <c r="O116" i="10"/>
  <c r="O118" i="10"/>
  <c r="O119" i="10"/>
  <c r="O97" i="10"/>
  <c r="O104" i="10"/>
  <c r="O93" i="10"/>
  <c r="O94" i="10"/>
  <c r="O95" i="10"/>
  <c r="O96" i="10"/>
  <c r="O66" i="10"/>
  <c r="O67" i="10"/>
  <c r="O68" i="10"/>
  <c r="O50" i="10"/>
  <c r="O52" i="10"/>
  <c r="O54" i="10"/>
  <c r="O55" i="10"/>
  <c r="O56" i="10"/>
  <c r="O34" i="10"/>
  <c r="O35" i="10"/>
  <c r="O36" i="10"/>
  <c r="O37" i="10"/>
  <c r="O43" i="10"/>
  <c r="O44" i="10"/>
  <c r="O25" i="10"/>
  <c r="O26" i="10"/>
  <c r="O5" i="10"/>
  <c r="O6" i="10"/>
  <c r="O8" i="10"/>
  <c r="O11" i="10"/>
  <c r="O14" i="10"/>
  <c r="O15" i="10"/>
  <c r="O4" i="10"/>
  <c r="N164" i="10"/>
  <c r="N148" i="10"/>
  <c r="N152" i="10"/>
  <c r="N154" i="10"/>
  <c r="N138" i="10"/>
  <c r="N143" i="10"/>
  <c r="N144" i="10"/>
  <c r="N145" i="10"/>
  <c r="N119" i="10"/>
  <c r="N131" i="10"/>
  <c r="N104" i="10"/>
  <c r="N116" i="10"/>
  <c r="N93" i="10"/>
  <c r="N95" i="10"/>
  <c r="N85" i="10"/>
  <c r="N66" i="10"/>
  <c r="N67" i="10"/>
  <c r="N68" i="10"/>
  <c r="N52" i="10"/>
  <c r="N54" i="10"/>
  <c r="N50" i="10"/>
  <c r="N34" i="10"/>
  <c r="N35" i="10"/>
  <c r="N36" i="10"/>
  <c r="N37" i="10"/>
  <c r="N25" i="10"/>
  <c r="N26" i="10"/>
  <c r="N14" i="10"/>
  <c r="M154" i="10"/>
  <c r="M165" i="10"/>
  <c r="M138" i="10"/>
  <c r="M142" i="10"/>
  <c r="M148" i="10"/>
  <c r="M152" i="10"/>
  <c r="M131" i="10"/>
  <c r="M136" i="10"/>
  <c r="M101" i="10"/>
  <c r="M103" i="10"/>
  <c r="M85" i="10"/>
  <c r="M92" i="10"/>
  <c r="M75" i="10"/>
  <c r="M65" i="10"/>
  <c r="M54" i="10"/>
  <c r="M26" i="10"/>
  <c r="M29" i="10"/>
  <c r="M34" i="10"/>
  <c r="M35" i="10"/>
  <c r="M36" i="10"/>
  <c r="M37" i="10"/>
  <c r="M25" i="10"/>
  <c r="M8" i="10"/>
  <c r="K159" i="10"/>
  <c r="K164" i="10"/>
  <c r="K165" i="10"/>
  <c r="K148" i="10"/>
  <c r="K152" i="10"/>
  <c r="K154" i="10"/>
  <c r="K136" i="10"/>
  <c r="K138" i="10"/>
  <c r="K142" i="10"/>
  <c r="K131" i="10"/>
  <c r="K103" i="10"/>
  <c r="K92" i="10"/>
  <c r="K101" i="10"/>
  <c r="K86" i="10"/>
  <c r="K75" i="10"/>
  <c r="K55" i="10"/>
  <c r="K65" i="10"/>
  <c r="K54" i="10"/>
  <c r="K34" i="10"/>
  <c r="K35" i="10"/>
  <c r="K36" i="10"/>
  <c r="K37" i="10"/>
  <c r="K25" i="10"/>
  <c r="K26" i="10"/>
  <c r="K29" i="10"/>
  <c r="K12" i="10"/>
  <c r="K8" i="10"/>
  <c r="J152" i="10"/>
  <c r="J154" i="10"/>
  <c r="J159" i="10"/>
  <c r="J164" i="10"/>
  <c r="J165" i="10"/>
  <c r="J136" i="10"/>
  <c r="J138" i="10"/>
  <c r="J142" i="10"/>
  <c r="J148" i="10"/>
  <c r="J131" i="10"/>
  <c r="J101" i="10"/>
  <c r="J103" i="10"/>
  <c r="J92" i="10"/>
  <c r="J65" i="10"/>
  <c r="J54" i="10"/>
  <c r="J55" i="10"/>
  <c r="J34" i="10"/>
  <c r="J35" i="10"/>
  <c r="J36" i="10"/>
  <c r="J37" i="10"/>
  <c r="J25" i="10"/>
  <c r="J26" i="10"/>
  <c r="J27" i="10"/>
  <c r="J29" i="10"/>
  <c r="J12" i="10"/>
  <c r="J8" i="10"/>
  <c r="H159" i="10"/>
  <c r="H164" i="10"/>
  <c r="H165" i="10"/>
  <c r="H152" i="10"/>
  <c r="H154" i="10"/>
  <c r="H136" i="10"/>
  <c r="H138" i="10"/>
  <c r="H142" i="10"/>
  <c r="H131" i="10"/>
  <c r="H103" i="10"/>
  <c r="H92" i="10"/>
  <c r="H63" i="10"/>
  <c r="H65" i="10"/>
  <c r="H55" i="10"/>
  <c r="H54" i="10"/>
  <c r="H34" i="10"/>
  <c r="H35" i="10"/>
  <c r="H36" i="10"/>
  <c r="H37" i="10"/>
  <c r="H25" i="10"/>
  <c r="H26" i="10"/>
  <c r="H27" i="10"/>
  <c r="H29" i="10"/>
  <c r="H12" i="10"/>
  <c r="H8" i="10"/>
  <c r="G159" i="10"/>
  <c r="G164" i="10"/>
  <c r="G165" i="10"/>
  <c r="G152" i="10"/>
  <c r="G154" i="10"/>
  <c r="G138" i="10"/>
  <c r="G142" i="10"/>
  <c r="G103" i="10"/>
  <c r="G92" i="10"/>
  <c r="G86" i="10"/>
  <c r="G65" i="10"/>
  <c r="G54" i="10"/>
  <c r="G55" i="10"/>
  <c r="G34" i="10"/>
  <c r="G35" i="10"/>
  <c r="G36" i="10"/>
  <c r="G37" i="10"/>
  <c r="G25" i="10"/>
  <c r="G26" i="10"/>
  <c r="G27" i="10"/>
  <c r="G29" i="10"/>
  <c r="G12" i="10"/>
  <c r="G8" i="10"/>
  <c r="E154" i="10"/>
  <c r="E159" i="10"/>
  <c r="E164" i="10"/>
  <c r="E165" i="10"/>
  <c r="E138" i="10"/>
  <c r="E142" i="10"/>
  <c r="E148" i="10"/>
  <c r="E149" i="10"/>
  <c r="E136" i="10"/>
  <c r="E92" i="10"/>
  <c r="E86" i="10"/>
  <c r="E75" i="10"/>
  <c r="E65" i="10"/>
  <c r="E55" i="10"/>
  <c r="E60" i="10"/>
  <c r="E44" i="10"/>
  <c r="E26" i="10"/>
  <c r="E29" i="10"/>
  <c r="E34" i="10"/>
  <c r="E35" i="10"/>
  <c r="E36" i="10"/>
  <c r="E37" i="10"/>
  <c r="E25" i="10"/>
  <c r="E8" i="10"/>
  <c r="C154" i="10"/>
  <c r="C159" i="10"/>
  <c r="C164" i="10"/>
  <c r="C165" i="10"/>
  <c r="C138" i="10"/>
  <c r="C142" i="10"/>
  <c r="C148" i="10"/>
  <c r="C149" i="10"/>
  <c r="C136" i="10"/>
  <c r="C86" i="10"/>
  <c r="C92" i="10"/>
  <c r="C65" i="10"/>
  <c r="C75" i="10"/>
  <c r="C55" i="10"/>
  <c r="C60" i="10"/>
  <c r="C44" i="10"/>
  <c r="C26" i="10"/>
  <c r="C29" i="10"/>
  <c r="C34" i="10"/>
  <c r="C35" i="10"/>
  <c r="C36" i="10"/>
  <c r="C37" i="10"/>
  <c r="C25" i="10"/>
  <c r="C8" i="10"/>
  <c r="BJ178" i="7"/>
  <c r="BJ170" i="7"/>
  <c r="AH171" i="8" s="1"/>
  <c r="BJ171" i="7"/>
  <c r="BJ173" i="7"/>
  <c r="BJ176" i="7"/>
  <c r="BJ168" i="7"/>
  <c r="AH169" i="8" s="1"/>
  <c r="BJ167" i="7"/>
  <c r="BJ166" i="7"/>
  <c r="BJ159" i="7"/>
  <c r="BJ160" i="7"/>
  <c r="BJ162" i="7"/>
  <c r="BJ164" i="7"/>
  <c r="AH165" i="8" s="1"/>
  <c r="BJ151" i="7"/>
  <c r="BJ152" i="7"/>
  <c r="AH153" i="8" s="1"/>
  <c r="BJ154" i="7"/>
  <c r="BJ155" i="7"/>
  <c r="BJ156" i="7"/>
  <c r="BJ157" i="7"/>
  <c r="BJ139" i="7"/>
  <c r="BJ141" i="7"/>
  <c r="BJ143" i="7"/>
  <c r="AH144" i="8" s="1"/>
  <c r="BJ144" i="7"/>
  <c r="AH145" i="8" s="1"/>
  <c r="BJ145" i="7"/>
  <c r="BJ146" i="7"/>
  <c r="BJ147" i="7"/>
  <c r="BJ148" i="7"/>
  <c r="AH149" i="8" s="1"/>
  <c r="BJ135" i="7"/>
  <c r="BJ136" i="7"/>
  <c r="BJ137" i="7"/>
  <c r="AH138" i="8" s="1"/>
  <c r="BJ131" i="7"/>
  <c r="AH132" i="8" s="1"/>
  <c r="BJ132" i="7"/>
  <c r="BJ133" i="7"/>
  <c r="BJ134" i="7"/>
  <c r="BJ123" i="7"/>
  <c r="AH124" i="8" s="1"/>
  <c r="BJ127" i="7"/>
  <c r="AH128" i="8" s="1"/>
  <c r="BJ129" i="7"/>
  <c r="BJ115" i="7"/>
  <c r="BJ116" i="7"/>
  <c r="AH117" i="8" s="1"/>
  <c r="BJ117" i="7"/>
  <c r="BJ118" i="7"/>
  <c r="BJ119" i="7"/>
  <c r="BJ120" i="7"/>
  <c r="BJ107" i="7"/>
  <c r="BJ109" i="7"/>
  <c r="BJ110" i="7"/>
  <c r="BJ113" i="7"/>
  <c r="BJ105" i="7"/>
  <c r="BJ104" i="7"/>
  <c r="BJ95" i="7"/>
  <c r="BJ97" i="7"/>
  <c r="BJ98" i="7"/>
  <c r="BJ99" i="7"/>
  <c r="BJ90" i="7"/>
  <c r="AH91" i="8" s="1"/>
  <c r="BJ91" i="7"/>
  <c r="BJ80" i="7"/>
  <c r="BJ83" i="7"/>
  <c r="BJ84" i="7"/>
  <c r="BJ71" i="7"/>
  <c r="BJ73" i="7"/>
  <c r="BJ74" i="7"/>
  <c r="BJ75" i="7"/>
  <c r="AH76" i="8" s="1"/>
  <c r="BJ66" i="7"/>
  <c r="AH67" i="8" s="1"/>
  <c r="BJ67" i="7"/>
  <c r="BJ68" i="7"/>
  <c r="BJ69" i="7"/>
  <c r="BJ60" i="7"/>
  <c r="BJ62" i="7"/>
  <c r="BJ50" i="7"/>
  <c r="BJ52" i="7"/>
  <c r="AH53" i="8" s="1"/>
  <c r="BJ53" i="7"/>
  <c r="BJ55" i="7"/>
  <c r="BJ56" i="7"/>
  <c r="BJ57" i="7"/>
  <c r="BJ58" i="7"/>
  <c r="BJ44" i="7"/>
  <c r="BJ45" i="7"/>
  <c r="BJ47" i="7"/>
  <c r="BJ40" i="7"/>
  <c r="BJ42" i="7"/>
  <c r="BJ34" i="7"/>
  <c r="BJ35" i="7"/>
  <c r="BJ36" i="7"/>
  <c r="BJ37" i="7"/>
  <c r="BJ25" i="7"/>
  <c r="AH26" i="8" s="1"/>
  <c r="BJ26" i="7"/>
  <c r="AH27" i="8" s="1"/>
  <c r="BJ29" i="7"/>
  <c r="BJ19" i="7"/>
  <c r="BJ20" i="7"/>
  <c r="BJ21" i="7"/>
  <c r="BJ5" i="7"/>
  <c r="AH6" i="8" s="1"/>
  <c r="BJ6" i="7"/>
  <c r="AH7" i="8" s="1"/>
  <c r="BJ7" i="7"/>
  <c r="BJ8" i="7"/>
  <c r="AH9" i="8" s="1"/>
  <c r="BJ9" i="7"/>
  <c r="AH10" i="8" s="1"/>
  <c r="BJ10" i="7"/>
  <c r="AH11" i="8" s="1"/>
  <c r="BJ12" i="7"/>
  <c r="BJ4" i="7"/>
  <c r="AH5" i="8" s="1"/>
  <c r="BG168" i="7"/>
  <c r="AF169" i="8" s="1"/>
  <c r="BG170" i="7"/>
  <c r="BG171" i="7"/>
  <c r="BG173" i="7"/>
  <c r="BG159" i="7"/>
  <c r="BG160" i="7"/>
  <c r="BG162" i="7"/>
  <c r="BG164" i="7"/>
  <c r="AF165" i="8" s="1"/>
  <c r="BG166" i="7"/>
  <c r="BG151" i="7"/>
  <c r="BG152" i="7"/>
  <c r="AF153" i="8" s="1"/>
  <c r="BG154" i="7"/>
  <c r="AF155" i="8" s="1"/>
  <c r="BG155" i="7"/>
  <c r="AF156" i="8" s="1"/>
  <c r="BG156" i="7"/>
  <c r="BG157" i="7"/>
  <c r="BG143" i="7"/>
  <c r="AF144" i="8" s="1"/>
  <c r="BG144" i="7"/>
  <c r="AF145" i="8" s="1"/>
  <c r="BG145" i="7"/>
  <c r="BG146" i="7"/>
  <c r="BG147" i="7"/>
  <c r="BG148" i="7"/>
  <c r="AF149" i="8" s="1"/>
  <c r="BG133" i="7"/>
  <c r="BG134" i="7"/>
  <c r="BG135" i="7"/>
  <c r="BG136" i="7"/>
  <c r="BG139" i="7"/>
  <c r="BG141" i="7"/>
  <c r="BG123" i="7"/>
  <c r="AF124" i="8" s="1"/>
  <c r="BG127" i="7"/>
  <c r="AF128" i="8" s="1"/>
  <c r="BG129" i="7"/>
  <c r="BG131" i="7"/>
  <c r="BG115" i="7"/>
  <c r="BG116" i="7"/>
  <c r="AF117" i="8" s="1"/>
  <c r="BG117" i="7"/>
  <c r="BG118" i="7"/>
  <c r="BG119" i="7"/>
  <c r="BG120" i="7"/>
  <c r="BG105" i="7"/>
  <c r="BG106" i="7"/>
  <c r="BG107" i="7"/>
  <c r="BG109" i="7"/>
  <c r="BG110" i="7"/>
  <c r="BG113" i="7"/>
  <c r="BG104" i="7"/>
  <c r="BG91" i="7"/>
  <c r="BG95" i="7"/>
  <c r="BG97" i="7"/>
  <c r="BG98" i="7"/>
  <c r="BG99" i="7"/>
  <c r="BG100" i="7"/>
  <c r="BG90" i="7"/>
  <c r="BG81" i="7"/>
  <c r="BG83" i="7"/>
  <c r="BG84" i="7"/>
  <c r="BG66" i="7"/>
  <c r="AF67" i="8" s="1"/>
  <c r="BG67" i="7"/>
  <c r="AF68" i="8" s="1"/>
  <c r="BG68" i="7"/>
  <c r="AF69" i="8" s="1"/>
  <c r="BG69" i="7"/>
  <c r="BG71" i="7"/>
  <c r="BG73" i="7"/>
  <c r="BG74" i="7"/>
  <c r="BG75" i="7"/>
  <c r="BG50" i="7"/>
  <c r="AF51" i="8" s="1"/>
  <c r="BG52" i="7"/>
  <c r="AF53" i="8" s="1"/>
  <c r="BG53" i="7"/>
  <c r="BG55" i="7"/>
  <c r="BG56" i="7"/>
  <c r="BG57" i="7"/>
  <c r="BG58" i="7"/>
  <c r="BG59" i="7"/>
  <c r="BG60" i="7"/>
  <c r="BG62" i="7"/>
  <c r="BG37" i="7"/>
  <c r="AF38" i="8" s="1"/>
  <c r="BG39" i="7"/>
  <c r="BG42" i="7"/>
  <c r="BG44" i="7"/>
  <c r="BG45" i="7"/>
  <c r="BG47" i="7"/>
  <c r="BG34" i="7"/>
  <c r="AF35" i="8" s="1"/>
  <c r="BG35" i="7"/>
  <c r="BG36" i="7"/>
  <c r="BG29" i="7"/>
  <c r="BG25" i="7"/>
  <c r="AF26" i="8" s="1"/>
  <c r="BG26" i="7"/>
  <c r="AF27" i="8" s="1"/>
  <c r="BG19" i="7"/>
  <c r="BG20" i="7"/>
  <c r="BG21" i="7"/>
  <c r="BG12" i="7"/>
  <c r="BG8" i="7"/>
  <c r="AF9" i="8" s="1"/>
  <c r="BG9" i="7"/>
  <c r="BG10" i="7"/>
  <c r="BG5" i="7"/>
  <c r="AF6" i="8" s="1"/>
  <c r="BG6" i="7"/>
  <c r="AF7" i="8" s="1"/>
  <c r="BG4" i="7"/>
  <c r="BD176" i="7"/>
  <c r="BD167" i="7"/>
  <c r="BD168" i="7"/>
  <c r="BD170" i="7"/>
  <c r="AD171" i="8" s="1"/>
  <c r="BD171" i="7"/>
  <c r="BD173" i="7"/>
  <c r="BD160" i="7"/>
  <c r="BD162" i="7"/>
  <c r="BD164" i="7"/>
  <c r="BD166" i="7"/>
  <c r="BD151" i="7"/>
  <c r="BD152" i="7"/>
  <c r="BD154" i="7"/>
  <c r="AD155" i="8" s="1"/>
  <c r="BD155" i="7"/>
  <c r="AD156" i="8" s="1"/>
  <c r="BD156" i="7"/>
  <c r="BD157" i="7"/>
  <c r="BD159" i="7"/>
  <c r="BD139" i="7"/>
  <c r="BD141" i="7"/>
  <c r="AD142" i="8" s="1"/>
  <c r="BD143" i="7"/>
  <c r="BD144" i="7"/>
  <c r="AD145" i="8" s="1"/>
  <c r="BD145" i="7"/>
  <c r="AD146" i="8" s="1"/>
  <c r="BD146" i="7"/>
  <c r="BD147" i="7"/>
  <c r="BD148" i="7"/>
  <c r="BD123" i="7"/>
  <c r="BD129" i="7"/>
  <c r="BD131" i="7"/>
  <c r="BD132" i="7"/>
  <c r="BD133" i="7"/>
  <c r="AD134" i="8" s="1"/>
  <c r="BD134" i="7"/>
  <c r="AD135" i="8" s="1"/>
  <c r="BD136" i="7"/>
  <c r="BD119" i="7"/>
  <c r="BD120" i="7"/>
  <c r="AD121" i="8" s="1"/>
  <c r="BD109" i="7"/>
  <c r="AD110" i="8" s="1"/>
  <c r="BD110" i="7"/>
  <c r="BD113" i="7"/>
  <c r="BD115" i="7"/>
  <c r="AD116" i="8" s="1"/>
  <c r="BD116" i="7"/>
  <c r="AD117" i="8" s="1"/>
  <c r="BD117" i="7"/>
  <c r="BD118" i="7"/>
  <c r="BD98" i="7"/>
  <c r="AD99" i="8" s="1"/>
  <c r="BD99" i="7"/>
  <c r="AD100" i="8" s="1"/>
  <c r="BD100" i="7"/>
  <c r="BD104" i="7"/>
  <c r="BD105" i="7"/>
  <c r="BD106" i="7"/>
  <c r="BD107" i="7"/>
  <c r="BD97" i="7"/>
  <c r="BD96" i="7"/>
  <c r="BD95" i="7"/>
  <c r="BD90" i="7"/>
  <c r="BD91" i="7"/>
  <c r="BD83" i="7"/>
  <c r="BD81" i="7"/>
  <c r="AD82" i="8" s="1"/>
  <c r="BD71" i="7"/>
  <c r="BD73" i="7"/>
  <c r="BD74" i="7"/>
  <c r="BD75" i="7"/>
  <c r="AD76" i="8" s="1"/>
  <c r="BD69" i="7"/>
  <c r="BD66" i="7"/>
  <c r="AD67" i="8" s="1"/>
  <c r="BD67" i="7"/>
  <c r="AD68" i="8" s="1"/>
  <c r="BD68" i="7"/>
  <c r="AD69" i="8" s="1"/>
  <c r="BD56" i="7"/>
  <c r="BD57" i="7"/>
  <c r="BD58" i="7"/>
  <c r="BD59" i="7"/>
  <c r="BD60" i="7"/>
  <c r="BD62" i="7"/>
  <c r="BD50" i="7"/>
  <c r="AD51" i="8" s="1"/>
  <c r="BD52" i="7"/>
  <c r="BD53" i="7"/>
  <c r="BD55" i="7"/>
  <c r="BD45" i="7"/>
  <c r="BD46" i="7"/>
  <c r="BD47" i="7"/>
  <c r="BD39" i="7"/>
  <c r="BD40" i="7"/>
  <c r="AD41" i="8" s="1"/>
  <c r="BD42" i="7"/>
  <c r="BD44" i="7"/>
  <c r="AD45" i="8" s="1"/>
  <c r="BD29" i="7"/>
  <c r="BD34" i="7"/>
  <c r="AD35" i="8" s="1"/>
  <c r="BD35" i="7"/>
  <c r="BD36" i="7"/>
  <c r="AD37" i="8" s="1"/>
  <c r="BD37" i="7"/>
  <c r="BD25" i="7"/>
  <c r="AD26" i="8" s="1"/>
  <c r="BD26" i="7"/>
  <c r="AD27" i="8" s="1"/>
  <c r="BD19" i="7"/>
  <c r="BD20" i="7"/>
  <c r="BD21" i="7"/>
  <c r="BD5" i="7"/>
  <c r="AD6" i="8" s="1"/>
  <c r="BD6" i="7"/>
  <c r="BD7" i="7"/>
  <c r="BD8" i="7"/>
  <c r="AD9" i="8" s="1"/>
  <c r="BD9" i="7"/>
  <c r="AD10" i="8" s="1"/>
  <c r="BD10" i="7"/>
  <c r="BD12" i="7"/>
  <c r="BD4" i="7"/>
  <c r="AD5" i="8" s="1"/>
  <c r="BG178" i="7"/>
  <c r="BD178" i="7"/>
  <c r="BB178" i="7"/>
  <c r="BG176" i="7"/>
  <c r="BB176" i="7"/>
  <c r="BB173" i="7"/>
  <c r="BB169" i="7"/>
  <c r="BB168" i="7"/>
  <c r="AC169" i="8" s="1"/>
  <c r="BB167" i="7"/>
  <c r="BB166" i="7"/>
  <c r="BB164" i="7"/>
  <c r="BB162" i="7"/>
  <c r="BB160" i="7"/>
  <c r="BB159" i="7"/>
  <c r="BB157" i="7"/>
  <c r="BB156" i="7"/>
  <c r="BB155" i="7"/>
  <c r="AC156" i="8" s="1"/>
  <c r="BB154" i="7"/>
  <c r="BB152" i="7"/>
  <c r="BB151" i="7"/>
  <c r="AC152" i="8" s="1"/>
  <c r="BB136" i="7"/>
  <c r="AC137" i="8" s="1"/>
  <c r="BB139" i="7"/>
  <c r="BB143" i="7"/>
  <c r="BB144" i="7"/>
  <c r="AC145" i="8" s="1"/>
  <c r="BB145" i="7"/>
  <c r="AC146" i="8" s="1"/>
  <c r="BB146" i="7"/>
  <c r="BB147" i="7"/>
  <c r="BB148" i="7"/>
  <c r="AC149" i="8" s="1"/>
  <c r="BB127" i="7"/>
  <c r="AC128" i="8" s="1"/>
  <c r="BB128" i="7"/>
  <c r="BB129" i="7"/>
  <c r="BB131" i="7"/>
  <c r="AC132" i="8" s="1"/>
  <c r="BB132" i="7"/>
  <c r="AC133" i="8" s="1"/>
  <c r="BB133" i="7"/>
  <c r="BB115" i="7"/>
  <c r="BB116" i="7"/>
  <c r="AC117" i="8" s="1"/>
  <c r="BB117" i="7"/>
  <c r="BB118" i="7"/>
  <c r="BB119" i="7"/>
  <c r="BB123" i="7"/>
  <c r="BB104" i="7"/>
  <c r="BB105" i="7"/>
  <c r="BB107" i="7"/>
  <c r="BB109" i="7"/>
  <c r="AC110" i="8" s="1"/>
  <c r="BB110" i="7"/>
  <c r="BB111" i="7"/>
  <c r="BB91" i="7"/>
  <c r="BB95" i="7"/>
  <c r="AC96" i="8" s="1"/>
  <c r="BB96" i="7"/>
  <c r="AC97" i="8" s="1"/>
  <c r="BB97" i="7"/>
  <c r="BB98" i="7"/>
  <c r="BB99" i="7"/>
  <c r="AC100" i="8" s="1"/>
  <c r="BB90" i="7"/>
  <c r="AC91" i="8" s="1"/>
  <c r="BB81" i="7"/>
  <c r="BB82" i="7"/>
  <c r="BB83" i="7"/>
  <c r="BB84" i="7"/>
  <c r="BB66" i="7"/>
  <c r="BB67" i="7"/>
  <c r="AC68" i="8" s="1"/>
  <c r="BB68" i="7"/>
  <c r="AC69" i="8" s="1"/>
  <c r="BB69" i="7"/>
  <c r="BB71" i="7"/>
  <c r="BB73" i="7"/>
  <c r="BB74" i="7"/>
  <c r="BB75" i="7"/>
  <c r="AC76" i="8" s="1"/>
  <c r="BB57" i="7"/>
  <c r="BB58" i="7"/>
  <c r="BB59" i="7"/>
  <c r="BB60" i="7"/>
  <c r="BB62" i="7"/>
  <c r="BB47" i="7"/>
  <c r="BB50" i="7"/>
  <c r="AC51" i="8" s="1"/>
  <c r="BB51" i="7"/>
  <c r="BB52" i="7"/>
  <c r="AC53" i="8" s="1"/>
  <c r="BB53" i="7"/>
  <c r="BB55" i="7"/>
  <c r="BB56" i="7"/>
  <c r="BB42" i="7"/>
  <c r="BB44" i="7"/>
  <c r="BB45" i="7"/>
  <c r="BB46" i="7"/>
  <c r="BB35" i="7"/>
  <c r="BB36" i="7"/>
  <c r="AC37" i="8" s="1"/>
  <c r="BB37" i="7"/>
  <c r="AC38" i="8" s="1"/>
  <c r="BB39" i="7"/>
  <c r="AC40" i="8" s="1"/>
  <c r="BB40" i="7"/>
  <c r="BB41" i="7"/>
  <c r="BB34" i="7"/>
  <c r="AC35" i="8" s="1"/>
  <c r="BB25" i="7"/>
  <c r="AC26" i="8" s="1"/>
  <c r="BB26" i="7"/>
  <c r="AC27" i="8" s="1"/>
  <c r="BB29" i="7"/>
  <c r="BB19" i="7"/>
  <c r="BB20" i="7"/>
  <c r="BB21" i="7"/>
  <c r="BB23" i="7"/>
  <c r="BB12" i="7"/>
  <c r="BB5" i="7"/>
  <c r="AC6" i="8" s="1"/>
  <c r="BB6" i="7"/>
  <c r="BB7" i="7"/>
  <c r="BB8" i="7"/>
  <c r="AC9" i="8" s="1"/>
  <c r="BB9" i="7"/>
  <c r="AC10" i="8" s="1"/>
  <c r="BB4" i="7"/>
  <c r="AZ178" i="7"/>
  <c r="AZ166" i="7"/>
  <c r="AZ167" i="7"/>
  <c r="AZ168" i="7"/>
  <c r="AZ169" i="7"/>
  <c r="AZ173" i="7"/>
  <c r="AZ176" i="7"/>
  <c r="AZ154" i="7"/>
  <c r="AZ155" i="7"/>
  <c r="AZ156" i="7"/>
  <c r="AZ157" i="7"/>
  <c r="AZ159" i="7"/>
  <c r="AZ160" i="7"/>
  <c r="AZ162" i="7"/>
  <c r="AZ164" i="7"/>
  <c r="AB165" i="8" s="1"/>
  <c r="AZ143" i="7"/>
  <c r="AZ144" i="7"/>
  <c r="AZ145" i="7"/>
  <c r="AB146" i="8" s="1"/>
  <c r="AZ146" i="7"/>
  <c r="AB147" i="8" s="1"/>
  <c r="AZ147" i="7"/>
  <c r="AZ148" i="7"/>
  <c r="AZ151" i="7"/>
  <c r="AB152" i="8" s="1"/>
  <c r="AZ152" i="7"/>
  <c r="AB153" i="8" s="1"/>
  <c r="AZ127" i="7"/>
  <c r="AZ128" i="7"/>
  <c r="AZ129" i="7"/>
  <c r="AZ131" i="7"/>
  <c r="AB132" i="8" s="1"/>
  <c r="AZ132" i="7"/>
  <c r="AZ133" i="7"/>
  <c r="AZ136" i="7"/>
  <c r="AB137" i="8" s="1"/>
  <c r="AZ139" i="7"/>
  <c r="AZ115" i="7"/>
  <c r="AZ116" i="7"/>
  <c r="AZ117" i="7"/>
  <c r="AZ118" i="7"/>
  <c r="AZ119" i="7"/>
  <c r="AZ123" i="7"/>
  <c r="AZ104" i="7"/>
  <c r="AZ105" i="7"/>
  <c r="AZ107" i="7"/>
  <c r="AZ109" i="7"/>
  <c r="AZ110" i="7"/>
  <c r="AZ111" i="7"/>
  <c r="AB112" i="8" s="1"/>
  <c r="AZ95" i="7"/>
  <c r="AZ96" i="7"/>
  <c r="AB97" i="8" s="1"/>
  <c r="AZ97" i="7"/>
  <c r="AZ98" i="7"/>
  <c r="AB99" i="8" s="1"/>
  <c r="AZ99" i="7"/>
  <c r="AZ90" i="7"/>
  <c r="AZ91" i="7"/>
  <c r="AZ81" i="7"/>
  <c r="AB82" i="8" s="1"/>
  <c r="AZ82" i="7"/>
  <c r="AZ83" i="7"/>
  <c r="AZ84" i="7"/>
  <c r="AZ66" i="7"/>
  <c r="AB67" i="8" s="1"/>
  <c r="AZ67" i="7"/>
  <c r="AB68" i="8" s="1"/>
  <c r="AZ68" i="7"/>
  <c r="AZ69" i="7"/>
  <c r="AZ71" i="7"/>
  <c r="AZ73" i="7"/>
  <c r="AZ74" i="7"/>
  <c r="AZ75" i="7"/>
  <c r="AB76" i="8" s="1"/>
  <c r="AZ55" i="7"/>
  <c r="AZ56" i="7"/>
  <c r="AZ57" i="7"/>
  <c r="AZ58" i="7"/>
  <c r="AZ59" i="7"/>
  <c r="AZ60" i="7"/>
  <c r="AZ62" i="7"/>
  <c r="AZ44" i="7"/>
  <c r="AB45" i="8" s="1"/>
  <c r="AZ45" i="7"/>
  <c r="AZ46" i="7"/>
  <c r="AZ47" i="7"/>
  <c r="AZ50" i="7"/>
  <c r="AB51" i="8" s="1"/>
  <c r="AZ51" i="7"/>
  <c r="AZ52" i="7"/>
  <c r="AB53" i="8" s="1"/>
  <c r="AZ53" i="7"/>
  <c r="AZ34" i="7"/>
  <c r="AB35" i="8" s="1"/>
  <c r="AZ35" i="7"/>
  <c r="AB36" i="8" s="1"/>
  <c r="AZ36" i="7"/>
  <c r="AB37" i="8" s="1"/>
  <c r="AZ37" i="7"/>
  <c r="AZ39" i="7"/>
  <c r="AB40" i="8" s="1"/>
  <c r="AZ40" i="7"/>
  <c r="AZ41" i="7"/>
  <c r="AZ42" i="7"/>
  <c r="AZ19" i="7"/>
  <c r="AZ20" i="7"/>
  <c r="AZ21" i="7"/>
  <c r="AZ25" i="7"/>
  <c r="AZ26" i="7"/>
  <c r="AB27" i="8" s="1"/>
  <c r="AZ29" i="7"/>
  <c r="AZ5" i="7"/>
  <c r="AZ6" i="7"/>
  <c r="AB7" i="8" s="1"/>
  <c r="AZ7" i="7"/>
  <c r="AB8" i="8" s="1"/>
  <c r="AZ8" i="7"/>
  <c r="AB9" i="8" s="1"/>
  <c r="AZ9" i="7"/>
  <c r="AB10" i="8" s="1"/>
  <c r="AZ12" i="7"/>
  <c r="AZ4" i="7"/>
  <c r="AB5" i="8" s="1"/>
  <c r="I178" i="7"/>
  <c r="I175" i="7"/>
  <c r="I176" i="7"/>
  <c r="I158" i="7"/>
  <c r="I159" i="7"/>
  <c r="I160" i="7"/>
  <c r="I162" i="7"/>
  <c r="I163" i="7"/>
  <c r="I164" i="7"/>
  <c r="I165" i="7"/>
  <c r="I142" i="7"/>
  <c r="I147" i="7"/>
  <c r="I148" i="7"/>
  <c r="I150" i="7"/>
  <c r="I151" i="7"/>
  <c r="I152" i="7"/>
  <c r="I154" i="7"/>
  <c r="I155" i="7"/>
  <c r="I124" i="7"/>
  <c r="I126" i="7"/>
  <c r="I131" i="7"/>
  <c r="I134" i="7"/>
  <c r="I136" i="7"/>
  <c r="I138" i="7"/>
  <c r="I123" i="7"/>
  <c r="I106" i="7"/>
  <c r="I107" i="7"/>
  <c r="I108" i="7"/>
  <c r="I111" i="7"/>
  <c r="I114" i="7"/>
  <c r="I117" i="7"/>
  <c r="I91" i="7"/>
  <c r="I92" i="7"/>
  <c r="I102" i="7"/>
  <c r="I103" i="7"/>
  <c r="I75" i="7"/>
  <c r="I77" i="7"/>
  <c r="I78" i="7"/>
  <c r="I84" i="7"/>
  <c r="I86" i="7"/>
  <c r="I87" i="7"/>
  <c r="I88" i="7"/>
  <c r="I89" i="7"/>
  <c r="I59" i="7"/>
  <c r="I60" i="7"/>
  <c r="I62" i="7"/>
  <c r="I65" i="7"/>
  <c r="I70" i="7"/>
  <c r="I72" i="7"/>
  <c r="I54" i="7"/>
  <c r="I58" i="7"/>
  <c r="I43" i="7"/>
  <c r="I44" i="7"/>
  <c r="I45" i="7"/>
  <c r="I47" i="7"/>
  <c r="I49" i="7"/>
  <c r="I34" i="7"/>
  <c r="I35" i="7"/>
  <c r="I36" i="7"/>
  <c r="I37" i="7"/>
  <c r="I38" i="7"/>
  <c r="I25" i="7"/>
  <c r="I26" i="7"/>
  <c r="I27" i="7"/>
  <c r="I29" i="7"/>
  <c r="I12" i="7"/>
  <c r="I13" i="7"/>
  <c r="I17" i="7"/>
  <c r="I19" i="7"/>
  <c r="I20" i="7"/>
  <c r="I21" i="7"/>
  <c r="I22" i="7"/>
  <c r="I8" i="7"/>
  <c r="I3" i="7"/>
  <c r="G178" i="7"/>
  <c r="G175" i="7"/>
  <c r="G176" i="7"/>
  <c r="G165" i="7"/>
  <c r="G158" i="7"/>
  <c r="G159" i="7"/>
  <c r="G160" i="7"/>
  <c r="G162" i="7"/>
  <c r="G163" i="7"/>
  <c r="G164" i="7"/>
  <c r="G147" i="7"/>
  <c r="G148" i="7"/>
  <c r="G150" i="7"/>
  <c r="G151" i="7"/>
  <c r="G152" i="7"/>
  <c r="G154" i="7"/>
  <c r="G155" i="7"/>
  <c r="G134" i="7"/>
  <c r="G136" i="7"/>
  <c r="G138" i="7"/>
  <c r="G142" i="7"/>
  <c r="G126" i="7"/>
  <c r="G131" i="7"/>
  <c r="G114" i="7"/>
  <c r="G117" i="7"/>
  <c r="G123" i="7"/>
  <c r="G124" i="7"/>
  <c r="G106" i="7"/>
  <c r="G108" i="7"/>
  <c r="G111" i="7"/>
  <c r="G102" i="7"/>
  <c r="G103" i="7"/>
  <c r="G84" i="7"/>
  <c r="G86" i="7"/>
  <c r="G87" i="7"/>
  <c r="G88" i="7"/>
  <c r="G89" i="7"/>
  <c r="G91" i="7"/>
  <c r="G92" i="7"/>
  <c r="G70" i="7"/>
  <c r="G72" i="7"/>
  <c r="G75" i="7"/>
  <c r="G77" i="7"/>
  <c r="G78" i="7"/>
  <c r="G59" i="7"/>
  <c r="G60" i="7"/>
  <c r="G62" i="7"/>
  <c r="G65" i="7"/>
  <c r="G54" i="7"/>
  <c r="G58" i="7"/>
  <c r="G43" i="7"/>
  <c r="G44" i="7"/>
  <c r="G45" i="7"/>
  <c r="G47" i="7"/>
  <c r="G49" i="7"/>
  <c r="G25" i="7"/>
  <c r="G26" i="7"/>
  <c r="G27" i="7"/>
  <c r="G29" i="7"/>
  <c r="G34" i="7"/>
  <c r="G35" i="7"/>
  <c r="G36" i="7"/>
  <c r="G37" i="7"/>
  <c r="G38" i="7"/>
  <c r="G22" i="7"/>
  <c r="G8" i="7"/>
  <c r="G12" i="7"/>
  <c r="G13" i="7"/>
  <c r="G17" i="7"/>
  <c r="G19" i="7"/>
  <c r="G20" i="7"/>
  <c r="G21" i="7"/>
  <c r="G3" i="7"/>
  <c r="E178" i="7"/>
  <c r="C178" i="7"/>
  <c r="E173" i="7"/>
  <c r="E175" i="7"/>
  <c r="E176" i="7"/>
  <c r="E155" i="7"/>
  <c r="E158" i="7"/>
  <c r="E159" i="7"/>
  <c r="E162" i="7"/>
  <c r="E163" i="7"/>
  <c r="E164" i="7"/>
  <c r="E165" i="7"/>
  <c r="E154" i="7"/>
  <c r="E150" i="7"/>
  <c r="E147" i="7"/>
  <c r="E148" i="7"/>
  <c r="E138" i="7"/>
  <c r="E142" i="7"/>
  <c r="E124" i="7"/>
  <c r="E126" i="7"/>
  <c r="E111" i="7"/>
  <c r="E114" i="7"/>
  <c r="E117" i="7"/>
  <c r="E108" i="7"/>
  <c r="E103" i="7"/>
  <c r="E106" i="7"/>
  <c r="E78" i="7"/>
  <c r="E84" i="7"/>
  <c r="E86" i="7"/>
  <c r="E87" i="7"/>
  <c r="E88" i="7"/>
  <c r="E91" i="7"/>
  <c r="E92" i="7"/>
  <c r="E70" i="7"/>
  <c r="E75" i="7"/>
  <c r="E77" i="7"/>
  <c r="E65" i="7"/>
  <c r="E60" i="7"/>
  <c r="E54" i="7"/>
  <c r="E57" i="7"/>
  <c r="E58" i="7"/>
  <c r="E43" i="7"/>
  <c r="E44" i="7"/>
  <c r="E47" i="7"/>
  <c r="E49" i="7"/>
  <c r="E26" i="7"/>
  <c r="E27" i="7"/>
  <c r="E28" i="7"/>
  <c r="E34" i="7"/>
  <c r="E36" i="7"/>
  <c r="E38" i="7"/>
  <c r="E21" i="7"/>
  <c r="E24" i="7"/>
  <c r="E25" i="7"/>
  <c r="E8" i="7"/>
  <c r="E12" i="7"/>
  <c r="E13" i="7"/>
  <c r="E3" i="7"/>
  <c r="C173" i="7"/>
  <c r="C175" i="7"/>
  <c r="C176" i="7"/>
  <c r="C154" i="7"/>
  <c r="C155" i="7"/>
  <c r="C158" i="7"/>
  <c r="C159" i="7"/>
  <c r="C162" i="7"/>
  <c r="C163" i="7"/>
  <c r="C164" i="7"/>
  <c r="C165" i="7"/>
  <c r="C142" i="7"/>
  <c r="C147" i="7"/>
  <c r="C148" i="7"/>
  <c r="C150" i="7"/>
  <c r="C151" i="7"/>
  <c r="C152" i="7"/>
  <c r="C138" i="7"/>
  <c r="C117" i="7"/>
  <c r="C123" i="7"/>
  <c r="C124" i="7"/>
  <c r="C126" i="7"/>
  <c r="C108" i="7"/>
  <c r="C111" i="7"/>
  <c r="C114" i="7"/>
  <c r="C103" i="7"/>
  <c r="C106" i="7"/>
  <c r="C87" i="7"/>
  <c r="C91" i="7"/>
  <c r="C92" i="7"/>
  <c r="C84" i="7"/>
  <c r="C86" i="7"/>
  <c r="C70" i="7"/>
  <c r="C75" i="7"/>
  <c r="C65" i="7"/>
  <c r="C60" i="7"/>
  <c r="C58" i="7"/>
  <c r="C57" i="7"/>
  <c r="C54" i="7"/>
  <c r="C49" i="7"/>
  <c r="C47" i="7"/>
  <c r="C36" i="7"/>
  <c r="C37" i="7"/>
  <c r="C38" i="7"/>
  <c r="C43" i="7"/>
  <c r="C44" i="7"/>
  <c r="C25" i="7"/>
  <c r="C26" i="7"/>
  <c r="C28" i="7"/>
  <c r="C34" i="7"/>
  <c r="C13" i="7"/>
  <c r="C21" i="7"/>
  <c r="C24" i="7"/>
  <c r="C8" i="7"/>
  <c r="C12" i="7"/>
  <c r="C3" i="7"/>
  <c r="AB99" i="10" l="1"/>
  <c r="AE143" i="10"/>
  <c r="AA67" i="10"/>
  <c r="AA26" i="10"/>
  <c r="AB148" i="10"/>
  <c r="AG90" i="10"/>
  <c r="AC40" i="10"/>
  <c r="AB8" i="10"/>
  <c r="AC98" i="10"/>
  <c r="AA111" i="10"/>
  <c r="AA131" i="10"/>
  <c r="AB25" i="10"/>
  <c r="AB116" i="10"/>
  <c r="AB144" i="10"/>
  <c r="AC34" i="10"/>
  <c r="AC115" i="10"/>
  <c r="AE154" i="10"/>
  <c r="AG123" i="10"/>
  <c r="AA4" i="10"/>
  <c r="AA66" i="10"/>
  <c r="AA136" i="10"/>
  <c r="AB50" i="10"/>
  <c r="AB109" i="10"/>
  <c r="AC9" i="10"/>
  <c r="AC50" i="10"/>
  <c r="AE8" i="10"/>
  <c r="AG52" i="10"/>
  <c r="AG152" i="10"/>
  <c r="AA35" i="10"/>
  <c r="AA75" i="10"/>
  <c r="AA164" i="10"/>
  <c r="AB104" i="10"/>
  <c r="AB151" i="10"/>
  <c r="AC8" i="10"/>
  <c r="AC99" i="10"/>
  <c r="AE6" i="10"/>
  <c r="AG66" i="10"/>
  <c r="AA146" i="10"/>
  <c r="AA152" i="10"/>
  <c r="AB39" i="10"/>
  <c r="AB136" i="10"/>
  <c r="AC5" i="10"/>
  <c r="AE116" i="10"/>
  <c r="AG9" i="10"/>
  <c r="AG148" i="10"/>
  <c r="AA50" i="10"/>
  <c r="AA104" i="10"/>
  <c r="AA145" i="10"/>
  <c r="AA151" i="10"/>
  <c r="AB37" i="10"/>
  <c r="AB95" i="10"/>
  <c r="AB131" i="10"/>
  <c r="AB155" i="10"/>
  <c r="AC44" i="10"/>
  <c r="AC75" i="10"/>
  <c r="AC133" i="10"/>
  <c r="AE148" i="10"/>
  <c r="AG5" i="10"/>
  <c r="AG137" i="10"/>
  <c r="AG143" i="10"/>
  <c r="AB38" i="8"/>
  <c r="AA37" i="10"/>
  <c r="AB91" i="8"/>
  <c r="AA90" i="10"/>
  <c r="AB129" i="8"/>
  <c r="AA128" i="10"/>
  <c r="AB156" i="8"/>
  <c r="AA155" i="10"/>
  <c r="AC24" i="8"/>
  <c r="AB23" i="10"/>
  <c r="AC99" i="8"/>
  <c r="AB98" i="10"/>
  <c r="AC144" i="8"/>
  <c r="AB143" i="10"/>
  <c r="AC165" i="8"/>
  <c r="AB164" i="10"/>
  <c r="AD38" i="8"/>
  <c r="AC37" i="10"/>
  <c r="AC55" i="10"/>
  <c r="AF91" i="8"/>
  <c r="AE90" i="10"/>
  <c r="AE106" i="10"/>
  <c r="AH8" i="8"/>
  <c r="AG7" i="10"/>
  <c r="AH35" i="8"/>
  <c r="AG34" i="10"/>
  <c r="AG56" i="10"/>
  <c r="AH51" i="8"/>
  <c r="AG50" i="10"/>
  <c r="AH69" i="8"/>
  <c r="AG68" i="10"/>
  <c r="AH134" i="8"/>
  <c r="AG133" i="10"/>
  <c r="AH142" i="8"/>
  <c r="AG141" i="10"/>
  <c r="AH156" i="8"/>
  <c r="AG155" i="10"/>
  <c r="AC144" i="10"/>
  <c r="AA56" i="10"/>
  <c r="AB96" i="8"/>
  <c r="AA95" i="10"/>
  <c r="AB133" i="8"/>
  <c r="AA132" i="10"/>
  <c r="AB144" i="8"/>
  <c r="AA143" i="10"/>
  <c r="AB155" i="8"/>
  <c r="AA154" i="10"/>
  <c r="AC5" i="8"/>
  <c r="AB4" i="10"/>
  <c r="AC82" i="8"/>
  <c r="AB81" i="10"/>
  <c r="AC129" i="8"/>
  <c r="AB128" i="10"/>
  <c r="AC155" i="8"/>
  <c r="AB154" i="10"/>
  <c r="AD11" i="8"/>
  <c r="AC10" i="10"/>
  <c r="AD132" i="8"/>
  <c r="AC131" i="10"/>
  <c r="AF76" i="8"/>
  <c r="AE75" i="10"/>
  <c r="AH38" i="8"/>
  <c r="AG37" i="10"/>
  <c r="AH68" i="8"/>
  <c r="AG67" i="10"/>
  <c r="AH146" i="8"/>
  <c r="AG145" i="10"/>
  <c r="AH155" i="8"/>
  <c r="AG154" i="10"/>
  <c r="AA9" i="10"/>
  <c r="AA6" i="10"/>
  <c r="AA52" i="10"/>
  <c r="AB36" i="10"/>
  <c r="AC36" i="10"/>
  <c r="AC66" i="10"/>
  <c r="AE50" i="10"/>
  <c r="AG127" i="10"/>
  <c r="AB26" i="8"/>
  <c r="AA25" i="10"/>
  <c r="AB69" i="8"/>
  <c r="AA68" i="10"/>
  <c r="AB110" i="8"/>
  <c r="AA109" i="10"/>
  <c r="AB117" i="8"/>
  <c r="AA116" i="10"/>
  <c r="AB134" i="8"/>
  <c r="AA133" i="10"/>
  <c r="AB149" i="8"/>
  <c r="AA148" i="10"/>
  <c r="AB145" i="8"/>
  <c r="AA144" i="10"/>
  <c r="AC8" i="8"/>
  <c r="AB7" i="10"/>
  <c r="AB29" i="10"/>
  <c r="AC45" i="8"/>
  <c r="AB44" i="10"/>
  <c r="AC116" i="8"/>
  <c r="AB115" i="10"/>
  <c r="AC153" i="8"/>
  <c r="AB152" i="10"/>
  <c r="AD8" i="8"/>
  <c r="AC7" i="10"/>
  <c r="AC29" i="10"/>
  <c r="AD40" i="8"/>
  <c r="AC39" i="10"/>
  <c r="AC104" i="10"/>
  <c r="AD114" i="8"/>
  <c r="AC113" i="10"/>
  <c r="AD133" i="8"/>
  <c r="AC132" i="10"/>
  <c r="AD149" i="8"/>
  <c r="AC148" i="10"/>
  <c r="AD165" i="8"/>
  <c r="AC164" i="10"/>
  <c r="AF11" i="8"/>
  <c r="AE10" i="10"/>
  <c r="AE56" i="10"/>
  <c r="AF132" i="8"/>
  <c r="AE131" i="10"/>
  <c r="AF142" i="8"/>
  <c r="AE141" i="10"/>
  <c r="AA96" i="10"/>
  <c r="AE25" i="10"/>
  <c r="AB6" i="8"/>
  <c r="AA5" i="10"/>
  <c r="AB100" i="8"/>
  <c r="AA99" i="10"/>
  <c r="AB116" i="8"/>
  <c r="AA115" i="10"/>
  <c r="AB128" i="8"/>
  <c r="AA127" i="10"/>
  <c r="AC7" i="8"/>
  <c r="AB6" i="10"/>
  <c r="AC36" i="8"/>
  <c r="AB35" i="10"/>
  <c r="AC67" i="8"/>
  <c r="AB66" i="10"/>
  <c r="AC112" i="8"/>
  <c r="AB111" i="10"/>
  <c r="AC134" i="8"/>
  <c r="AB133" i="10"/>
  <c r="AC147" i="8"/>
  <c r="AB146" i="10"/>
  <c r="AD7" i="8"/>
  <c r="AC6" i="10"/>
  <c r="AC56" i="10"/>
  <c r="AD91" i="8"/>
  <c r="AC90" i="10"/>
  <c r="AD144" i="8"/>
  <c r="AC143" i="10"/>
  <c r="AD153" i="8"/>
  <c r="AC152" i="10"/>
  <c r="AF5" i="8"/>
  <c r="AE4" i="10"/>
  <c r="AF10" i="8"/>
  <c r="AE9" i="10"/>
  <c r="AF40" i="8"/>
  <c r="AE39" i="10"/>
  <c r="AE55" i="10"/>
  <c r="AF134" i="8"/>
  <c r="AE133" i="10"/>
  <c r="AF146" i="8"/>
  <c r="AE145" i="10"/>
  <c r="AF171" i="8"/>
  <c r="AE170" i="10"/>
  <c r="AG55" i="10"/>
  <c r="AH133" i="8"/>
  <c r="AG132" i="10"/>
  <c r="AB67" i="10"/>
  <c r="AC170" i="10"/>
  <c r="AE34" i="10"/>
  <c r="AE152" i="10"/>
  <c r="AG10" i="10"/>
  <c r="AG25" i="10"/>
  <c r="AA36" i="10"/>
  <c r="AB26" i="10"/>
  <c r="AB52" i="10"/>
  <c r="AC154" i="10"/>
  <c r="AE66" i="10"/>
  <c r="AG6" i="10"/>
  <c r="AG164" i="10"/>
  <c r="AA8" i="10"/>
  <c r="AA39" i="10"/>
  <c r="AA34" i="10"/>
  <c r="AA44" i="10"/>
  <c r="AB34" i="10"/>
  <c r="AB56" i="10"/>
  <c r="AB75" i="10"/>
  <c r="AB90" i="10"/>
  <c r="AB127" i="10"/>
  <c r="AB168" i="10"/>
  <c r="AC4" i="10"/>
  <c r="AC26" i="10"/>
  <c r="AC68" i="10"/>
  <c r="AC81" i="10"/>
  <c r="AC120" i="10"/>
  <c r="AC109" i="10"/>
  <c r="AC141" i="10"/>
  <c r="AE5" i="10"/>
  <c r="AE37" i="10"/>
  <c r="AE68" i="10"/>
  <c r="AE164" i="10"/>
  <c r="AE168" i="10"/>
  <c r="AG8" i="10"/>
  <c r="AG75" i="10"/>
  <c r="AG170" i="10"/>
  <c r="AA7" i="10"/>
  <c r="AA29" i="10"/>
  <c r="AA55" i="10"/>
  <c r="AA81" i="10"/>
  <c r="AA98" i="10"/>
  <c r="AB9" i="10"/>
  <c r="AB5" i="10"/>
  <c r="AB55" i="10"/>
  <c r="AB68" i="10"/>
  <c r="AB96" i="10"/>
  <c r="AB132" i="10"/>
  <c r="AB145" i="10"/>
  <c r="AC25" i="10"/>
  <c r="AC67" i="10"/>
  <c r="AC116" i="10"/>
  <c r="AC134" i="10"/>
  <c r="AC155" i="10"/>
  <c r="AC145" i="10"/>
  <c r="AE26" i="10"/>
  <c r="AE36" i="10"/>
  <c r="AE52" i="10"/>
  <c r="AE67" i="10"/>
  <c r="AE123" i="10"/>
  <c r="AE127" i="10"/>
  <c r="AE144" i="10"/>
  <c r="AE155" i="10"/>
  <c r="AG4" i="10"/>
  <c r="AG26" i="10"/>
  <c r="AG116" i="10"/>
  <c r="AG131" i="10"/>
  <c r="AG144" i="10"/>
  <c r="AG168" i="10"/>
  <c r="BS173" i="7"/>
  <c r="BP173" i="7"/>
  <c r="BS173" i="1" l="1"/>
  <c r="BP173" i="1"/>
  <c r="BS180" i="1" l="1"/>
  <c r="BP180" i="1"/>
</calcChain>
</file>

<file path=xl/comments1.xml><?xml version="1.0" encoding="utf-8"?>
<comments xmlns="http://schemas.openxmlformats.org/spreadsheetml/2006/main">
  <authors>
    <author>Rai Ghulam Mustafa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Apparel, wearing in the reports.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Cotton, thread and twist in the reports.</t>
        </r>
      </text>
    </comment>
    <comment ref="BA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Oil in the reports.</t>
        </r>
      </text>
    </comment>
    <comment ref="CB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Thread, silver in the reports.</t>
        </r>
      </text>
    </comment>
  </commentList>
</comments>
</file>

<file path=xl/comments2.xml><?xml version="1.0" encoding="utf-8"?>
<comments xmlns="http://schemas.openxmlformats.org/spreadsheetml/2006/main">
  <authors>
    <author>Rai Ghulam Mustafa</author>
  </authors>
  <commentList>
    <comment ref="U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Yarn and twist in the reports.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D24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4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4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5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D22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2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2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</commentList>
</comments>
</file>

<file path=xl/sharedStrings.xml><?xml version="1.0" encoding="utf-8"?>
<sst xmlns="http://schemas.openxmlformats.org/spreadsheetml/2006/main" count="7284" uniqueCount="402">
  <si>
    <t>Units</t>
  </si>
  <si>
    <t>Number</t>
  </si>
  <si>
    <t>Bundles</t>
  </si>
  <si>
    <t>Books and printed matter</t>
  </si>
  <si>
    <t>Building materials</t>
  </si>
  <si>
    <t>Candles</t>
  </si>
  <si>
    <t>Coffee</t>
  </si>
  <si>
    <t>Cwts</t>
  </si>
  <si>
    <t>Coir and coir rope</t>
  </si>
  <si>
    <t>Dates</t>
  </si>
  <si>
    <t>Date juice</t>
  </si>
  <si>
    <t>Tins</t>
  </si>
  <si>
    <t>Tons</t>
  </si>
  <si>
    <t>Furniture</t>
  </si>
  <si>
    <t>Glass and glassware</t>
  </si>
  <si>
    <t>Haberdashery</t>
  </si>
  <si>
    <t>Lamps and lampware</t>
  </si>
  <si>
    <t>Matches</t>
  </si>
  <si>
    <t>Cases</t>
  </si>
  <si>
    <t>Mats and mat bags</t>
  </si>
  <si>
    <t>Pearls</t>
  </si>
  <si>
    <t>Salt</t>
  </si>
  <si>
    <t>Soap</t>
  </si>
  <si>
    <t>Shark fins</t>
  </si>
  <si>
    <t>Pieces</t>
  </si>
  <si>
    <t>Lbs</t>
  </si>
  <si>
    <t>Stationery</t>
  </si>
  <si>
    <t>Tallow</t>
  </si>
  <si>
    <t>Tea</t>
  </si>
  <si>
    <t>Watches and clocks</t>
  </si>
  <si>
    <t>Wool</t>
  </si>
  <si>
    <t>Specie</t>
  </si>
  <si>
    <t>Total</t>
  </si>
  <si>
    <t>Drugs and medicine</t>
  </si>
  <si>
    <t>Dying and colouring material</t>
  </si>
  <si>
    <t>Fruits and Vegetables</t>
  </si>
  <si>
    <t>Fuel</t>
  </si>
  <si>
    <t>Hardware and cutlery</t>
  </si>
  <si>
    <t>Oil</t>
  </si>
  <si>
    <t>Perfumery</t>
  </si>
  <si>
    <t>Tobacco</t>
  </si>
  <si>
    <t>Opium</t>
  </si>
  <si>
    <t>Head</t>
  </si>
  <si>
    <t>Quantity</t>
  </si>
  <si>
    <t>Bales</t>
  </si>
  <si>
    <t>Gunny bags</t>
  </si>
  <si>
    <t>Porcelain and chinaware</t>
  </si>
  <si>
    <t>Spices</t>
  </si>
  <si>
    <t>Timber and wood</t>
  </si>
  <si>
    <t>Quantity.</t>
  </si>
  <si>
    <t>Grain and pulse</t>
  </si>
  <si>
    <t>Lemons</t>
  </si>
  <si>
    <t>Metals</t>
  </si>
  <si>
    <t>Seeds</t>
  </si>
  <si>
    <t xml:space="preserve">Cwts </t>
  </si>
  <si>
    <t xml:space="preserve">Quantity </t>
  </si>
  <si>
    <t>Tolas</t>
  </si>
  <si>
    <t>Lemons, dry</t>
  </si>
  <si>
    <t>Packages</t>
  </si>
  <si>
    <t>Gum</t>
  </si>
  <si>
    <t>Jute, raw</t>
  </si>
  <si>
    <t>Lucifers</t>
  </si>
  <si>
    <t>Millstones</t>
  </si>
  <si>
    <t>Provisions and oilman's stores</t>
  </si>
  <si>
    <t>Saltpetre</t>
  </si>
  <si>
    <t>Chunam and lime</t>
  </si>
  <si>
    <t>Value (Rupees)</t>
  </si>
  <si>
    <t>Bahrain, 1912-13</t>
  </si>
  <si>
    <t>Biscuits</t>
  </si>
  <si>
    <t>Gallons</t>
  </si>
  <si>
    <t>Household goods</t>
  </si>
  <si>
    <t xml:space="preserve">Confectionery and preserves </t>
  </si>
  <si>
    <t>Cotton goods, Masilipatam piece goods, thread and twist</t>
  </si>
  <si>
    <t>Other articles</t>
  </si>
  <si>
    <t>Sugar</t>
  </si>
  <si>
    <t>Bahrain, 1907-08</t>
  </si>
  <si>
    <t>Bahrain, 1909-10</t>
  </si>
  <si>
    <t>Bahrain, 1910-11</t>
  </si>
  <si>
    <t>Bahrain, 1911-12</t>
  </si>
  <si>
    <t>Bahrain, 1913-14</t>
  </si>
  <si>
    <t>Earthen and glassware</t>
  </si>
  <si>
    <t>total with metals</t>
  </si>
  <si>
    <t>Per 2500 yards</t>
  </si>
  <si>
    <t>Articles</t>
  </si>
  <si>
    <t>Cotton, raw</t>
  </si>
  <si>
    <t>Raisins and currants</t>
  </si>
  <si>
    <t>Wheat</t>
  </si>
  <si>
    <t>Barley</t>
  </si>
  <si>
    <t>Rice</t>
  </si>
  <si>
    <t>Flour</t>
  </si>
  <si>
    <t>Beads and amber</t>
  </si>
  <si>
    <t>Bones</t>
  </si>
  <si>
    <t>Bags</t>
  </si>
  <si>
    <t>Canes and rattans</t>
  </si>
  <si>
    <t>Cocoanuts</t>
  </si>
  <si>
    <t>Per 1,000 Yards</t>
  </si>
  <si>
    <t>Earthenware</t>
  </si>
  <si>
    <t xml:space="preserve"> </t>
  </si>
  <si>
    <t>55,00</t>
  </si>
  <si>
    <t>Scores</t>
  </si>
  <si>
    <t>Indigo</t>
  </si>
  <si>
    <t>Boots and shoes</t>
  </si>
  <si>
    <t xml:space="preserve">Intestines </t>
  </si>
  <si>
    <t xml:space="preserve">Jute, raw </t>
  </si>
  <si>
    <t>Liquors, wines and spirits</t>
  </si>
  <si>
    <t>Silk, raw</t>
  </si>
  <si>
    <t>Wax, bees</t>
  </si>
  <si>
    <t>Wearing apparel</t>
  </si>
  <si>
    <t>Articles not specified above</t>
  </si>
  <si>
    <t>Middle East, Imports and Exports, 1824-1913</t>
  </si>
  <si>
    <t>This spreadsheet was put together by Robert Allen in April, 2018.</t>
  </si>
  <si>
    <r>
      <t xml:space="preserve">Prices and values are in </t>
    </r>
    <r>
      <rPr>
        <b/>
        <i/>
        <sz val="10"/>
        <rFont val="Arial"/>
        <family val="2"/>
      </rPr>
      <t>pounds sterling</t>
    </r>
    <r>
      <rPr>
        <sz val="10"/>
        <rFont val="Arial"/>
        <family val="2"/>
      </rPr>
      <t>.</t>
    </r>
  </si>
  <si>
    <t>There are important issues regarding the accuracy of the returns in view of their provencance and the incentives to underreport values and evade taxation.</t>
  </si>
  <si>
    <t>Some errors were detected in the process and corrected. Please note that observations not recorded for some of the years listed above were not available in the source reports.</t>
  </si>
  <si>
    <t>Sheets:</t>
  </si>
  <si>
    <t>- reduces the adjusted data on imports to prices in single series for each commodity.</t>
  </si>
  <si>
    <t>- reduces the adjusted data on exports to prices in single series for each commodity.</t>
  </si>
  <si>
    <t>Color Legend</t>
  </si>
  <si>
    <t>- mentions reason for colors of highlighted cells.</t>
  </si>
  <si>
    <t>Sources:</t>
  </si>
  <si>
    <t>Reports of British consuls published in: the British House of Commons papers in the diplomatic &amp; consular reports on trade and finance.</t>
  </si>
  <si>
    <t>Robert White Stevens, On the Stowage of Ships and their Cargoes, London, Longmans, Green, &amp; Co., 7th edition, 1894.</t>
  </si>
  <si>
    <t>Prices and Wages in London &amp; Southern England, 1259-1914</t>
  </si>
  <si>
    <t>A1) Original Prices</t>
  </si>
  <si>
    <t>Source</t>
  </si>
  <si>
    <t>Currency/units</t>
  </si>
  <si>
    <t>Comment</t>
  </si>
  <si>
    <t>Good</t>
  </si>
  <si>
    <t>Cotton, piece-goods</t>
  </si>
  <si>
    <t>Year</t>
  </si>
  <si>
    <t>1895-96</t>
  </si>
  <si>
    <t>1910-11</t>
  </si>
  <si>
    <t>1911-12</t>
  </si>
  <si>
    <t>1912-13</t>
  </si>
  <si>
    <t>1894-95</t>
  </si>
  <si>
    <t>1898-99</t>
  </si>
  <si>
    <t>1901-02</t>
  </si>
  <si>
    <t>1902-03</t>
  </si>
  <si>
    <t>1905-06</t>
  </si>
  <si>
    <t>Change in unit of quantity</t>
  </si>
  <si>
    <t>Corrected based on suspicion or invalid / unavailable conversion units</t>
  </si>
  <si>
    <t>From previous year's report, primarily for quantities. However, if both quantities and values are highlighted, then their values are subtracted from 'Other articles '</t>
  </si>
  <si>
    <t xml:space="preserve">Bahrain - Prices (Imports) </t>
  </si>
  <si>
    <t xml:space="preserve">Bahrain - Prices (Exports) </t>
  </si>
  <si>
    <r>
      <t xml:space="preserve">This spreadsheet lists the </t>
    </r>
    <r>
      <rPr>
        <b/>
        <i/>
        <sz val="10"/>
        <rFont val="Arial"/>
        <family val="2"/>
      </rPr>
      <t>prices, quantities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values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 xml:space="preserve">imports </t>
    </r>
    <r>
      <rPr>
        <sz val="10"/>
        <rFont val="Arial"/>
        <family val="2"/>
      </rPr>
      <t xml:space="preserve">and </t>
    </r>
    <r>
      <rPr>
        <b/>
        <i/>
        <sz val="10"/>
        <rFont val="Arial"/>
        <family val="2"/>
      </rPr>
      <t xml:space="preserve">exports </t>
    </r>
    <r>
      <rPr>
        <sz val="10"/>
        <rFont val="Arial"/>
        <family val="2"/>
      </rPr>
      <t>in the city of Bahrain</t>
    </r>
    <r>
      <rPr>
        <b/>
        <i/>
        <sz val="10"/>
        <rFont val="Arial"/>
        <family val="2"/>
      </rPr>
      <t xml:space="preserve"> </t>
    </r>
    <r>
      <rPr>
        <sz val="10"/>
        <rFont val="Arial"/>
        <family val="2"/>
      </rPr>
      <t>from</t>
    </r>
    <r>
      <rPr>
        <b/>
        <i/>
        <sz val="10"/>
        <rFont val="Arial"/>
        <family val="2"/>
      </rPr>
      <t xml:space="preserve"> 1878 to 1913</t>
    </r>
    <r>
      <rPr>
        <sz val="10"/>
        <rFont val="Arial"/>
        <family val="2"/>
      </rPr>
      <t>.  The data were compiled by British consuls.</t>
    </r>
  </si>
  <si>
    <t>Animals, all</t>
  </si>
  <si>
    <t>Anima, Horses</t>
  </si>
  <si>
    <t>Animals, Donkeys</t>
  </si>
  <si>
    <t>Animals, Camels</t>
  </si>
  <si>
    <t>Animals, Milch cows</t>
  </si>
  <si>
    <t>Slaughter animals, Cattle</t>
  </si>
  <si>
    <t>Slaughter animals, Goats and Sheep</t>
  </si>
  <si>
    <t>Slaughter animals, Poultry</t>
  </si>
  <si>
    <t>Other animals</t>
  </si>
  <si>
    <t>Cartridges</t>
  </si>
  <si>
    <t xml:space="preserve">Other arms and ammunition  </t>
  </si>
  <si>
    <t>Arms and ammunition, various</t>
  </si>
  <si>
    <t>Rifles</t>
  </si>
  <si>
    <t>Canvas, sail cloth</t>
  </si>
  <si>
    <t>Cotton, goods</t>
  </si>
  <si>
    <t>Cotton, white and grey shirtings</t>
  </si>
  <si>
    <t xml:space="preserve">Cotton, prints </t>
  </si>
  <si>
    <t xml:space="preserve">Cotton, dyed shirtings </t>
  </si>
  <si>
    <t>Cassia</t>
  </si>
  <si>
    <t xml:space="preserve">Quinine </t>
  </si>
  <si>
    <t>Assafaetida</t>
  </si>
  <si>
    <t>Other drugs and medicines</t>
  </si>
  <si>
    <t>Colours and paints</t>
  </si>
  <si>
    <t>Other colours and paints</t>
  </si>
  <si>
    <t>Earthenware, pottery</t>
  </si>
  <si>
    <t>Almonds</t>
  </si>
  <si>
    <t>Almond kernels</t>
  </si>
  <si>
    <t>Other fruits</t>
  </si>
  <si>
    <t>Charcoal</t>
  </si>
  <si>
    <t>Firewood</t>
  </si>
  <si>
    <t>Cloth, gold embroidered</t>
  </si>
  <si>
    <t>Other grain</t>
  </si>
  <si>
    <t>Hardware</t>
  </si>
  <si>
    <t>Cutlery</t>
  </si>
  <si>
    <t>Jute, manufactured</t>
  </si>
  <si>
    <t>Jute, raw and manufactured</t>
  </si>
  <si>
    <t xml:space="preserve">Jute, manufactured and gunny bags </t>
  </si>
  <si>
    <t>Other jute, manufacutred</t>
  </si>
  <si>
    <t>Leather goods, saddlery, boots</t>
  </si>
  <si>
    <t>Lemon, juice</t>
  </si>
  <si>
    <t>Liquors, wines and spirits, whisky</t>
  </si>
  <si>
    <t>Copper</t>
  </si>
  <si>
    <t>Tin</t>
  </si>
  <si>
    <t>Iron</t>
  </si>
  <si>
    <t>Brass</t>
  </si>
  <si>
    <t>Other metals</t>
  </si>
  <si>
    <t>Machinery</t>
  </si>
  <si>
    <t>Metals , manufactured</t>
  </si>
  <si>
    <t>Other oil</t>
  </si>
  <si>
    <t>Rosewater</t>
  </si>
  <si>
    <t>Other perfumery</t>
  </si>
  <si>
    <t>Porcelain</t>
  </si>
  <si>
    <t>Chinaware</t>
  </si>
  <si>
    <t>Ghee</t>
  </si>
  <si>
    <t>Coconuts</t>
  </si>
  <si>
    <t>Vermicelli</t>
  </si>
  <si>
    <t>Onions</t>
  </si>
  <si>
    <t>Potatoes</t>
  </si>
  <si>
    <t>Linseed</t>
  </si>
  <si>
    <t>Seeds, sim-sim</t>
  </si>
  <si>
    <t>Other seeds</t>
  </si>
  <si>
    <t>Linseed and other seeds</t>
  </si>
  <si>
    <t>Shells, mother-o-pearl</t>
  </si>
  <si>
    <t>Shells, mussel</t>
  </si>
  <si>
    <t>Shells, oyster</t>
  </si>
  <si>
    <t>Silk, raw and piece-goods</t>
  </si>
  <si>
    <t>Turmeric</t>
  </si>
  <si>
    <t>Ginger</t>
  </si>
  <si>
    <t>Other spices</t>
  </si>
  <si>
    <t>Sugar, candy</t>
  </si>
  <si>
    <t>Sugar, crushed</t>
  </si>
  <si>
    <t>Sugar, loaf</t>
  </si>
  <si>
    <t>Sugar, soft</t>
  </si>
  <si>
    <t>Sugar, loaf and soft</t>
  </si>
  <si>
    <t>Timber and wood, planks and beams</t>
  </si>
  <si>
    <t>Timber and wood, rafters</t>
  </si>
  <si>
    <t>Tobacco, manufactured</t>
  </si>
  <si>
    <t>Wool, goods</t>
  </si>
  <si>
    <t>Wool, broadcloth and piece-goods</t>
  </si>
  <si>
    <t>Wool, shawls</t>
  </si>
  <si>
    <t>Wool, raw</t>
  </si>
  <si>
    <t>Cloaks (Persia)</t>
  </si>
  <si>
    <t>Other wool, manufactured</t>
  </si>
  <si>
    <t>Carpets (Persia)</t>
  </si>
  <si>
    <t>Wood, manufactured</t>
  </si>
  <si>
    <t>Total (from regions)</t>
  </si>
  <si>
    <t>Cotton. shirts</t>
  </si>
  <si>
    <t>Other provisions</t>
  </si>
  <si>
    <t>Value (Sterling)</t>
  </si>
  <si>
    <t>Bahrain, 1878-79</t>
  </si>
  <si>
    <t>Bahrain, 1879-80</t>
  </si>
  <si>
    <t>Bahrain, 1881-82</t>
  </si>
  <si>
    <t>Bahrain, 1882-83</t>
  </si>
  <si>
    <t>Bahrain, 1888-89</t>
  </si>
  <si>
    <t>Bahrain, 1889-90</t>
  </si>
  <si>
    <t>Bahrain, 1891-92</t>
  </si>
  <si>
    <t>Bahrain, 1892-93</t>
  </si>
  <si>
    <t>Bahrain, 1893-94</t>
  </si>
  <si>
    <t>Bahrain, 1894-95</t>
  </si>
  <si>
    <t>Bahrain, 1895-96</t>
  </si>
  <si>
    <t>Bahrain, 1896-97</t>
  </si>
  <si>
    <t>Bahrain, 1897-98</t>
  </si>
  <si>
    <t>Bahrain, 1898-99</t>
  </si>
  <si>
    <t>Bahrain, 1899-00</t>
  </si>
  <si>
    <t>Bahrain, 1900-01</t>
  </si>
  <si>
    <t>Bahrain, 1901-02</t>
  </si>
  <si>
    <t>Bahrain, 1902-03</t>
  </si>
  <si>
    <t>Bahrain, 1903-04</t>
  </si>
  <si>
    <t>Bahrain, 1904-05</t>
  </si>
  <si>
    <t>Bahrain, 1905-06</t>
  </si>
  <si>
    <t>Bahrain, 1906-07</t>
  </si>
  <si>
    <t>Bahrain, 1908-09</t>
  </si>
  <si>
    <t>Price (Sterling)</t>
  </si>
  <si>
    <t>1888-89</t>
  </si>
  <si>
    <t>1889-90</t>
  </si>
  <si>
    <t>1891-92</t>
  </si>
  <si>
    <t>1892-93</t>
  </si>
  <si>
    <t>1893-94</t>
  </si>
  <si>
    <t>1896-97</t>
  </si>
  <si>
    <t>1897-98</t>
  </si>
  <si>
    <t>1899-00</t>
  </si>
  <si>
    <t>1900-01</t>
  </si>
  <si>
    <t>1903-04</t>
  </si>
  <si>
    <t>1904-05</t>
  </si>
  <si>
    <t>1906-07</t>
  </si>
  <si>
    <t>1907-08</t>
  </si>
  <si>
    <t>1908-09</t>
  </si>
  <si>
    <t>1909-10</t>
  </si>
  <si>
    <t>1913-14</t>
  </si>
  <si>
    <t>Units for conversion</t>
  </si>
  <si>
    <t>Sterling</t>
  </si>
  <si>
    <t>Rupees</t>
  </si>
  <si>
    <t>Animals, Cattle</t>
  </si>
  <si>
    <t>Animals, Goats and Sheep</t>
  </si>
  <si>
    <t>Ammunition</t>
  </si>
  <si>
    <t>Other cotton goods</t>
  </si>
  <si>
    <t>Drugs, rosebuds</t>
  </si>
  <si>
    <t>Wheat flour</t>
  </si>
  <si>
    <t>Gum, mastic and others</t>
  </si>
  <si>
    <t>Leather, manufactured</t>
  </si>
  <si>
    <t>Metal and ware</t>
  </si>
  <si>
    <t>Copper and tinware</t>
  </si>
  <si>
    <t>Shells, tortoise</t>
  </si>
  <si>
    <t>Silk, embroidered cloth</t>
  </si>
  <si>
    <t>Thread, silver and gold</t>
  </si>
  <si>
    <t>Sugar, loaf, soft and candy</t>
  </si>
  <si>
    <t>Tallow, candles</t>
  </si>
  <si>
    <t>Timber and wood, woodenware</t>
  </si>
  <si>
    <t>Wool, raw and waste</t>
  </si>
  <si>
    <t>Wool, carpets</t>
  </si>
  <si>
    <t>Other wool, goods</t>
  </si>
  <si>
    <t>Lace, gold</t>
  </si>
  <si>
    <t>Units of conversion</t>
  </si>
  <si>
    <t>ForEx - 1904-05</t>
  </si>
  <si>
    <t>l.</t>
  </si>
  <si>
    <t>krans</t>
  </si>
  <si>
    <t>ForEx - 1903-04</t>
  </si>
  <si>
    <t>ForEx - 1902-03</t>
  </si>
  <si>
    <t>ForEx - 1901-02</t>
  </si>
  <si>
    <t>ForEx - 1900-01</t>
  </si>
  <si>
    <t>ForEx - 1896-97</t>
  </si>
  <si>
    <t>box</t>
  </si>
  <si>
    <t>lbs.</t>
  </si>
  <si>
    <t>tin</t>
  </si>
  <si>
    <t>man</t>
  </si>
  <si>
    <t>cwt</t>
  </si>
  <si>
    <t>lbs</t>
  </si>
  <si>
    <t>box, bale, halfload</t>
  </si>
  <si>
    <t>load</t>
  </si>
  <si>
    <t>cwts.</t>
  </si>
  <si>
    <t>Arms and ammunition</t>
  </si>
  <si>
    <t>case</t>
  </si>
  <si>
    <t>bag</t>
  </si>
  <si>
    <t>Date</t>
  </si>
  <si>
    <t>bahr</t>
  </si>
  <si>
    <t>Carpets</t>
  </si>
  <si>
    <t>bale</t>
  </si>
  <si>
    <t>Cotton</t>
  </si>
  <si>
    <t>Cloth</t>
  </si>
  <si>
    <t>Box/Dubba/Tin</t>
  </si>
  <si>
    <t>gallon</t>
  </si>
  <si>
    <t>Oil of all kinds</t>
  </si>
  <si>
    <t>Box/Dubba</t>
  </si>
  <si>
    <t>Gunpowder</t>
  </si>
  <si>
    <t>Maund</t>
  </si>
  <si>
    <t>Grain, Flour</t>
  </si>
  <si>
    <t>Oil seeds</t>
  </si>
  <si>
    <t>Wine</t>
  </si>
  <si>
    <t>Case/Cask</t>
  </si>
  <si>
    <t>Case</t>
  </si>
  <si>
    <t>Twist and yarn</t>
  </si>
  <si>
    <t>Bale</t>
  </si>
  <si>
    <t>Package</t>
  </si>
  <si>
    <t>Bundle</t>
  </si>
  <si>
    <t>Skins</t>
  </si>
  <si>
    <t>bundle</t>
  </si>
  <si>
    <t>chest</t>
  </si>
  <si>
    <t>Silk (all relevant)</t>
  </si>
  <si>
    <t>Silk, goods</t>
  </si>
  <si>
    <t>package</t>
  </si>
  <si>
    <t>Glass and wares</t>
  </si>
  <si>
    <t>Paper</t>
  </si>
  <si>
    <t>drum / tin</t>
  </si>
  <si>
    <t>Wool. cloth</t>
  </si>
  <si>
    <t>Tin plates</t>
  </si>
  <si>
    <t>cwt.</t>
  </si>
  <si>
    <t>piece</t>
  </si>
  <si>
    <t>Price (Units)</t>
  </si>
  <si>
    <t>£/</t>
  </si>
  <si>
    <t>Thread, cotton</t>
  </si>
  <si>
    <t>Piece</t>
  </si>
  <si>
    <t>Gallon</t>
  </si>
  <si>
    <t>£/Head</t>
  </si>
  <si>
    <t>£/Number</t>
  </si>
  <si>
    <t>£/Cwts</t>
  </si>
  <si>
    <t>£/Piece</t>
  </si>
  <si>
    <t>£/Bundles</t>
  </si>
  <si>
    <t>£/Case</t>
  </si>
  <si>
    <t>£/Gallon</t>
  </si>
  <si>
    <t>£/Lbs</t>
  </si>
  <si>
    <t>£/Bundle</t>
  </si>
  <si>
    <t>Imports - Data (Raw)</t>
  </si>
  <si>
    <t>Exports - Data (Raw)</t>
  </si>
  <si>
    <t>Imports - Data (Adjusted)</t>
  </si>
  <si>
    <t>Exports - Data (Adjusted)</t>
  </si>
  <si>
    <t>- contains the raw units for commodities and currencies of prices, quantities and values of imports taken from the sources described below..</t>
  </si>
  <si>
    <t>- contains the raw units for commodities and currencies of prices, quantities and values of exports taken from the sources described below..</t>
  </si>
  <si>
    <t>- contains the adjusted units for commodities and currencies of prices, quantities and values of imports taken from the sources described below..</t>
  </si>
  <si>
    <t>- contains the adjusted units for commodities and currencies of prices, quantities and values of exports taken from the sources described below..</t>
  </si>
  <si>
    <t>long ton</t>
  </si>
  <si>
    <t>Lbs.</t>
  </si>
  <si>
    <t>£/Lbs.</t>
  </si>
  <si>
    <t>Animals, Horses</t>
  </si>
  <si>
    <t>£/Cwts.</t>
  </si>
  <si>
    <t>£/2500 yard</t>
  </si>
  <si>
    <t>Place of Origin</t>
  </si>
  <si>
    <t>Persia</t>
  </si>
  <si>
    <t>Cloaks</t>
  </si>
  <si>
    <t>Clothing</t>
  </si>
  <si>
    <t>Cotton, yarns</t>
  </si>
  <si>
    <t>Gold, thread</t>
  </si>
  <si>
    <t>Gold, thread and lace</t>
  </si>
  <si>
    <t>Gold and silver, thread</t>
  </si>
  <si>
    <t>Skins and hides</t>
  </si>
  <si>
    <t>Copper and wares</t>
  </si>
  <si>
    <t>Tin and wares</t>
  </si>
  <si>
    <t>Kerosene oil</t>
  </si>
  <si>
    <t xml:space="preserve">Kerosene oil oil </t>
  </si>
  <si>
    <t>Piece-goods, silk</t>
  </si>
  <si>
    <t>Silver, yarns</t>
  </si>
  <si>
    <t>Pepper, black</t>
  </si>
  <si>
    <t>Petroleum</t>
  </si>
  <si>
    <t>Limes, dried</t>
  </si>
  <si>
    <t>Limes, fresh and dried</t>
  </si>
  <si>
    <t>Silk, clothing</t>
  </si>
  <si>
    <t xml:space="preserve">Date, plants </t>
  </si>
  <si>
    <t>half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</si>
</sst>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#,##0.0_ ;\-#,##0.0\ "/>
    <numFmt numFmtId="166" formatCode="#,##0_ ;\-#,##0\ "/>
    <numFmt numFmtId="167" formatCode="0.0000"/>
    <numFmt numFmtId="168" formatCode="_(* #,##0_);_(* \(#,##0\);_(* &quot;-&quot;??_);_(@_)"/>
  </numFmts>
  <fonts count="2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Courier"/>
    </font>
    <font>
      <b/>
      <u/>
      <sz val="10"/>
      <color indexed="9"/>
      <name val="Arial"/>
      <family val="2"/>
    </font>
    <font>
      <sz val="10"/>
      <color indexed="9"/>
      <name val="Courier"/>
    </font>
    <font>
      <b/>
      <u/>
      <sz val="8"/>
      <name val="Arial"/>
      <family val="2"/>
    </font>
    <font>
      <sz val="8"/>
      <color indexed="9"/>
      <name val="Arial"/>
      <family val="2"/>
    </font>
    <font>
      <i/>
      <sz val="8"/>
      <color indexed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.5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8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1" fillId="0" borderId="0">
      <alignment vertical="top"/>
    </xf>
    <xf numFmtId="0" fontId="14" fillId="0" borderId="0">
      <alignment vertical="top"/>
    </xf>
    <xf numFmtId="0" fontId="6" fillId="0" borderId="0"/>
    <xf numFmtId="43" fontId="23" fillId="0" borderId="0" applyFont="0" applyFill="0" applyBorder="0" applyAlignment="0" applyProtection="0"/>
  </cellStyleXfs>
  <cellXfs count="304">
    <xf numFmtId="0" fontId="0" fillId="0" borderId="0" xfId="0"/>
    <xf numFmtId="0" fontId="0" fillId="4" borderId="0" xfId="0" applyFill="1"/>
    <xf numFmtId="0" fontId="0" fillId="2" borderId="0" xfId="0" applyFill="1"/>
    <xf numFmtId="0" fontId="0" fillId="3" borderId="0" xfId="0" applyFill="1"/>
    <xf numFmtId="0" fontId="6" fillId="0" borderId="0" xfId="0" applyFon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4" fontId="9" fillId="0" borderId="0" xfId="0" applyNumberFormat="1" applyFont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/>
    <xf numFmtId="0" fontId="6" fillId="4" borderId="0" xfId="0" applyFont="1" applyFill="1"/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164" fontId="6" fillId="0" borderId="0" xfId="0" applyNumberFormat="1" applyFont="1" applyBorder="1"/>
    <xf numFmtId="0" fontId="6" fillId="0" borderId="0" xfId="0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center"/>
    </xf>
    <xf numFmtId="0" fontId="9" fillId="0" borderId="0" xfId="0" applyFont="1"/>
    <xf numFmtId="164" fontId="8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164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/>
    <xf numFmtId="164" fontId="6" fillId="3" borderId="0" xfId="0" applyNumberFormat="1" applyFont="1" applyFill="1" applyBorder="1" applyAlignment="1">
      <alignment horizontal="right"/>
    </xf>
    <xf numFmtId="41" fontId="6" fillId="2" borderId="0" xfId="0" applyNumberFormat="1" applyFont="1" applyFill="1" applyBorder="1" applyAlignment="1">
      <alignment horizontal="right"/>
    </xf>
    <xf numFmtId="41" fontId="6" fillId="0" borderId="0" xfId="0" applyNumberFormat="1" applyFont="1" applyFill="1" applyBorder="1" applyAlignment="1">
      <alignment horizontal="right"/>
    </xf>
    <xf numFmtId="41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41" fontId="6" fillId="0" borderId="0" xfId="0" applyNumberFormat="1" applyFont="1" applyBorder="1"/>
    <xf numFmtId="164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41" fontId="6" fillId="0" borderId="0" xfId="0" applyNumberFormat="1" applyFont="1" applyFill="1" applyBorder="1"/>
    <xf numFmtId="164" fontId="6" fillId="2" borderId="0" xfId="0" applyNumberFormat="1" applyFont="1" applyFill="1" applyBorder="1"/>
    <xf numFmtId="164" fontId="8" fillId="2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vertical="center"/>
    </xf>
    <xf numFmtId="41" fontId="6" fillId="2" borderId="0" xfId="0" applyNumberFormat="1" applyFont="1" applyFill="1" applyBorder="1"/>
    <xf numFmtId="41" fontId="6" fillId="0" borderId="0" xfId="0" applyNumberFormat="1" applyFont="1" applyBorder="1" applyAlignment="1">
      <alignment horizontal="left"/>
    </xf>
    <xf numFmtId="0" fontId="6" fillId="2" borderId="0" xfId="0" applyFont="1" applyFill="1" applyBorder="1"/>
    <xf numFmtId="164" fontId="8" fillId="3" borderId="0" xfId="0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164" fontId="6" fillId="2" borderId="0" xfId="0" applyNumberFormat="1" applyFont="1" applyFill="1" applyBorder="1" applyAlignment="1"/>
    <xf numFmtId="41" fontId="6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164" fontId="6" fillId="0" borderId="0" xfId="0" applyNumberFormat="1" applyFont="1" applyBorder="1" applyAlignment="1">
      <alignment horizontal="left"/>
    </xf>
    <xf numFmtId="164" fontId="6" fillId="0" borderId="0" xfId="0" applyNumberFormat="1" applyFont="1" applyFill="1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left"/>
    </xf>
    <xf numFmtId="41" fontId="6" fillId="3" borderId="0" xfId="0" applyNumberFormat="1" applyFont="1" applyFill="1" applyBorder="1"/>
    <xf numFmtId="164" fontId="6" fillId="0" borderId="0" xfId="0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3" borderId="0" xfId="0" applyNumberFormat="1" applyFont="1" applyFill="1" applyBorder="1"/>
    <xf numFmtId="41" fontId="6" fillId="0" borderId="0" xfId="0" applyNumberFormat="1" applyFont="1"/>
    <xf numFmtId="0" fontId="6" fillId="3" borderId="0" xfId="0" applyFont="1" applyFill="1" applyBorder="1"/>
    <xf numFmtId="0" fontId="6" fillId="4" borderId="0" xfId="0" applyFont="1" applyFill="1" applyAlignment="1">
      <alignment horizontal="left"/>
    </xf>
    <xf numFmtId="41" fontId="6" fillId="4" borderId="0" xfId="0" applyNumberFormat="1" applyFont="1" applyFill="1" applyBorder="1" applyAlignment="1">
      <alignment horizontal="left"/>
    </xf>
    <xf numFmtId="164" fontId="8" fillId="4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/>
    <xf numFmtId="3" fontId="6" fillId="0" borderId="0" xfId="0" applyNumberFormat="1" applyFont="1" applyAlignment="1">
      <alignment horizontal="left"/>
    </xf>
    <xf numFmtId="3" fontId="6" fillId="0" borderId="0" xfId="0" applyNumberFormat="1" applyFont="1"/>
    <xf numFmtId="41" fontId="6" fillId="3" borderId="0" xfId="0" applyNumberFormat="1" applyFont="1" applyFill="1" applyBorder="1" applyAlignment="1">
      <alignment horizontal="right"/>
    </xf>
    <xf numFmtId="164" fontId="6" fillId="2" borderId="0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 wrapText="1"/>
    </xf>
    <xf numFmtId="0" fontId="8" fillId="0" borderId="0" xfId="0" applyFont="1" applyFill="1" applyBorder="1" applyAlignment="1"/>
    <xf numFmtId="3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Border="1" applyAlignment="1"/>
    <xf numFmtId="0" fontId="6" fillId="2" borderId="0" xfId="0" applyFont="1" applyFill="1" applyBorder="1" applyAlignment="1">
      <alignment horizontal="left"/>
    </xf>
    <xf numFmtId="164" fontId="6" fillId="0" borderId="0" xfId="0" applyNumberFormat="1" applyFont="1" applyFill="1" applyBorder="1" applyAlignment="1"/>
    <xf numFmtId="41" fontId="6" fillId="2" borderId="0" xfId="0" applyNumberFormat="1" applyFont="1" applyFill="1" applyBorder="1" applyAlignment="1">
      <alignment horizontal="left"/>
    </xf>
    <xf numFmtId="49" fontId="6" fillId="0" borderId="0" xfId="0" applyNumberFormat="1" applyFont="1" applyBorder="1" applyAlignment="1">
      <alignment horizontal="right"/>
    </xf>
    <xf numFmtId="0" fontId="6" fillId="0" borderId="0" xfId="0" applyFont="1" applyFill="1"/>
    <xf numFmtId="165" fontId="8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3" fontId="6" fillId="2" borderId="0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 vertical="center"/>
    </xf>
    <xf numFmtId="0" fontId="6" fillId="2" borderId="0" xfId="0" applyFont="1" applyFill="1"/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164" fontId="6" fillId="0" borderId="0" xfId="0" applyNumberFormat="1" applyFont="1" applyAlignment="1">
      <alignment horizontal="left"/>
    </xf>
    <xf numFmtId="164" fontId="6" fillId="0" borderId="0" xfId="0" applyNumberFormat="1" applyFont="1"/>
    <xf numFmtId="0" fontId="6" fillId="0" borderId="0" xfId="0" applyFont="1" applyBorder="1" applyAlignment="1">
      <alignment horizontal="center" vertical="center"/>
    </xf>
    <xf numFmtId="4" fontId="9" fillId="0" borderId="0" xfId="0" applyNumberFormat="1" applyFont="1"/>
    <xf numFmtId="4" fontId="6" fillId="0" borderId="0" xfId="0" applyNumberFormat="1" applyFont="1"/>
    <xf numFmtId="4" fontId="6" fillId="2" borderId="0" xfId="0" applyNumberFormat="1" applyFont="1" applyFill="1"/>
    <xf numFmtId="3" fontId="8" fillId="2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4" fontId="6" fillId="0" borderId="0" xfId="0" applyNumberFormat="1" applyFont="1" applyBorder="1"/>
    <xf numFmtId="0" fontId="6" fillId="0" borderId="0" xfId="0" applyNumberFormat="1" applyFont="1"/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/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Fill="1" applyAlignment="1"/>
    <xf numFmtId="0" fontId="6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vertical="center"/>
    </xf>
    <xf numFmtId="167" fontId="6" fillId="0" borderId="0" xfId="0" applyNumberFormat="1" applyFont="1" applyBorder="1" applyAlignment="1">
      <alignment horizontal="center"/>
    </xf>
    <xf numFmtId="167" fontId="6" fillId="0" borderId="0" xfId="0" applyNumberFormat="1" applyFont="1" applyBorder="1"/>
    <xf numFmtId="167" fontId="6" fillId="0" borderId="0" xfId="0" applyNumberFormat="1" applyFont="1" applyBorder="1" applyAlignment="1">
      <alignment vertical="center"/>
    </xf>
    <xf numFmtId="167" fontId="9" fillId="0" borderId="0" xfId="0" applyNumberFormat="1" applyFont="1"/>
    <xf numFmtId="167" fontId="6" fillId="0" borderId="0" xfId="0" applyNumberFormat="1" applyFont="1" applyFill="1" applyBorder="1" applyAlignment="1">
      <alignment vertical="center" wrapText="1"/>
    </xf>
    <xf numFmtId="167" fontId="6" fillId="0" borderId="0" xfId="0" applyNumberFormat="1" applyFont="1" applyFill="1" applyBorder="1" applyAlignment="1">
      <alignment vertical="center"/>
    </xf>
    <xf numFmtId="167" fontId="6" fillId="0" borderId="0" xfId="0" applyNumberFormat="1" applyFont="1" applyBorder="1" applyAlignment="1">
      <alignment horizontal="right"/>
    </xf>
    <xf numFmtId="167" fontId="6" fillId="0" borderId="0" xfId="0" applyNumberFormat="1" applyFont="1" applyBorder="1" applyAlignment="1"/>
    <xf numFmtId="167" fontId="6" fillId="0" borderId="0" xfId="0" applyNumberFormat="1" applyFont="1" applyFill="1" applyBorder="1" applyAlignment="1">
      <alignment horizontal="right"/>
    </xf>
    <xf numFmtId="167" fontId="6" fillId="0" borderId="0" xfId="0" applyNumberFormat="1" applyFont="1"/>
    <xf numFmtId="167" fontId="8" fillId="0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/>
    <xf numFmtId="167" fontId="6" fillId="0" borderId="0" xfId="0" applyNumberFormat="1" applyFont="1" applyBorder="1" applyAlignment="1">
      <alignment horizontal="right" wrapText="1"/>
    </xf>
    <xf numFmtId="0" fontId="6" fillId="3" borderId="0" xfId="0" applyFont="1" applyFill="1"/>
    <xf numFmtId="0" fontId="9" fillId="0" borderId="0" xfId="0" applyFont="1" applyBorder="1" applyAlignment="1">
      <alignment vertical="center"/>
    </xf>
    <xf numFmtId="41" fontId="9" fillId="0" borderId="0" xfId="0" applyNumberFormat="1" applyFont="1" applyBorder="1" applyAlignment="1">
      <alignment horizontal="left"/>
    </xf>
    <xf numFmtId="41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41" fontId="6" fillId="3" borderId="0" xfId="0" applyNumberFormat="1" applyFont="1" applyFill="1" applyBorder="1" applyAlignment="1">
      <alignment horizontal="left"/>
    </xf>
    <xf numFmtId="164" fontId="9" fillId="0" borderId="0" xfId="0" applyNumberFormat="1" applyFont="1" applyBorder="1" applyAlignment="1">
      <alignment horizontal="left"/>
    </xf>
    <xf numFmtId="164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41" fontId="8" fillId="3" borderId="0" xfId="0" applyNumberFormat="1" applyFont="1" applyFill="1" applyBorder="1" applyAlignment="1">
      <alignment horizontal="right"/>
    </xf>
    <xf numFmtId="164" fontId="6" fillId="4" borderId="0" xfId="0" applyNumberFormat="1" applyFont="1" applyFill="1" applyBorder="1" applyAlignment="1">
      <alignment horizontal="left"/>
    </xf>
    <xf numFmtId="166" fontId="6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/>
    <xf numFmtId="41" fontId="6" fillId="0" borderId="0" xfId="0" applyNumberFormat="1" applyFont="1" applyAlignment="1">
      <alignment horizontal="left"/>
    </xf>
    <xf numFmtId="167" fontId="6" fillId="0" borderId="0" xfId="0" applyNumberFormat="1" applyFont="1" applyBorder="1" applyAlignment="1">
      <alignment horizontal="center" vertical="center"/>
    </xf>
    <xf numFmtId="167" fontId="9" fillId="0" borderId="0" xfId="0" applyNumberFormat="1" applyFont="1" applyBorder="1" applyAlignment="1">
      <alignment vertical="center"/>
    </xf>
    <xf numFmtId="167" fontId="8" fillId="0" borderId="0" xfId="0" applyNumberFormat="1" applyFont="1" applyBorder="1" applyAlignment="1">
      <alignment horizontal="center" vertical="center"/>
    </xf>
    <xf numFmtId="167" fontId="8" fillId="0" borderId="0" xfId="0" applyNumberFormat="1" applyFont="1" applyBorder="1" applyAlignment="1">
      <alignment horizontal="right"/>
    </xf>
    <xf numFmtId="0" fontId="11" fillId="0" borderId="0" xfId="1" applyFont="1" applyAlignment="1"/>
    <xf numFmtId="0" fontId="11" fillId="0" borderId="0" xfId="1" applyAlignment="1"/>
    <xf numFmtId="0" fontId="11" fillId="0" borderId="0" xfId="1" applyFont="1" applyBorder="1" applyAlignment="1"/>
    <xf numFmtId="0" fontId="11" fillId="0" borderId="0" xfId="1" applyBorder="1" applyAlignment="1"/>
    <xf numFmtId="0" fontId="13" fillId="0" borderId="0" xfId="1" applyFont="1" applyAlignment="1"/>
    <xf numFmtId="0" fontId="11" fillId="0" borderId="0" xfId="1" quotePrefix="1" applyFont="1" applyAlignment="1"/>
    <xf numFmtId="0" fontId="11" fillId="0" borderId="0" xfId="1" applyFont="1" applyAlignment="1">
      <alignment horizontal="left"/>
    </xf>
    <xf numFmtId="0" fontId="15" fillId="0" borderId="0" xfId="2" applyFont="1" applyBorder="1" applyAlignment="1">
      <alignment horizontal="left" vertical="center"/>
    </xf>
    <xf numFmtId="0" fontId="14" fillId="0" borderId="0" xfId="2" applyAlignment="1"/>
    <xf numFmtId="0" fontId="16" fillId="0" borderId="0" xfId="2" applyFont="1" applyAlignment="1"/>
    <xf numFmtId="0" fontId="17" fillId="0" borderId="0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right"/>
    </xf>
    <xf numFmtId="0" fontId="19" fillId="5" borderId="0" xfId="2" applyFont="1" applyFill="1" applyBorder="1" applyAlignment="1">
      <alignment horizontal="left"/>
    </xf>
    <xf numFmtId="0" fontId="18" fillId="5" borderId="0" xfId="2" applyFont="1" applyFill="1" applyBorder="1" applyAlignment="1">
      <alignment horizontal="center"/>
    </xf>
    <xf numFmtId="0" fontId="19" fillId="5" borderId="0" xfId="2" applyFont="1" applyFill="1" applyBorder="1" applyAlignment="1">
      <alignment horizontal="left" wrapText="1"/>
    </xf>
    <xf numFmtId="0" fontId="19" fillId="0" borderId="0" xfId="2" applyFont="1" applyBorder="1" applyAlignment="1">
      <alignment horizontal="right"/>
    </xf>
    <xf numFmtId="0" fontId="19" fillId="0" borderId="0" xfId="2" applyFont="1" applyAlignment="1"/>
    <xf numFmtId="0" fontId="19" fillId="5" borderId="0" xfId="2" applyFont="1" applyFill="1" applyBorder="1" applyAlignment="1">
      <alignment horizontal="right"/>
    </xf>
    <xf numFmtId="0" fontId="20" fillId="0" borderId="0" xfId="2" applyFont="1" applyBorder="1" applyAlignment="1">
      <alignment horizontal="right"/>
    </xf>
    <xf numFmtId="0" fontId="21" fillId="0" borderId="0" xfId="2" applyFont="1" applyBorder="1" applyAlignment="1">
      <alignment horizontal="center"/>
    </xf>
    <xf numFmtId="0" fontId="18" fillId="5" borderId="0" xfId="2" applyFont="1" applyFill="1" applyBorder="1" applyAlignment="1" applyProtection="1">
      <alignment horizontal="right"/>
    </xf>
    <xf numFmtId="0" fontId="22" fillId="0" borderId="0" xfId="3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/>
    <xf numFmtId="0" fontId="5" fillId="0" borderId="0" xfId="0" applyFont="1" applyBorder="1"/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4" fillId="0" borderId="0" xfId="0" applyFont="1" applyBorder="1"/>
    <xf numFmtId="0" fontId="7" fillId="0" borderId="0" xfId="0" applyFont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/>
    <xf numFmtId="0" fontId="22" fillId="0" borderId="0" xfId="0" applyFont="1"/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9" fontId="3" fillId="0" borderId="0" xfId="0" applyNumberFormat="1" applyFont="1" applyFill="1" applyBorder="1"/>
    <xf numFmtId="0" fontId="3" fillId="0" borderId="0" xfId="0" applyFont="1" applyBorder="1"/>
    <xf numFmtId="0" fontId="3" fillId="0" borderId="0" xfId="0" applyFont="1" applyFill="1" applyBorder="1" applyAlignment="1"/>
    <xf numFmtId="0" fontId="0" fillId="0" borderId="0" xfId="0" applyFill="1"/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168" fontId="24" fillId="0" borderId="0" xfId="4" applyNumberFormat="1" applyFont="1" applyFill="1" applyAlignment="1">
      <alignment horizontal="left"/>
    </xf>
    <xf numFmtId="0" fontId="25" fillId="0" borderId="0" xfId="0" applyFont="1" applyBorder="1" applyAlignment="1">
      <alignment horizontal="left" vertical="top"/>
    </xf>
    <xf numFmtId="2" fontId="0" fillId="0" borderId="0" xfId="0" applyNumberFormat="1"/>
    <xf numFmtId="0" fontId="0" fillId="0" borderId="0" xfId="0" applyFont="1" applyFill="1"/>
    <xf numFmtId="1" fontId="25" fillId="0" borderId="0" xfId="0" applyNumberFormat="1" applyFont="1" applyBorder="1" applyAlignment="1">
      <alignment horizontal="left" vertical="top"/>
    </xf>
    <xf numFmtId="0" fontId="0" fillId="0" borderId="0" xfId="0" applyFill="1" applyAlignment="1">
      <alignment horizontal="left"/>
    </xf>
    <xf numFmtId="0" fontId="22" fillId="0" borderId="0" xfId="0" applyFont="1" applyFill="1"/>
    <xf numFmtId="2" fontId="0" fillId="0" borderId="0" xfId="0" applyNumberFormat="1" applyFill="1" applyAlignment="1">
      <alignment horizontal="right" vertical="center"/>
    </xf>
    <xf numFmtId="168" fontId="8" fillId="0" borderId="0" xfId="4" applyNumberFormat="1" applyFont="1" applyBorder="1" applyAlignment="1">
      <alignment horizontal="left" vertical="center" wrapText="1"/>
    </xf>
    <xf numFmtId="0" fontId="23" fillId="0" borderId="0" xfId="0" applyFont="1" applyAlignment="1"/>
    <xf numFmtId="0" fontId="0" fillId="0" borderId="0" xfId="0" applyFill="1" applyBorder="1"/>
    <xf numFmtId="167" fontId="0" fillId="0" borderId="0" xfId="0" applyNumberFormat="1"/>
    <xf numFmtId="167" fontId="0" fillId="0" borderId="0" xfId="0" applyNumberFormat="1" applyFill="1"/>
    <xf numFmtId="0" fontId="0" fillId="0" borderId="0" xfId="0" applyFont="1" applyFill="1" applyBorder="1"/>
    <xf numFmtId="2" fontId="0" fillId="0" borderId="0" xfId="0" applyNumberFormat="1" applyFill="1"/>
    <xf numFmtId="0" fontId="0" fillId="0" borderId="0" xfId="0" applyFill="1" applyAlignment="1">
      <alignment vertical="center"/>
    </xf>
    <xf numFmtId="3" fontId="0" fillId="0" borderId="0" xfId="0" applyNumberFormat="1" applyFill="1"/>
    <xf numFmtId="4" fontId="0" fillId="0" borderId="0" xfId="0" applyNumberFormat="1" applyFill="1"/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/>
    <xf numFmtId="164" fontId="2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41" fontId="2" fillId="0" borderId="0" xfId="0" applyNumberFormat="1" applyFont="1" applyFill="1" applyBorder="1" applyAlignment="1">
      <alignment horizontal="left"/>
    </xf>
    <xf numFmtId="167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8" fillId="0" borderId="0" xfId="0" applyFont="1" applyFill="1" applyAlignment="1">
      <alignment horizontal="left"/>
    </xf>
    <xf numFmtId="167" fontId="14" fillId="0" borderId="0" xfId="2" applyNumberFormat="1" applyAlignment="1"/>
    <xf numFmtId="167" fontId="21" fillId="0" borderId="0" xfId="2" applyNumberFormat="1" applyFont="1" applyBorder="1" applyAlignment="1" applyProtection="1">
      <alignment horizontal="center"/>
    </xf>
    <xf numFmtId="0" fontId="19" fillId="0" borderId="0" xfId="2" applyFont="1" applyBorder="1" applyAlignment="1">
      <alignment horizontal="right" vertical="center" wrapText="1"/>
    </xf>
    <xf numFmtId="0" fontId="19" fillId="5" borderId="0" xfId="2" applyFont="1" applyFill="1" applyBorder="1" applyAlignment="1">
      <alignment horizontal="left" vertical="center" wrapText="1"/>
    </xf>
    <xf numFmtId="0" fontId="19" fillId="0" borderId="0" xfId="2" applyFont="1" applyAlignment="1">
      <alignment vertical="center" wrapText="1"/>
    </xf>
    <xf numFmtId="2" fontId="0" fillId="0" borderId="0" xfId="0" applyNumberFormat="1" applyFill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8" fillId="0" borderId="0" xfId="2" applyFont="1" applyBorder="1" applyAlignment="1">
      <alignment horizontal="left"/>
    </xf>
    <xf numFmtId="0" fontId="18" fillId="5" borderId="0" xfId="2" applyFont="1" applyFill="1" applyBorder="1" applyAlignment="1">
      <alignment horizontal="left"/>
    </xf>
    <xf numFmtId="0" fontId="16" fillId="0" borderId="0" xfId="2" applyFont="1" applyAlignment="1">
      <alignment horizontal="left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left" vertical="top" wrapText="1"/>
    </xf>
    <xf numFmtId="164" fontId="6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22" fillId="0" borderId="0" xfId="0" applyFont="1" applyFill="1" applyAlignment="1">
      <alignment horizontal="left" vertical="center" wrapText="1"/>
    </xf>
    <xf numFmtId="2" fontId="0" fillId="0" borderId="0" xfId="0" applyNumberFormat="1" applyFill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6" fontId="6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3"/>
    <cellStyle name="Normal 3" xfId="2"/>
    <cellStyle name="Normal 4" xfId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/>
  </sheetViews>
  <sheetFormatPr defaultRowHeight="13.2" x14ac:dyDescent="0.25"/>
  <cols>
    <col min="1" max="2" width="8.796875" style="149"/>
    <col min="3" max="3" width="10.59765625" style="149" customWidth="1"/>
    <col min="4" max="16384" width="8.796875" style="149"/>
  </cols>
  <sheetData>
    <row r="1" spans="1:4" x14ac:dyDescent="0.25">
      <c r="A1" s="148" t="s">
        <v>109</v>
      </c>
    </row>
    <row r="2" spans="1:4" x14ac:dyDescent="0.25">
      <c r="A2" s="148" t="s">
        <v>110</v>
      </c>
    </row>
    <row r="4" spans="1:4" x14ac:dyDescent="0.25">
      <c r="A4" s="148" t="s">
        <v>144</v>
      </c>
    </row>
    <row r="5" spans="1:4" x14ac:dyDescent="0.25">
      <c r="A5" s="148" t="s">
        <v>111</v>
      </c>
    </row>
    <row r="6" spans="1:4" s="151" customFormat="1" x14ac:dyDescent="0.25">
      <c r="A6" s="150"/>
    </row>
    <row r="7" spans="1:4" x14ac:dyDescent="0.25">
      <c r="A7" s="148" t="s">
        <v>112</v>
      </c>
    </row>
    <row r="8" spans="1:4" x14ac:dyDescent="0.25">
      <c r="A8" s="148" t="s">
        <v>113</v>
      </c>
    </row>
    <row r="9" spans="1:4" x14ac:dyDescent="0.25">
      <c r="A9" s="148"/>
    </row>
    <row r="10" spans="1:4" x14ac:dyDescent="0.25">
      <c r="A10" s="152" t="s">
        <v>114</v>
      </c>
    </row>
    <row r="11" spans="1:4" x14ac:dyDescent="0.25">
      <c r="A11" s="274" t="s">
        <v>142</v>
      </c>
      <c r="B11" s="274"/>
      <c r="C11" s="274"/>
      <c r="D11" s="153" t="s">
        <v>115</v>
      </c>
    </row>
    <row r="12" spans="1:4" x14ac:dyDescent="0.25">
      <c r="A12" s="274" t="s">
        <v>143</v>
      </c>
      <c r="B12" s="274"/>
      <c r="C12" s="274"/>
      <c r="D12" s="153" t="s">
        <v>116</v>
      </c>
    </row>
    <row r="13" spans="1:4" x14ac:dyDescent="0.25">
      <c r="A13" s="274" t="s">
        <v>366</v>
      </c>
      <c r="B13" s="274"/>
      <c r="C13" s="274"/>
      <c r="D13" s="153" t="s">
        <v>370</v>
      </c>
    </row>
    <row r="14" spans="1:4" x14ac:dyDescent="0.25">
      <c r="A14" s="274" t="s">
        <v>367</v>
      </c>
      <c r="B14" s="274"/>
      <c r="C14" s="274"/>
      <c r="D14" s="153" t="s">
        <v>371</v>
      </c>
    </row>
    <row r="15" spans="1:4" x14ac:dyDescent="0.25">
      <c r="A15" s="274" t="s">
        <v>368</v>
      </c>
      <c r="B15" s="274"/>
      <c r="C15" s="274"/>
      <c r="D15" s="153" t="s">
        <v>372</v>
      </c>
    </row>
    <row r="16" spans="1:4" x14ac:dyDescent="0.25">
      <c r="A16" s="274" t="s">
        <v>369</v>
      </c>
      <c r="B16" s="274"/>
      <c r="C16" s="274"/>
      <c r="D16" s="153" t="s">
        <v>373</v>
      </c>
    </row>
    <row r="17" spans="1:16" x14ac:dyDescent="0.25">
      <c r="A17" s="154" t="s">
        <v>117</v>
      </c>
      <c r="B17" s="154"/>
      <c r="C17" s="154"/>
      <c r="D17" s="153" t="s">
        <v>118</v>
      </c>
    </row>
    <row r="19" spans="1:16" x14ac:dyDescent="0.25">
      <c r="A19" s="152" t="s">
        <v>119</v>
      </c>
    </row>
    <row r="20" spans="1:16" x14ac:dyDescent="0.25">
      <c r="A20" s="275" t="s">
        <v>120</v>
      </c>
      <c r="B20" s="275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</row>
    <row r="21" spans="1:16" x14ac:dyDescent="0.25">
      <c r="A21" s="149" t="s">
        <v>121</v>
      </c>
    </row>
    <row r="22" spans="1:16" x14ac:dyDescent="0.25">
      <c r="C22" s="148" t="s">
        <v>97</v>
      </c>
    </row>
  </sheetData>
  <mergeCells count="7">
    <mergeCell ref="A16:C16"/>
    <mergeCell ref="A20:P20"/>
    <mergeCell ref="A11:C11"/>
    <mergeCell ref="A12:C12"/>
    <mergeCell ref="A13:C13"/>
    <mergeCell ref="A14:C14"/>
    <mergeCell ref="A15:C15"/>
  </mergeCells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89"/>
  <sheetViews>
    <sheetView zoomScale="60" zoomScaleNormal="60" workbookViewId="0">
      <pane xSplit="1" ySplit="2" topLeftCell="B10" activePane="bottomRight" state="frozen"/>
      <selection activeCell="A9" sqref="A9"/>
      <selection pane="topRight" activeCell="A9" sqref="A9"/>
      <selection pane="bottomLeft" activeCell="A9" sqref="A9"/>
      <selection pane="bottomRight" activeCell="A35" sqref="A35"/>
    </sheetView>
  </sheetViews>
  <sheetFormatPr defaultColWidth="11" defaultRowHeight="14.4" x14ac:dyDescent="0.3"/>
  <cols>
    <col min="1" max="1" width="34.296875" style="4" bestFit="1" customWidth="1"/>
    <col min="2" max="2" width="9.5" style="15" customWidth="1"/>
    <col min="3" max="3" width="14.69921875" style="116" customWidth="1"/>
    <col min="4" max="4" width="9.19921875" style="15" customWidth="1"/>
    <col min="5" max="5" width="14.69921875" style="116" customWidth="1"/>
    <col min="6" max="6" width="14.69921875" style="4" customWidth="1"/>
    <col min="7" max="7" width="9.5" style="15" customWidth="1"/>
    <col min="8" max="9" width="14.69921875" style="116" customWidth="1"/>
    <col min="10" max="10" width="8.19921875" style="15" customWidth="1"/>
    <col min="11" max="11" width="14.69921875" style="116" customWidth="1"/>
    <col min="12" max="12" width="8.3984375" style="15" customWidth="1"/>
    <col min="13" max="13" width="14.69921875" style="116" customWidth="1"/>
    <col min="14" max="14" width="8.5" style="15" customWidth="1"/>
    <col min="15" max="15" width="14.69921875" style="116" customWidth="1"/>
    <col min="16" max="16" width="8.69921875" style="15" customWidth="1"/>
    <col min="17" max="17" width="14.69921875" style="116" customWidth="1"/>
    <col min="18" max="18" width="5.296875" style="15" customWidth="1"/>
    <col min="19" max="19" width="14.69921875" style="116" customWidth="1"/>
    <col min="20" max="20" width="6.5" style="15" customWidth="1"/>
    <col min="21" max="23" width="14.69921875" style="116" customWidth="1"/>
    <col min="24" max="24" width="8.5" style="15" customWidth="1"/>
    <col min="25" max="27" width="14.69921875" style="116" customWidth="1"/>
    <col min="28" max="28" width="7.5" style="15" customWidth="1"/>
    <col min="29" max="29" width="14.69921875" style="116" customWidth="1"/>
    <col min="30" max="30" width="8" style="15" customWidth="1"/>
    <col min="31" max="33" width="14.69921875" style="116" customWidth="1"/>
    <col min="34" max="34" width="6.69921875" style="15" customWidth="1"/>
    <col min="35" max="35" width="14.69921875" style="116" customWidth="1"/>
    <col min="36" max="36" width="8.3984375" style="15" customWidth="1"/>
    <col min="37" max="37" width="14.69921875" style="116" customWidth="1"/>
    <col min="38" max="38" width="6.8984375" style="15" customWidth="1"/>
    <col min="39" max="39" width="14.69921875" style="116" customWidth="1"/>
    <col min="40" max="40" width="7.69921875" style="15" customWidth="1"/>
    <col min="41" max="41" width="14.69921875" style="116" customWidth="1"/>
    <col min="42" max="42" width="6.19921875" style="15" customWidth="1"/>
    <col min="43" max="44" width="14.69921875" style="116" customWidth="1"/>
    <col min="45" max="46" width="14.69921875" style="4" customWidth="1"/>
    <col min="47" max="16384" width="11" style="4"/>
  </cols>
  <sheetData>
    <row r="1" spans="1:53" ht="15" customHeight="1" x14ac:dyDescent="0.3">
      <c r="C1" s="202" t="s">
        <v>238</v>
      </c>
      <c r="D1" s="16"/>
      <c r="E1" s="202" t="s">
        <v>239</v>
      </c>
      <c r="F1" s="202"/>
      <c r="H1" s="202" t="s">
        <v>240</v>
      </c>
      <c r="I1" s="202" t="s">
        <v>241</v>
      </c>
      <c r="K1" s="202" t="s">
        <v>242</v>
      </c>
      <c r="L1" s="202"/>
      <c r="M1" s="202" t="s">
        <v>243</v>
      </c>
      <c r="O1" s="202" t="s">
        <v>244</v>
      </c>
      <c r="P1" s="202"/>
      <c r="Q1" s="202" t="s">
        <v>245</v>
      </c>
      <c r="R1" s="202"/>
      <c r="S1" s="202" t="s">
        <v>246</v>
      </c>
      <c r="U1" s="202" t="s">
        <v>247</v>
      </c>
      <c r="V1" s="202" t="s">
        <v>248</v>
      </c>
      <c r="W1" s="202" t="s">
        <v>249</v>
      </c>
      <c r="Y1" s="203" t="s">
        <v>250</v>
      </c>
      <c r="Z1" s="202" t="s">
        <v>251</v>
      </c>
      <c r="AA1" s="202" t="s">
        <v>252</v>
      </c>
      <c r="AC1" s="203" t="s">
        <v>253</v>
      </c>
      <c r="AD1" s="18"/>
      <c r="AE1" s="204" t="s">
        <v>254</v>
      </c>
      <c r="AF1" s="203" t="s">
        <v>255</v>
      </c>
      <c r="AG1" s="203" t="s">
        <v>75</v>
      </c>
      <c r="AI1" s="204" t="s">
        <v>256</v>
      </c>
      <c r="AK1" s="204" t="s">
        <v>76</v>
      </c>
      <c r="AM1" s="204" t="s">
        <v>77</v>
      </c>
      <c r="AN1" s="4"/>
      <c r="AO1" s="205" t="s">
        <v>78</v>
      </c>
      <c r="AP1" s="219"/>
      <c r="AQ1" s="205" t="s">
        <v>67</v>
      </c>
      <c r="AR1" s="196" t="s">
        <v>79</v>
      </c>
      <c r="AU1" s="13"/>
      <c r="AV1" s="218"/>
      <c r="AX1" s="13"/>
      <c r="AY1" s="218"/>
      <c r="BA1" s="5"/>
    </row>
    <row r="2" spans="1:53" s="96" customFormat="1" ht="15" customHeight="1" x14ac:dyDescent="0.3">
      <c r="A2" s="196" t="s">
        <v>83</v>
      </c>
      <c r="B2" s="97" t="s">
        <v>0</v>
      </c>
      <c r="C2" s="206" t="s">
        <v>257</v>
      </c>
      <c r="D2" s="99" t="s">
        <v>0</v>
      </c>
      <c r="E2" s="206" t="s">
        <v>257</v>
      </c>
      <c r="F2" s="206"/>
      <c r="G2" s="100" t="s">
        <v>0</v>
      </c>
      <c r="H2" s="206" t="s">
        <v>257</v>
      </c>
      <c r="I2" s="206" t="s">
        <v>257</v>
      </c>
      <c r="J2" s="100" t="s">
        <v>0</v>
      </c>
      <c r="K2" s="206" t="s">
        <v>257</v>
      </c>
      <c r="L2" s="106" t="s">
        <v>0</v>
      </c>
      <c r="M2" s="206" t="s">
        <v>257</v>
      </c>
      <c r="N2" s="100" t="s">
        <v>0</v>
      </c>
      <c r="O2" s="206" t="s">
        <v>257</v>
      </c>
      <c r="P2" s="106" t="s">
        <v>0</v>
      </c>
      <c r="Q2" s="206" t="s">
        <v>257</v>
      </c>
      <c r="R2" s="106" t="s">
        <v>0</v>
      </c>
      <c r="S2" s="206" t="s">
        <v>257</v>
      </c>
      <c r="T2" s="97" t="s">
        <v>0</v>
      </c>
      <c r="U2" s="206" t="s">
        <v>257</v>
      </c>
      <c r="V2" s="206" t="s">
        <v>257</v>
      </c>
      <c r="W2" s="206" t="s">
        <v>257</v>
      </c>
      <c r="X2" s="100" t="s">
        <v>0</v>
      </c>
      <c r="Y2" s="206" t="s">
        <v>257</v>
      </c>
      <c r="Z2" s="206" t="s">
        <v>257</v>
      </c>
      <c r="AA2" s="206" t="s">
        <v>257</v>
      </c>
      <c r="AB2" s="100" t="s">
        <v>0</v>
      </c>
      <c r="AC2" s="206" t="s">
        <v>257</v>
      </c>
      <c r="AD2" s="100" t="s">
        <v>0</v>
      </c>
      <c r="AE2" s="206" t="s">
        <v>257</v>
      </c>
      <c r="AF2" s="206" t="s">
        <v>257</v>
      </c>
      <c r="AG2" s="206" t="s">
        <v>257</v>
      </c>
      <c r="AH2" s="103" t="s">
        <v>0</v>
      </c>
      <c r="AI2" s="206" t="s">
        <v>257</v>
      </c>
      <c r="AJ2" s="103" t="s">
        <v>0</v>
      </c>
      <c r="AK2" s="206" t="s">
        <v>257</v>
      </c>
      <c r="AL2" s="104" t="s">
        <v>0</v>
      </c>
      <c r="AM2" s="206" t="s">
        <v>257</v>
      </c>
      <c r="AN2" s="99" t="s">
        <v>0</v>
      </c>
      <c r="AO2" s="206" t="s">
        <v>257</v>
      </c>
      <c r="AP2" s="99" t="s">
        <v>0</v>
      </c>
      <c r="AQ2" s="206" t="s">
        <v>257</v>
      </c>
      <c r="AR2" s="206" t="s">
        <v>257</v>
      </c>
    </row>
    <row r="3" spans="1:53" x14ac:dyDescent="0.3">
      <c r="A3" s="179" t="s">
        <v>145</v>
      </c>
      <c r="B3" s="40"/>
      <c r="C3" s="107"/>
      <c r="D3" s="17"/>
      <c r="E3" s="107"/>
      <c r="G3" s="40"/>
      <c r="H3" s="144"/>
      <c r="I3" s="144"/>
      <c r="K3" s="107"/>
      <c r="L3" s="17"/>
      <c r="M3" s="108"/>
      <c r="N3" s="122"/>
      <c r="O3" s="113"/>
      <c r="P3" s="122"/>
      <c r="Q3" s="107"/>
      <c r="R3" s="18"/>
      <c r="S3" s="107"/>
      <c r="T3" s="124"/>
      <c r="U3" s="109"/>
      <c r="V3" s="145"/>
      <c r="W3" s="145"/>
      <c r="X3" s="17"/>
      <c r="Y3" s="109"/>
      <c r="Z3" s="109"/>
      <c r="AA3" s="109"/>
      <c r="AB3" s="127"/>
      <c r="AC3" s="144"/>
      <c r="AE3" s="146"/>
      <c r="AH3" s="18"/>
      <c r="AI3" s="109"/>
      <c r="AJ3" s="18"/>
      <c r="AK3" s="109"/>
      <c r="AM3" s="108"/>
      <c r="AN3" s="18"/>
      <c r="AO3" s="108"/>
      <c r="AQ3" s="108"/>
    </row>
    <row r="4" spans="1:53" x14ac:dyDescent="0.3">
      <c r="A4" s="180" t="s">
        <v>146</v>
      </c>
      <c r="B4" s="18"/>
      <c r="C4" s="113"/>
      <c r="D4" s="18"/>
      <c r="E4" s="113"/>
      <c r="F4" s="129"/>
      <c r="G4" s="18"/>
      <c r="H4" s="108"/>
      <c r="I4" s="108"/>
      <c r="J4" s="18"/>
      <c r="K4" s="108"/>
      <c r="L4" s="18"/>
      <c r="M4" s="108"/>
      <c r="N4" s="51"/>
      <c r="O4" s="113"/>
      <c r="P4" s="18" t="s">
        <v>42</v>
      </c>
      <c r="Q4" s="113">
        <f>'Exports - Data (Adjusted) - 1'!AL4/'Exports - Data (Adjusted) - 1'!AK4</f>
        <v>24.24</v>
      </c>
      <c r="R4" s="18" t="s">
        <v>42</v>
      </c>
      <c r="S4" s="113">
        <f>'Exports - Data (Adjusted) - 1'!AO4/'Exports - Data (Adjusted) - 1'!AN4</f>
        <v>25.375</v>
      </c>
      <c r="T4" s="18" t="s">
        <v>42</v>
      </c>
      <c r="U4" s="113">
        <f>'Exports - Data (Adjusted) - 1'!AR4/'Exports - Data (Adjusted) - 1'!AQ4</f>
        <v>26.315789473684209</v>
      </c>
      <c r="V4" s="114">
        <f>'Exports - Data (Adjusted) - 1'!AT4/'Exports - Data (Adjusted) - 1'!AS4</f>
        <v>23.313432835820894</v>
      </c>
      <c r="W4" s="114">
        <f>'Exports - Data (Adjusted) - 1'!AV4/'Exports - Data (Adjusted) - 1'!AU4</f>
        <v>24.142857142857142</v>
      </c>
      <c r="X4" s="18" t="s">
        <v>42</v>
      </c>
      <c r="Y4" s="113">
        <f>'Exports - Data (Adjusted) - 1'!AY4/'Exports - Data (Adjusted) - 1'!AX4</f>
        <v>23.565656565656564</v>
      </c>
      <c r="Z4" s="113">
        <f>'Exports - Data (Adjusted) - 1'!BA4/'Exports - Data (Adjusted) - 1'!AZ4</f>
        <v>25.833333333333332</v>
      </c>
      <c r="AA4" s="113">
        <f>'Exports - Data (Adjusted) - 1'!BC4/'Exports - Data (Adjusted) - 1'!BB4</f>
        <v>20</v>
      </c>
      <c r="AB4" s="18" t="s">
        <v>42</v>
      </c>
      <c r="AC4" s="115">
        <f>'Exports - Data (Adjusted) - 1'!BF4/'Exports - Data (Adjusted) - 1'!BE4</f>
        <v>34.985074626865675</v>
      </c>
      <c r="AD4" s="18" t="s">
        <v>42</v>
      </c>
      <c r="AE4" s="117">
        <f>'Exports - Data (Adjusted) - 1'!BI4/'Exports - Data (Adjusted) - 1'!BH4</f>
        <v>25.725490196078429</v>
      </c>
      <c r="AF4" s="116">
        <f>'Exports - Data (Adjusted) - 1'!BK4/'Exports - Data (Adjusted) - 1'!BJ4</f>
        <v>32.178571428571431</v>
      </c>
      <c r="AG4" s="116">
        <f>'Exports - Data (Adjusted) - 1'!BM4/'Exports - Data (Adjusted) - 1'!BL4</f>
        <v>38.070175438596493</v>
      </c>
      <c r="AH4" s="18" t="s">
        <v>42</v>
      </c>
      <c r="AI4" s="113">
        <f>'Exports - Data (Adjusted) - 1'!BP4/'Exports - Data (Adjusted) - 1'!BO4</f>
        <v>31.403508771929822</v>
      </c>
      <c r="AJ4" s="18" t="s">
        <v>42</v>
      </c>
      <c r="AK4" s="113">
        <f>'Exports - Data (Adjusted) - 1'!BS4/'Exports - Data (Adjusted) - 1'!BR4</f>
        <v>30</v>
      </c>
      <c r="AL4" s="18" t="s">
        <v>42</v>
      </c>
      <c r="AM4" s="113">
        <f>'Exports - Data (Adjusted) - 1'!BV4/'Exports - Data (Adjusted) - 1'!BU4</f>
        <v>23.333333333333332</v>
      </c>
      <c r="AN4" s="18" t="s">
        <v>42</v>
      </c>
      <c r="AO4" s="113">
        <f>'Exports - Data (Adjusted) - 1'!BY4/'Exports - Data (Adjusted) - 1'!BX4</f>
        <v>26.666666666666668</v>
      </c>
      <c r="AP4" s="18" t="s">
        <v>42</v>
      </c>
      <c r="AQ4" s="113">
        <f>'Exports - Data (Adjusted) - 1'!CB4/'Exports - Data (Adjusted) - 1'!CA4</f>
        <v>16.642857142857142</v>
      </c>
      <c r="AR4" s="116">
        <f>'Exports - Data (Adjusted) - 1'!CD4/'Exports - Data (Adjusted) - 1'!CC4</f>
        <v>15</v>
      </c>
    </row>
    <row r="5" spans="1:53" x14ac:dyDescent="0.3">
      <c r="A5" s="180" t="s">
        <v>148</v>
      </c>
      <c r="B5" s="18"/>
      <c r="C5" s="113"/>
      <c r="D5" s="18"/>
      <c r="E5" s="113"/>
      <c r="F5" s="129"/>
      <c r="G5" s="18"/>
      <c r="H5" s="108"/>
      <c r="I5" s="108"/>
      <c r="J5" s="18"/>
      <c r="K5" s="108"/>
      <c r="L5" s="18"/>
      <c r="M5" s="108"/>
      <c r="N5" s="51"/>
      <c r="O5" s="113"/>
      <c r="P5" s="18"/>
      <c r="Q5" s="113"/>
      <c r="R5" s="18"/>
      <c r="S5" s="113"/>
      <c r="T5" s="18" t="s">
        <v>42</v>
      </c>
      <c r="U5" s="113"/>
      <c r="V5" s="114">
        <f>'Exports - Data (Adjusted) - 1'!AT5/'Exports - Data (Adjusted) - 1'!AS5</f>
        <v>18</v>
      </c>
      <c r="W5" s="114">
        <f>'Exports - Data (Adjusted) - 1'!AV5/'Exports - Data (Adjusted) - 1'!AU5</f>
        <v>21</v>
      </c>
      <c r="X5" s="18" t="s">
        <v>42</v>
      </c>
      <c r="Y5" s="113">
        <f>'Exports - Data (Adjusted) - 1'!AY5/'Exports - Data (Adjusted) - 1'!AX5</f>
        <v>18</v>
      </c>
      <c r="Z5" s="113">
        <f>'Exports - Data (Adjusted) - 1'!BA5/'Exports - Data (Adjusted) - 1'!AZ5</f>
        <v>15.75</v>
      </c>
      <c r="AA5" s="113">
        <f>'Exports - Data (Adjusted) - 1'!BC5/'Exports - Data (Adjusted) - 1'!BB5</f>
        <v>20</v>
      </c>
      <c r="AB5" s="18" t="s">
        <v>42</v>
      </c>
      <c r="AC5" s="115">
        <f>'Exports - Data (Adjusted) - 1'!BF5/'Exports - Data (Adjusted) - 1'!BE5</f>
        <v>21.5</v>
      </c>
      <c r="AD5" s="18" t="s">
        <v>42</v>
      </c>
      <c r="AE5" s="117">
        <f>'Exports - Data (Adjusted) - 1'!BI5/'Exports - Data (Adjusted) - 1'!BH5</f>
        <v>19.333333333333332</v>
      </c>
      <c r="AH5" s="18"/>
      <c r="AI5" s="113"/>
      <c r="AJ5" s="18" t="s">
        <v>42</v>
      </c>
      <c r="AK5" s="113"/>
      <c r="AL5" s="18" t="s">
        <v>42</v>
      </c>
      <c r="AM5" s="113"/>
      <c r="AN5" s="18" t="s">
        <v>42</v>
      </c>
      <c r="AO5" s="113">
        <f>'Exports - Data (Adjusted) - 1'!BY5/'Exports - Data (Adjusted) - 1'!BX5</f>
        <v>4.666666666666667</v>
      </c>
      <c r="AP5" s="18" t="s">
        <v>42</v>
      </c>
      <c r="AQ5" s="113"/>
      <c r="AR5" s="116">
        <f>'Exports - Data (Adjusted) - 1'!CD5/'Exports - Data (Adjusted) - 1'!CC5</f>
        <v>4</v>
      </c>
    </row>
    <row r="6" spans="1:53" x14ac:dyDescent="0.3">
      <c r="A6" s="180" t="s">
        <v>147</v>
      </c>
      <c r="B6" s="18"/>
      <c r="C6" s="113"/>
      <c r="D6" s="18"/>
      <c r="E6" s="113"/>
      <c r="F6" s="129"/>
      <c r="G6" s="18"/>
      <c r="H6" s="108"/>
      <c r="I6" s="108"/>
      <c r="J6" s="18"/>
      <c r="K6" s="108"/>
      <c r="L6" s="18"/>
      <c r="M6" s="108"/>
      <c r="N6" s="51"/>
      <c r="O6" s="113"/>
      <c r="P6" s="18" t="s">
        <v>42</v>
      </c>
      <c r="Q6" s="113">
        <f>'Exports - Data (Adjusted) - 1'!AL6/'Exports - Data (Adjusted) - 1'!AK6</f>
        <v>4.4461538461538463</v>
      </c>
      <c r="R6" s="18" t="s">
        <v>42</v>
      </c>
      <c r="S6" s="113">
        <f>'Exports - Data (Adjusted) - 1'!AO6/'Exports - Data (Adjusted) - 1'!AN6</f>
        <v>4.3684210526315788</v>
      </c>
      <c r="T6" s="18" t="s">
        <v>42</v>
      </c>
      <c r="U6" s="113">
        <f>'Exports - Data (Adjusted) - 1'!AR6/'Exports - Data (Adjusted) - 1'!AQ6</f>
        <v>4.291666666666667</v>
      </c>
      <c r="V6" s="114">
        <f>'Exports - Data (Adjusted) - 1'!AT6/'Exports - Data (Adjusted) - 1'!AS6</f>
        <v>3.3692307692307693</v>
      </c>
      <c r="W6" s="114">
        <f>'Exports - Data (Adjusted) - 1'!AV6/'Exports - Data (Adjusted) - 1'!AU6</f>
        <v>3.6294642857142856</v>
      </c>
      <c r="X6" s="18" t="s">
        <v>42</v>
      </c>
      <c r="Y6" s="113">
        <f>'Exports - Data (Adjusted) - 1'!AY6/'Exports - Data (Adjusted) - 1'!AX6</f>
        <v>4.3793103448275863</v>
      </c>
      <c r="Z6" s="113">
        <f>'Exports - Data (Adjusted) - 1'!BA6/'Exports - Data (Adjusted) - 1'!AZ6</f>
        <v>4.9508196721311473</v>
      </c>
      <c r="AA6" s="113">
        <f>'Exports - Data (Adjusted) - 1'!BC6/'Exports - Data (Adjusted) - 1'!BB6</f>
        <v>4.1904761904761907</v>
      </c>
      <c r="AB6" s="18" t="s">
        <v>42</v>
      </c>
      <c r="AC6" s="115">
        <f>'Exports - Data (Adjusted) - 1'!BF6/'Exports - Data (Adjusted) - 1'!BE6</f>
        <v>5.0526315789473681</v>
      </c>
      <c r="AD6" s="18" t="s">
        <v>42</v>
      </c>
      <c r="AE6" s="117">
        <f>'Exports - Data (Adjusted) - 1'!BI6/'Exports - Data (Adjusted) - 1'!BH6</f>
        <v>3.9352380952380948</v>
      </c>
      <c r="AF6" s="116">
        <f>'Exports - Data (Adjusted) - 1'!BK6/'Exports - Data (Adjusted) - 1'!BJ6</f>
        <v>5.3787878787878789</v>
      </c>
      <c r="AG6" s="116">
        <f>'Exports - Data (Adjusted) - 1'!BM6/'Exports - Data (Adjusted) - 1'!BL6</f>
        <v>4.3505747126436782</v>
      </c>
      <c r="AH6" s="18" t="s">
        <v>42</v>
      </c>
      <c r="AI6" s="113">
        <f>'Exports - Data (Adjusted) - 1'!BP6/'Exports - Data (Adjusted) - 1'!BO6</f>
        <v>4.9090909090909092</v>
      </c>
      <c r="AJ6" s="18" t="s">
        <v>42</v>
      </c>
      <c r="AK6" s="113">
        <f>'Exports - Data (Adjusted) - 1'!BS6/'Exports - Data (Adjusted) - 1'!BR6</f>
        <v>6.9047619047619042</v>
      </c>
      <c r="AL6" s="18" t="s">
        <v>42</v>
      </c>
      <c r="AM6" s="113">
        <f>'Exports - Data (Adjusted) - 1'!BV6/'Exports - Data (Adjusted) - 1'!BU6</f>
        <v>3.74</v>
      </c>
      <c r="AN6" s="18" t="s">
        <v>42</v>
      </c>
      <c r="AO6" s="113">
        <f>'Exports - Data (Adjusted) - 1'!BY6/'Exports - Data (Adjusted) - 1'!BX6</f>
        <v>5.333333333333333</v>
      </c>
      <c r="AP6" s="18" t="s">
        <v>42</v>
      </c>
      <c r="AQ6" s="113">
        <f>'Exports - Data (Adjusted) - 1'!CB6/'Exports - Data (Adjusted) - 1'!CA6</f>
        <v>5.3375000000000004</v>
      </c>
      <c r="AR6" s="116">
        <f>'Exports - Data (Adjusted) - 1'!CD6/'Exports - Data (Adjusted) - 1'!CC6</f>
        <v>5</v>
      </c>
    </row>
    <row r="7" spans="1:53" x14ac:dyDescent="0.3">
      <c r="A7" s="222" t="s">
        <v>278</v>
      </c>
      <c r="B7" s="18"/>
      <c r="C7" s="113"/>
      <c r="D7" s="18"/>
      <c r="E7" s="113"/>
      <c r="F7" s="41"/>
      <c r="G7" s="18"/>
      <c r="H7" s="108"/>
      <c r="I7" s="108"/>
      <c r="K7" s="108"/>
      <c r="L7" s="18"/>
      <c r="M7" s="108"/>
      <c r="N7" s="51"/>
      <c r="O7" s="113"/>
      <c r="P7" s="18"/>
      <c r="Q7" s="113"/>
      <c r="R7" s="18"/>
      <c r="S7" s="113"/>
      <c r="T7" s="18"/>
      <c r="U7" s="113"/>
      <c r="V7" s="114"/>
      <c r="W7" s="114"/>
      <c r="X7" s="18"/>
      <c r="Y7" s="113"/>
      <c r="Z7" s="113"/>
      <c r="AA7" s="113"/>
      <c r="AB7" s="18"/>
      <c r="AC7" s="115"/>
      <c r="AD7" s="18"/>
      <c r="AE7" s="117"/>
      <c r="AH7" s="20" t="s">
        <v>42</v>
      </c>
      <c r="AI7" s="113">
        <f>'Exports - Data (Adjusted) - 1'!BP7/'Exports - Data (Adjusted) - 1'!BO7</f>
        <v>0.2</v>
      </c>
      <c r="AJ7" s="20"/>
      <c r="AK7" s="113"/>
      <c r="AM7" s="113"/>
      <c r="AN7" s="20"/>
      <c r="AO7" s="113"/>
      <c r="AQ7" s="113"/>
    </row>
    <row r="8" spans="1:53" x14ac:dyDescent="0.3">
      <c r="A8" s="180" t="s">
        <v>149</v>
      </c>
      <c r="B8" s="18"/>
      <c r="C8" s="113"/>
      <c r="D8" s="18"/>
      <c r="E8" s="113"/>
      <c r="F8" s="41"/>
      <c r="G8" s="18"/>
      <c r="H8" s="108"/>
      <c r="I8" s="108"/>
      <c r="K8" s="108"/>
      <c r="L8" s="18"/>
      <c r="M8" s="108"/>
      <c r="N8" s="51"/>
      <c r="O8" s="113"/>
      <c r="P8" s="18"/>
      <c r="Q8" s="113"/>
      <c r="R8" s="18"/>
      <c r="S8" s="113"/>
      <c r="T8" s="18"/>
      <c r="U8" s="113"/>
      <c r="V8" s="114"/>
      <c r="W8" s="114"/>
      <c r="X8" s="18"/>
      <c r="Y8" s="113"/>
      <c r="Z8" s="113"/>
      <c r="AA8" s="113"/>
      <c r="AB8" s="20" t="s">
        <v>42</v>
      </c>
      <c r="AC8" s="115">
        <f>'Exports - Data (Adjusted) - 1'!BF8/'Exports - Data (Adjusted) - 1'!BE8</f>
        <v>5.2307692307692308</v>
      </c>
      <c r="AD8" s="20" t="s">
        <v>42</v>
      </c>
      <c r="AE8" s="117">
        <f>'Exports - Data (Adjusted) - 1'!BI8/'Exports - Data (Adjusted) - 1'!BH8</f>
        <v>5</v>
      </c>
      <c r="AF8" s="116">
        <f>'Exports - Data (Adjusted) - 1'!BK8/'Exports - Data (Adjusted) - 1'!BJ8</f>
        <v>6</v>
      </c>
      <c r="AG8" s="116">
        <f>'Exports - Data (Adjusted) - 1'!BM8/'Exports - Data (Adjusted) - 1'!BL8</f>
        <v>8</v>
      </c>
      <c r="AH8" s="20" t="s">
        <v>42</v>
      </c>
      <c r="AI8" s="113">
        <f>'Exports - Data (Adjusted) - 1'!BP8/'Exports - Data (Adjusted) - 1'!BO8</f>
        <v>4.3712121212121211</v>
      </c>
      <c r="AJ8" s="20" t="s">
        <v>42</v>
      </c>
      <c r="AK8" s="113"/>
      <c r="AM8" s="113"/>
      <c r="AN8" s="20" t="s">
        <v>42</v>
      </c>
      <c r="AO8" s="113">
        <f>'Exports - Data (Adjusted) - 1'!BY8/'Exports - Data (Adjusted) - 1'!BX8</f>
        <v>4</v>
      </c>
      <c r="AQ8" s="113"/>
    </row>
    <row r="9" spans="1:53" x14ac:dyDescent="0.3">
      <c r="A9" s="180" t="s">
        <v>153</v>
      </c>
      <c r="B9" s="18"/>
      <c r="C9" s="113"/>
      <c r="D9" s="18"/>
      <c r="E9" s="113"/>
      <c r="F9" s="41"/>
      <c r="G9" s="18"/>
      <c r="H9" s="108"/>
      <c r="I9" s="108"/>
      <c r="K9" s="108"/>
      <c r="L9" s="18"/>
      <c r="M9" s="108"/>
      <c r="N9" s="51"/>
      <c r="O9" s="113"/>
      <c r="P9" s="18"/>
      <c r="Q9" s="113"/>
      <c r="R9" s="18"/>
      <c r="S9" s="113"/>
      <c r="T9" s="18" t="s">
        <v>42</v>
      </c>
      <c r="U9" s="113">
        <f>'Exports - Data (Adjusted) - 1'!AR9/'Exports - Data (Adjusted) - 1'!AQ9</f>
        <v>4</v>
      </c>
      <c r="V9" s="114">
        <f>'Exports - Data (Adjusted) - 1'!AT9/'Exports - Data (Adjusted) - 1'!AS9</f>
        <v>5</v>
      </c>
      <c r="W9" s="114">
        <f>'Exports - Data (Adjusted) - 1'!AV9/'Exports - Data (Adjusted) - 1'!AU9</f>
        <v>5.1818181818181817</v>
      </c>
      <c r="X9" s="18" t="s">
        <v>42</v>
      </c>
      <c r="Y9" s="113">
        <f>'Exports - Data (Adjusted) - 1'!AY9/'Exports - Data (Adjusted) - 1'!AX9</f>
        <v>4.666666666666667</v>
      </c>
      <c r="Z9" s="113">
        <f>'Exports - Data (Adjusted) - 1'!BA9/'Exports - Data (Adjusted) - 1'!AZ9</f>
        <v>5.4</v>
      </c>
      <c r="AA9" s="113">
        <f>'Exports - Data (Adjusted) - 1'!BC9/'Exports - Data (Adjusted) - 1'!BB9</f>
        <v>6.25</v>
      </c>
      <c r="AB9" s="18" t="s">
        <v>42</v>
      </c>
      <c r="AC9" s="115"/>
      <c r="AD9" s="18" t="s">
        <v>42</v>
      </c>
      <c r="AE9" s="117"/>
      <c r="AH9" s="43"/>
      <c r="AI9" s="113"/>
      <c r="AJ9" s="18"/>
      <c r="AK9" s="113"/>
      <c r="AM9" s="113"/>
      <c r="AN9" s="18"/>
      <c r="AO9" s="113"/>
      <c r="AQ9" s="113"/>
    </row>
    <row r="10" spans="1:53" x14ac:dyDescent="0.3">
      <c r="A10" s="222" t="s">
        <v>277</v>
      </c>
      <c r="B10" s="18" t="s">
        <v>42</v>
      </c>
      <c r="C10" s="113">
        <f>'Exports - Data (Adjusted) - 1'!P10/'Exports - Data (Adjusted) - 1'!O10</f>
        <v>0.13496296296296295</v>
      </c>
      <c r="D10" s="18" t="s">
        <v>42</v>
      </c>
      <c r="E10" s="113">
        <f>'Exports - Data (Adjusted) - 1'!S10/'Exports - Data (Adjusted) - 1'!R10</f>
        <v>0.14133333333333334</v>
      </c>
      <c r="F10" s="19"/>
      <c r="G10" s="18" t="s">
        <v>42</v>
      </c>
      <c r="H10" s="108">
        <f>'Exports - Data (Adjusted) - 1'!X10/'Exports - Data (Adjusted) - 1'!W10</f>
        <v>0.21428571428571427</v>
      </c>
      <c r="I10" s="108"/>
      <c r="K10" s="108"/>
      <c r="L10" s="18"/>
      <c r="M10" s="108"/>
      <c r="N10" s="51"/>
      <c r="O10" s="113"/>
      <c r="P10" s="18" t="s">
        <v>42</v>
      </c>
      <c r="Q10" s="113"/>
      <c r="R10" s="18" t="s">
        <v>42</v>
      </c>
      <c r="S10" s="113">
        <f>'Exports - Data (Adjusted) - 1'!AO10/'Exports - Data (Adjusted) - 1'!AN10</f>
        <v>0.33846153846153848</v>
      </c>
      <c r="T10" s="20" t="s">
        <v>42</v>
      </c>
      <c r="U10" s="113">
        <f>'Exports - Data (Adjusted) - 1'!AR10/'Exports - Data (Adjusted) - 1'!AQ10</f>
        <v>0.41176470588235292</v>
      </c>
      <c r="V10" s="114">
        <f>'Exports - Data (Adjusted) - 1'!AT10/'Exports - Data (Adjusted) - 1'!AS10</f>
        <v>0.37226277372262773</v>
      </c>
      <c r="W10" s="114">
        <f>'Exports - Data (Adjusted) - 1'!AV10/'Exports - Data (Adjusted) - 1'!AU10</f>
        <v>0.36521739130434783</v>
      </c>
      <c r="X10" s="20" t="s">
        <v>42</v>
      </c>
      <c r="Y10" s="113">
        <f>'Exports - Data (Adjusted) - 1'!AY10/'Exports - Data (Adjusted) - 1'!AX10</f>
        <v>0.39597315436241609</v>
      </c>
      <c r="Z10" s="113"/>
      <c r="AA10" s="113"/>
      <c r="AB10" s="20" t="s">
        <v>42</v>
      </c>
      <c r="AC10" s="115"/>
      <c r="AD10" s="20" t="s">
        <v>42</v>
      </c>
      <c r="AE10" s="117"/>
      <c r="AH10" s="43"/>
      <c r="AI10" s="113"/>
      <c r="AJ10" s="20"/>
      <c r="AK10" s="113"/>
      <c r="AM10" s="113"/>
      <c r="AN10" s="20"/>
      <c r="AO10" s="113"/>
      <c r="AQ10" s="113"/>
    </row>
    <row r="11" spans="1:53" x14ac:dyDescent="0.3">
      <c r="A11" s="25" t="s">
        <v>383</v>
      </c>
      <c r="B11" s="51"/>
      <c r="C11" s="113"/>
      <c r="D11" s="18"/>
      <c r="E11" s="113"/>
      <c r="F11" s="19"/>
      <c r="G11" s="18"/>
      <c r="H11" s="108"/>
      <c r="I11" s="108"/>
      <c r="K11" s="108"/>
      <c r="L11" s="18"/>
      <c r="M11" s="108"/>
      <c r="N11" s="51"/>
      <c r="O11" s="113"/>
      <c r="P11" s="51"/>
      <c r="Q11" s="113"/>
      <c r="R11" s="18"/>
      <c r="S11" s="113"/>
      <c r="T11" s="18"/>
      <c r="U11" s="113"/>
      <c r="V11" s="114"/>
      <c r="W11" s="114"/>
      <c r="X11" s="18"/>
      <c r="Y11" s="113"/>
      <c r="Z11" s="113"/>
      <c r="AA11" s="113"/>
      <c r="AB11" s="18"/>
      <c r="AC11" s="115"/>
      <c r="AD11" s="18"/>
      <c r="AE11" s="117"/>
      <c r="AH11" s="43"/>
      <c r="AI11" s="113"/>
      <c r="AJ11" s="18"/>
      <c r="AK11" s="113"/>
      <c r="AM11" s="113"/>
      <c r="AN11" s="18"/>
      <c r="AO11" s="113"/>
      <c r="AQ11" s="113"/>
    </row>
    <row r="12" spans="1:53" x14ac:dyDescent="0.3">
      <c r="A12" s="181" t="s">
        <v>156</v>
      </c>
      <c r="B12" s="51"/>
      <c r="C12" s="113"/>
      <c r="D12" s="18"/>
      <c r="E12" s="113"/>
      <c r="F12" s="41"/>
      <c r="G12" s="18"/>
      <c r="H12" s="108"/>
      <c r="I12" s="108"/>
      <c r="K12" s="108"/>
      <c r="L12" s="18"/>
      <c r="M12" s="108"/>
      <c r="N12" s="51"/>
      <c r="O12" s="113"/>
      <c r="P12" s="51"/>
      <c r="Q12" s="113"/>
      <c r="R12" s="18"/>
      <c r="S12" s="113"/>
      <c r="T12" s="20" t="s">
        <v>1</v>
      </c>
      <c r="U12" s="113"/>
      <c r="V12" s="114"/>
      <c r="W12" s="114"/>
      <c r="X12" s="20" t="s">
        <v>1</v>
      </c>
      <c r="Y12" s="113"/>
      <c r="Z12" s="113"/>
      <c r="AA12" s="113"/>
      <c r="AB12" s="20" t="s">
        <v>1</v>
      </c>
      <c r="AC12" s="115"/>
      <c r="AD12" s="20" t="s">
        <v>1</v>
      </c>
      <c r="AE12" s="117"/>
      <c r="AH12" s="43"/>
      <c r="AI12" s="113"/>
      <c r="AJ12" s="20"/>
      <c r="AK12" s="113"/>
      <c r="AM12" s="113"/>
      <c r="AN12" s="20"/>
      <c r="AO12" s="113"/>
      <c r="AQ12" s="113"/>
    </row>
    <row r="13" spans="1:53" x14ac:dyDescent="0.3">
      <c r="A13" s="181" t="s">
        <v>154</v>
      </c>
      <c r="B13" s="51"/>
      <c r="C13" s="113"/>
      <c r="D13" s="18"/>
      <c r="E13" s="113"/>
      <c r="F13" s="41"/>
      <c r="G13" s="18"/>
      <c r="H13" s="108"/>
      <c r="I13" s="108"/>
      <c r="K13" s="108"/>
      <c r="L13" s="18"/>
      <c r="M13" s="108"/>
      <c r="N13" s="51"/>
      <c r="O13" s="113"/>
      <c r="P13" s="18"/>
      <c r="Q13" s="113"/>
      <c r="R13" s="18" t="s">
        <v>1</v>
      </c>
      <c r="S13" s="113">
        <f>'Exports - Data (Adjusted) - 1'!AO13/'Exports - Data (Adjusted) - 1'!AN13</f>
        <v>4.1250000000000002E-3</v>
      </c>
      <c r="T13" s="18"/>
      <c r="U13" s="113"/>
      <c r="V13" s="114"/>
      <c r="W13" s="114"/>
      <c r="X13" s="18"/>
      <c r="Y13" s="113"/>
      <c r="Z13" s="113"/>
      <c r="AA13" s="113"/>
      <c r="AB13" s="131"/>
      <c r="AC13" s="115"/>
      <c r="AE13" s="117"/>
      <c r="AH13" s="43"/>
      <c r="AI13" s="113"/>
      <c r="AJ13" s="43"/>
      <c r="AK13" s="113"/>
      <c r="AM13" s="113"/>
      <c r="AN13" s="43"/>
      <c r="AO13" s="113"/>
      <c r="AQ13" s="113"/>
    </row>
    <row r="14" spans="1:53" x14ac:dyDescent="0.3">
      <c r="A14" s="181" t="s">
        <v>157</v>
      </c>
      <c r="B14" s="51"/>
      <c r="C14" s="113"/>
      <c r="D14" s="18"/>
      <c r="E14" s="113"/>
      <c r="F14" s="41"/>
      <c r="G14" s="18"/>
      <c r="H14" s="108"/>
      <c r="I14" s="108"/>
      <c r="K14" s="108"/>
      <c r="L14" s="18"/>
      <c r="M14" s="108"/>
      <c r="N14" s="51"/>
      <c r="O14" s="113"/>
      <c r="P14" s="18" t="s">
        <v>1</v>
      </c>
      <c r="Q14" s="113">
        <f>'Exports - Data (Adjusted) - 1'!AL14/'Exports - Data (Adjusted) - 1'!AK14</f>
        <v>4.0414161656646623</v>
      </c>
      <c r="R14" s="18" t="s">
        <v>1</v>
      </c>
      <c r="S14" s="113">
        <f>'Exports - Data (Adjusted) - 1'!AO14/'Exports - Data (Adjusted) - 1'!AN14</f>
        <v>3.6250980392156862</v>
      </c>
      <c r="T14" s="18"/>
      <c r="U14" s="113"/>
      <c r="V14" s="114"/>
      <c r="W14" s="114"/>
      <c r="X14" s="18"/>
      <c r="Y14" s="113"/>
      <c r="Z14" s="113"/>
      <c r="AA14" s="113"/>
      <c r="AB14" s="131"/>
      <c r="AC14" s="115"/>
      <c r="AE14" s="117"/>
      <c r="AH14" s="43"/>
      <c r="AI14" s="113"/>
      <c r="AJ14" s="43"/>
      <c r="AK14" s="113"/>
      <c r="AM14" s="113"/>
      <c r="AN14" s="43"/>
      <c r="AO14" s="113"/>
      <c r="AQ14" s="113"/>
    </row>
    <row r="15" spans="1:53" x14ac:dyDescent="0.3">
      <c r="A15" s="223" t="s">
        <v>279</v>
      </c>
      <c r="B15" s="51"/>
      <c r="C15" s="113"/>
      <c r="D15" s="18"/>
      <c r="E15" s="113"/>
      <c r="F15" s="41"/>
      <c r="G15" s="18"/>
      <c r="H15" s="108"/>
      <c r="I15" s="108"/>
      <c r="K15" s="108"/>
      <c r="L15" s="18"/>
      <c r="M15" s="108"/>
      <c r="N15" s="51"/>
      <c r="O15" s="113"/>
      <c r="P15" s="18"/>
      <c r="Q15" s="113"/>
      <c r="R15" s="18"/>
      <c r="S15" s="113"/>
      <c r="T15" s="18"/>
      <c r="U15" s="113"/>
      <c r="V15" s="114"/>
      <c r="W15" s="114"/>
      <c r="X15" s="18"/>
      <c r="Y15" s="113"/>
      <c r="Z15" s="113"/>
      <c r="AA15" s="113"/>
      <c r="AB15" s="131"/>
      <c r="AC15" s="115"/>
      <c r="AE15" s="117"/>
      <c r="AH15" s="43"/>
      <c r="AI15" s="113"/>
      <c r="AJ15" s="43"/>
      <c r="AK15" s="113"/>
      <c r="AM15" s="113"/>
      <c r="AN15" s="43"/>
      <c r="AO15" s="113"/>
      <c r="AQ15" s="113"/>
    </row>
    <row r="16" spans="1:53" x14ac:dyDescent="0.3">
      <c r="A16" s="181" t="s">
        <v>155</v>
      </c>
      <c r="B16" s="51"/>
      <c r="C16" s="113"/>
      <c r="D16" s="18"/>
      <c r="E16" s="113"/>
      <c r="F16" s="41"/>
      <c r="G16" s="18"/>
      <c r="H16" s="108"/>
      <c r="I16" s="108"/>
      <c r="K16" s="108"/>
      <c r="L16" s="18"/>
      <c r="M16" s="108"/>
      <c r="N16" s="51"/>
      <c r="O16" s="113"/>
      <c r="P16" s="18"/>
      <c r="Q16" s="113"/>
      <c r="R16" s="18"/>
      <c r="S16" s="113"/>
      <c r="T16" s="18"/>
      <c r="U16" s="113"/>
      <c r="V16" s="114"/>
      <c r="W16" s="114"/>
      <c r="X16" s="18"/>
      <c r="Y16" s="113"/>
      <c r="Z16" s="113"/>
      <c r="AA16" s="113"/>
      <c r="AB16" s="131"/>
      <c r="AC16" s="115"/>
      <c r="AE16" s="117"/>
      <c r="AH16" s="43"/>
      <c r="AI16" s="113"/>
      <c r="AJ16" s="43"/>
      <c r="AK16" s="113"/>
      <c r="AM16" s="113"/>
      <c r="AN16" s="43"/>
      <c r="AO16" s="113"/>
      <c r="AQ16" s="113"/>
    </row>
    <row r="17" spans="1:44" x14ac:dyDescent="0.3">
      <c r="A17" s="182" t="s">
        <v>90</v>
      </c>
      <c r="B17" s="51"/>
      <c r="C17" s="113"/>
      <c r="D17" s="18"/>
      <c r="E17" s="113"/>
      <c r="F17" s="41"/>
      <c r="G17" s="18"/>
      <c r="H17" s="108"/>
      <c r="I17" s="108"/>
      <c r="K17" s="108"/>
      <c r="L17" s="18"/>
      <c r="M17" s="108"/>
      <c r="N17" s="51"/>
      <c r="O17" s="113"/>
      <c r="P17" s="51"/>
      <c r="Q17" s="113"/>
      <c r="R17" s="18"/>
      <c r="S17" s="113"/>
      <c r="T17" s="18"/>
      <c r="U17" s="113"/>
      <c r="V17" s="114"/>
      <c r="W17" s="114"/>
      <c r="X17" s="18"/>
      <c r="Y17" s="113"/>
      <c r="Z17" s="113"/>
      <c r="AA17" s="113"/>
      <c r="AB17" s="131"/>
      <c r="AC17" s="115"/>
      <c r="AE17" s="117"/>
      <c r="AH17" s="43"/>
      <c r="AI17" s="113"/>
      <c r="AJ17" s="43"/>
      <c r="AK17" s="113"/>
      <c r="AM17" s="113"/>
      <c r="AN17" s="43"/>
      <c r="AO17" s="113"/>
      <c r="AQ17" s="113"/>
    </row>
    <row r="18" spans="1:44" x14ac:dyDescent="0.3">
      <c r="A18" s="18" t="s">
        <v>91</v>
      </c>
      <c r="B18" s="51"/>
      <c r="C18" s="113"/>
      <c r="D18" s="18"/>
      <c r="E18" s="113"/>
      <c r="F18" s="41"/>
      <c r="G18" s="18"/>
      <c r="H18" s="108"/>
      <c r="I18" s="108"/>
      <c r="K18" s="108"/>
      <c r="L18" s="18"/>
      <c r="M18" s="108"/>
      <c r="N18" s="51"/>
      <c r="O18" s="113"/>
      <c r="P18" s="51"/>
      <c r="Q18" s="113"/>
      <c r="R18" s="18"/>
      <c r="S18" s="113"/>
      <c r="T18" s="18"/>
      <c r="U18" s="113"/>
      <c r="V18" s="114"/>
      <c r="W18" s="114"/>
      <c r="X18" s="18"/>
      <c r="Y18" s="113"/>
      <c r="Z18" s="113"/>
      <c r="AA18" s="113"/>
      <c r="AB18" s="131"/>
      <c r="AC18" s="115"/>
      <c r="AD18" s="15" t="s">
        <v>92</v>
      </c>
      <c r="AE18" s="117"/>
      <c r="AG18" s="116">
        <f>'Exports - Data (Adjusted) - 1'!BM18/'Exports - Data (Adjusted) - 1'!BL18</f>
        <v>0.33333333333333337</v>
      </c>
      <c r="AH18" s="43"/>
      <c r="AI18" s="113"/>
      <c r="AJ18" s="43"/>
      <c r="AK18" s="113"/>
      <c r="AM18" s="113"/>
      <c r="AN18" s="43"/>
      <c r="AO18" s="113"/>
      <c r="AQ18" s="113"/>
    </row>
    <row r="19" spans="1:44" x14ac:dyDescent="0.3">
      <c r="A19" s="25" t="s">
        <v>3</v>
      </c>
      <c r="B19" s="51"/>
      <c r="C19" s="113"/>
      <c r="D19" s="18"/>
      <c r="E19" s="113"/>
      <c r="F19" s="41"/>
      <c r="G19" s="18"/>
      <c r="H19" s="108"/>
      <c r="I19" s="108"/>
      <c r="K19" s="108"/>
      <c r="L19" s="18"/>
      <c r="M19" s="108"/>
      <c r="N19" s="51"/>
      <c r="O19" s="113"/>
      <c r="P19" s="51"/>
      <c r="Q19" s="113"/>
      <c r="R19" s="18"/>
      <c r="S19" s="113"/>
      <c r="T19" s="18"/>
      <c r="U19" s="113"/>
      <c r="V19" s="114"/>
      <c r="W19" s="114"/>
      <c r="X19" s="18"/>
      <c r="Y19" s="113"/>
      <c r="Z19" s="113"/>
      <c r="AA19" s="113"/>
      <c r="AB19" s="131"/>
      <c r="AC19" s="115"/>
      <c r="AE19" s="117"/>
      <c r="AH19" s="43"/>
      <c r="AI19" s="113"/>
      <c r="AJ19" s="43"/>
      <c r="AK19" s="113"/>
      <c r="AM19" s="113"/>
      <c r="AN19" s="43"/>
      <c r="AO19" s="113"/>
      <c r="AQ19" s="113"/>
    </row>
    <row r="20" spans="1:44" x14ac:dyDescent="0.3">
      <c r="A20" s="25" t="s">
        <v>4</v>
      </c>
      <c r="B20" s="51"/>
      <c r="C20" s="113"/>
      <c r="D20" s="18"/>
      <c r="E20" s="113"/>
      <c r="F20" s="19"/>
      <c r="G20" s="18"/>
      <c r="H20" s="108"/>
      <c r="I20" s="108"/>
      <c r="K20" s="108"/>
      <c r="L20" s="18"/>
      <c r="M20" s="108"/>
      <c r="N20" s="51"/>
      <c r="O20" s="113"/>
      <c r="P20" s="51"/>
      <c r="Q20" s="113"/>
      <c r="R20" s="18"/>
      <c r="S20" s="113"/>
      <c r="T20" s="18"/>
      <c r="U20" s="113"/>
      <c r="V20" s="114"/>
      <c r="W20" s="114"/>
      <c r="X20" s="18"/>
      <c r="Y20" s="113"/>
      <c r="Z20" s="113"/>
      <c r="AA20" s="113"/>
      <c r="AB20" s="131"/>
      <c r="AC20" s="115"/>
      <c r="AE20" s="117"/>
      <c r="AH20" s="43"/>
      <c r="AI20" s="113"/>
      <c r="AJ20" s="43"/>
      <c r="AK20" s="113"/>
      <c r="AM20" s="113"/>
      <c r="AN20" s="43"/>
      <c r="AO20" s="113"/>
      <c r="AQ20" s="113"/>
    </row>
    <row r="21" spans="1:44" x14ac:dyDescent="0.3">
      <c r="A21" s="25" t="s">
        <v>5</v>
      </c>
      <c r="B21" s="51"/>
      <c r="C21" s="113"/>
      <c r="D21" s="18"/>
      <c r="E21" s="113"/>
      <c r="F21" s="41"/>
      <c r="G21" s="18"/>
      <c r="H21" s="108"/>
      <c r="I21" s="108"/>
      <c r="K21" s="108"/>
      <c r="L21" s="18"/>
      <c r="M21" s="108"/>
      <c r="N21" s="51"/>
      <c r="O21" s="113"/>
      <c r="P21" s="51"/>
      <c r="Q21" s="113"/>
      <c r="R21" s="18"/>
      <c r="S21" s="113"/>
      <c r="T21" s="18"/>
      <c r="U21" s="113"/>
      <c r="V21" s="114"/>
      <c r="W21" s="114"/>
      <c r="X21" s="18"/>
      <c r="Y21" s="113"/>
      <c r="Z21" s="113"/>
      <c r="AA21" s="113"/>
      <c r="AB21" s="131"/>
      <c r="AC21" s="115"/>
      <c r="AE21" s="117"/>
      <c r="AH21" s="43"/>
      <c r="AI21" s="113"/>
      <c r="AJ21" s="43"/>
      <c r="AK21" s="113"/>
      <c r="AM21" s="113"/>
      <c r="AN21" s="43"/>
      <c r="AO21" s="113"/>
      <c r="AQ21" s="113"/>
    </row>
    <row r="22" spans="1:44" x14ac:dyDescent="0.3">
      <c r="A22" s="197" t="s">
        <v>93</v>
      </c>
      <c r="B22" s="51"/>
      <c r="C22" s="113"/>
      <c r="D22" s="18"/>
      <c r="E22" s="113"/>
      <c r="F22" s="41"/>
      <c r="G22" s="18"/>
      <c r="H22" s="108"/>
      <c r="I22" s="108"/>
      <c r="K22" s="108"/>
      <c r="L22" s="18"/>
      <c r="M22" s="108"/>
      <c r="N22" s="51"/>
      <c r="O22" s="113"/>
      <c r="P22" s="51"/>
      <c r="Q22" s="113"/>
      <c r="R22" s="18"/>
      <c r="S22" s="113"/>
      <c r="T22" s="18"/>
      <c r="U22" s="113"/>
      <c r="V22" s="114"/>
      <c r="W22" s="114"/>
      <c r="X22" s="18"/>
      <c r="Y22" s="113"/>
      <c r="Z22" s="113"/>
      <c r="AA22" s="113"/>
      <c r="AB22" s="131"/>
      <c r="AC22" s="115"/>
      <c r="AE22" s="117"/>
      <c r="AH22" s="43"/>
      <c r="AI22" s="113"/>
      <c r="AJ22" s="43"/>
      <c r="AK22" s="113"/>
      <c r="AM22" s="113"/>
      <c r="AN22" s="43"/>
      <c r="AO22" s="113"/>
      <c r="AQ22" s="113"/>
    </row>
    <row r="23" spans="1:44" x14ac:dyDescent="0.3">
      <c r="A23" s="181" t="s">
        <v>158</v>
      </c>
      <c r="B23" s="18" t="s">
        <v>7</v>
      </c>
      <c r="C23" s="113"/>
      <c r="D23" s="18" t="s">
        <v>7</v>
      </c>
      <c r="E23" s="113">
        <f>'Exports - Data (Adjusted) - 1'!S23/'Exports - Data (Adjusted) - 1'!R23</f>
        <v>4.7912371134020617</v>
      </c>
      <c r="F23" s="19"/>
      <c r="G23" s="18" t="s">
        <v>7</v>
      </c>
      <c r="H23" s="108">
        <f>'Exports - Data (Adjusted) - 1'!X23/'Exports - Data (Adjusted) - 1'!W23</f>
        <v>5</v>
      </c>
      <c r="I23" s="108">
        <f>'Exports - Data (Adjusted) - 1'!Z23/'Exports - Data (Adjusted) - 1'!Y23</f>
        <v>4.3746666666666663</v>
      </c>
      <c r="J23" s="18" t="s">
        <v>7</v>
      </c>
      <c r="K23" s="108">
        <f>'Exports - Data (Adjusted) - 1'!AC23/'Exports - Data (Adjusted) - 1'!AB23</f>
        <v>4.3075342465753428</v>
      </c>
      <c r="L23" s="18" t="s">
        <v>7</v>
      </c>
      <c r="M23" s="108">
        <f>'Exports - Data (Adjusted) - 1'!AF23/'Exports - Data (Adjusted) - 1'!AE23</f>
        <v>4.2039062500000002</v>
      </c>
      <c r="N23" s="18" t="s">
        <v>7</v>
      </c>
      <c r="O23" s="113">
        <f>'Exports - Data (Adjusted) - 1'!AI23/'Exports - Data (Adjusted) - 1'!AH23</f>
        <v>4.8941704035874443</v>
      </c>
      <c r="P23" s="18" t="s">
        <v>7</v>
      </c>
      <c r="Q23" s="113">
        <f>'Exports - Data (Adjusted) - 1'!AL23/'Exports - Data (Adjusted) - 1'!AK23</f>
        <v>5.0433070866141732</v>
      </c>
      <c r="R23" s="18" t="s">
        <v>7</v>
      </c>
      <c r="S23" s="113">
        <f>'Exports - Data (Adjusted) - 1'!AO23/'Exports - Data (Adjusted) - 1'!AN23</f>
        <v>4.9287305122494436</v>
      </c>
      <c r="T23" s="18" t="s">
        <v>7</v>
      </c>
      <c r="U23" s="113">
        <f>'Exports - Data (Adjusted) - 1'!AR23/'Exports - Data (Adjusted) - 1'!AQ23</f>
        <v>4.764127764127764</v>
      </c>
      <c r="V23" s="114">
        <f>'Exports - Data (Adjusted) - 1'!AT23/'Exports - Data (Adjusted) - 1'!AS23</f>
        <v>5.1369294605809133</v>
      </c>
      <c r="W23" s="114">
        <f>'Exports - Data (Adjusted) - 1'!AV23/'Exports - Data (Adjusted) - 1'!AU23</f>
        <v>4.5263671875</v>
      </c>
      <c r="X23" s="18" t="s">
        <v>7</v>
      </c>
      <c r="Y23" s="113">
        <f>'Exports - Data (Adjusted) - 1'!AY23/'Exports - Data (Adjusted) - 1'!AX23</f>
        <v>4.3210099188458067</v>
      </c>
      <c r="Z23" s="113">
        <f>'Exports - Data (Adjusted) - 1'!BA23/'Exports - Data (Adjusted) - 1'!AZ23</f>
        <v>4.6663265306122446</v>
      </c>
      <c r="AA23" s="113">
        <f>'Exports - Data (Adjusted) - 1'!BC23/'Exports - Data (Adjusted) - 1'!BB23</f>
        <v>3.3603603603603602</v>
      </c>
      <c r="AB23" s="18" t="s">
        <v>7</v>
      </c>
      <c r="AC23" s="115">
        <f>'Exports - Data (Adjusted) - 1'!BF23/'Exports - Data (Adjusted) - 1'!BE23</f>
        <v>3.6002372479240807</v>
      </c>
      <c r="AD23" s="18" t="s">
        <v>7</v>
      </c>
      <c r="AE23" s="117">
        <f>'Exports - Data (Adjusted) - 1'!BI23/'Exports - Data (Adjusted) - 1'!BH23</f>
        <v>3</v>
      </c>
      <c r="AF23" s="116">
        <f>'Exports - Data (Adjusted) - 1'!BK23/'Exports - Data (Adjusted) - 1'!BJ23</f>
        <v>5.0001597188947455</v>
      </c>
      <c r="AG23" s="116">
        <f>'Exports - Data (Adjusted) - 1'!BM23/'Exports - Data (Adjusted) - 1'!BL23</f>
        <v>4</v>
      </c>
      <c r="AH23" s="18" t="s">
        <v>7</v>
      </c>
      <c r="AI23" s="113">
        <f>'Exports - Data (Adjusted) - 1'!BP23/'Exports - Data (Adjusted) - 1'!BO23</f>
        <v>4.2952544311034879</v>
      </c>
      <c r="AJ23" s="18" t="s">
        <v>7</v>
      </c>
      <c r="AK23" s="113">
        <f>'Exports - Data (Adjusted) - 1'!BS23/'Exports - Data (Adjusted) - 1'!BR23</f>
        <v>4</v>
      </c>
      <c r="AM23" s="113">
        <f>'Exports - Data (Adjusted) - 1'!BV23/'Exports - Data (Adjusted) - 1'!BU23</f>
        <v>4.3788903924221918</v>
      </c>
      <c r="AN23" s="18" t="s">
        <v>7</v>
      </c>
      <c r="AO23" s="113">
        <f>'Exports - Data (Adjusted) - 1'!BY23/'Exports - Data (Adjusted) - 1'!BX23</f>
        <v>4.666666666666667</v>
      </c>
      <c r="AP23" s="18" t="s">
        <v>7</v>
      </c>
      <c r="AQ23" s="113">
        <f>'Exports - Data (Adjusted) - 1'!CB23/'Exports - Data (Adjusted) - 1'!CA23</f>
        <v>4.712890625</v>
      </c>
      <c r="AR23" s="116">
        <f>'Exports - Data (Adjusted) - 1'!CD23/'Exports - Data (Adjusted) - 1'!CC23</f>
        <v>4.2853223593964334</v>
      </c>
    </row>
    <row r="24" spans="1:44" x14ac:dyDescent="0.3">
      <c r="A24" s="25" t="s">
        <v>65</v>
      </c>
      <c r="B24" s="18"/>
      <c r="C24" s="113"/>
      <c r="D24" s="18"/>
      <c r="E24" s="113"/>
      <c r="F24" s="19"/>
      <c r="G24" s="51"/>
      <c r="H24" s="108"/>
      <c r="I24" s="108"/>
      <c r="J24" s="18"/>
      <c r="K24" s="108"/>
      <c r="L24" s="18"/>
      <c r="M24" s="108"/>
      <c r="N24" s="18"/>
      <c r="O24" s="113"/>
      <c r="P24" s="18"/>
      <c r="Q24" s="113"/>
      <c r="R24" s="18"/>
      <c r="S24" s="113"/>
      <c r="T24" s="18"/>
      <c r="U24" s="113"/>
      <c r="V24" s="114"/>
      <c r="W24" s="114"/>
      <c r="X24" s="18"/>
      <c r="Y24" s="113"/>
      <c r="Z24" s="113"/>
      <c r="AA24" s="113"/>
      <c r="AB24" s="18"/>
      <c r="AC24" s="115"/>
      <c r="AD24" s="18"/>
      <c r="AE24" s="117"/>
      <c r="AH24" s="18"/>
      <c r="AI24" s="113"/>
      <c r="AJ24" s="18"/>
      <c r="AK24" s="113"/>
      <c r="AM24" s="113"/>
      <c r="AN24" s="18"/>
      <c r="AO24" s="113"/>
      <c r="AQ24" s="113"/>
    </row>
    <row r="25" spans="1:44" x14ac:dyDescent="0.3">
      <c r="A25" s="18" t="s">
        <v>94</v>
      </c>
      <c r="B25" s="18"/>
      <c r="C25" s="113"/>
      <c r="D25" s="18"/>
      <c r="E25" s="113"/>
      <c r="F25" s="19"/>
      <c r="G25" s="51"/>
      <c r="H25" s="108"/>
      <c r="I25" s="108"/>
      <c r="J25" s="18"/>
      <c r="K25" s="108"/>
      <c r="L25" s="18"/>
      <c r="M25" s="108"/>
      <c r="N25" s="18"/>
      <c r="O25" s="113"/>
      <c r="P25" s="18"/>
      <c r="Q25" s="113"/>
      <c r="R25" s="18"/>
      <c r="S25" s="113"/>
      <c r="T25" s="18"/>
      <c r="U25" s="113"/>
      <c r="V25" s="114"/>
      <c r="W25" s="114"/>
      <c r="X25" s="18"/>
      <c r="Y25" s="113"/>
      <c r="Z25" s="113"/>
      <c r="AA25" s="113"/>
      <c r="AB25" s="18"/>
      <c r="AC25" s="115"/>
      <c r="AD25" s="18"/>
      <c r="AE25" s="117"/>
      <c r="AH25" s="18"/>
      <c r="AI25" s="113"/>
      <c r="AJ25" s="18"/>
      <c r="AK25" s="113"/>
      <c r="AM25" s="113"/>
      <c r="AN25" s="18"/>
      <c r="AO25" s="113"/>
      <c r="AQ25" s="113"/>
    </row>
    <row r="26" spans="1:44" x14ac:dyDescent="0.3">
      <c r="A26" s="25" t="s">
        <v>6</v>
      </c>
      <c r="B26" s="18" t="s">
        <v>7</v>
      </c>
      <c r="C26" s="113">
        <f>'Exports - Data (Adjusted) - 1'!P26/'Exports - Data (Adjusted) - 1'!O26</f>
        <v>4.5382728164867521</v>
      </c>
      <c r="D26" s="18" t="s">
        <v>7</v>
      </c>
      <c r="E26" s="113">
        <f>'Exports - Data (Adjusted) - 1'!S26/'Exports - Data (Adjusted) - 1'!R26</f>
        <v>4.1055555555555552</v>
      </c>
      <c r="F26" s="19"/>
      <c r="G26" s="51" t="s">
        <v>7</v>
      </c>
      <c r="H26" s="108">
        <f>'Exports - Data (Adjusted) - 1'!X26/'Exports - Data (Adjusted) - 1'!W26</f>
        <v>4.6428571428571432</v>
      </c>
      <c r="I26" s="108">
        <f>'Exports - Data (Adjusted) - 1'!Z26/'Exports - Data (Adjusted) - 1'!Y26</f>
        <v>4.6876666666666669</v>
      </c>
      <c r="J26" s="18" t="s">
        <v>7</v>
      </c>
      <c r="K26" s="108">
        <f>'Exports - Data (Adjusted) - 1'!AC26/'Exports - Data (Adjusted) - 1'!AB26</f>
        <v>4.6152505446623096</v>
      </c>
      <c r="L26" s="18" t="s">
        <v>7</v>
      </c>
      <c r="M26" s="108">
        <f>'Exports - Data (Adjusted) - 1'!AF26/'Exports - Data (Adjusted) - 1'!AE26</f>
        <v>4.2758139534883721</v>
      </c>
      <c r="N26" s="18"/>
      <c r="O26" s="113"/>
      <c r="P26" s="18"/>
      <c r="Q26" s="113"/>
      <c r="R26" s="18" t="s">
        <v>7</v>
      </c>
      <c r="S26" s="113">
        <f>'Exports - Data (Adjusted) - 1'!AO26/'Exports - Data (Adjusted) - 1'!AN26</f>
        <v>3.999607072691552</v>
      </c>
      <c r="T26" s="18" t="s">
        <v>7</v>
      </c>
      <c r="U26" s="113">
        <f>'Exports - Data (Adjusted) - 1'!AR26/'Exports - Data (Adjusted) - 1'!AQ26</f>
        <v>2.625103906899418</v>
      </c>
      <c r="V26" s="114">
        <f>'Exports - Data (Adjusted) - 1'!AT26/'Exports - Data (Adjusted) - 1'!AS26</f>
        <v>2.1337359792924935</v>
      </c>
      <c r="W26" s="114">
        <f>'Exports - Data (Adjusted) - 1'!AV26/'Exports - Data (Adjusted) - 1'!AU26</f>
        <v>3</v>
      </c>
      <c r="X26" s="18" t="s">
        <v>7</v>
      </c>
      <c r="Y26" s="113">
        <f>'Exports - Data (Adjusted) - 1'!AY26/'Exports - Data (Adjusted) - 1'!AX26</f>
        <v>2.3335050218902911</v>
      </c>
      <c r="Z26" s="113">
        <f>'Exports - Data (Adjusted) - 1'!BA26/'Exports - Data (Adjusted) - 1'!AZ26</f>
        <v>2.1336492890995262</v>
      </c>
      <c r="AA26" s="113">
        <f>'Exports - Data (Adjusted) - 1'!BC26/'Exports - Data (Adjusted) - 1'!BB26</f>
        <v>2.0340740740740739</v>
      </c>
      <c r="AB26" s="18" t="s">
        <v>7</v>
      </c>
      <c r="AC26" s="115">
        <f>'Exports - Data (Adjusted) - 1'!BF26/'Exports - Data (Adjusted) - 1'!BE26</f>
        <v>2.3222776636336953</v>
      </c>
      <c r="AD26" s="18" t="s">
        <v>7</v>
      </c>
      <c r="AE26" s="117">
        <f>'Exports - Data (Adjusted) - 1'!BI26/'Exports - Data (Adjusted) - 1'!BH26</f>
        <v>2.666666666666667</v>
      </c>
      <c r="AF26" s="116">
        <f>'Exports - Data (Adjusted) - 1'!BK26/'Exports - Data (Adjusted) - 1'!BJ26</f>
        <v>2.4666666666666668</v>
      </c>
      <c r="AG26" s="116">
        <f>'Exports - Data (Adjusted) - 1'!BM26/'Exports - Data (Adjusted) - 1'!BL26</f>
        <v>2.9337716790546979</v>
      </c>
      <c r="AH26" s="18" t="s">
        <v>7</v>
      </c>
      <c r="AI26" s="113">
        <f>'Exports - Data (Adjusted) - 1'!BP26/'Exports - Data (Adjusted) - 1'!BO26</f>
        <v>2.6757403906742279</v>
      </c>
      <c r="AJ26" s="18" t="s">
        <v>7</v>
      </c>
      <c r="AK26" s="113">
        <f>'Exports - Data (Adjusted) - 1'!BS26/'Exports - Data (Adjusted) - 1'!BR26</f>
        <v>2.374848484848485</v>
      </c>
      <c r="AM26" s="113">
        <f>'Exports - Data (Adjusted) - 1'!BV26/'Exports - Data (Adjusted) - 1'!BU26</f>
        <v>2.7135808880810179</v>
      </c>
      <c r="AN26" s="18" t="s">
        <v>7</v>
      </c>
      <c r="AO26" s="113">
        <f>'Exports - Data (Adjusted) - 1'!BY26/'Exports - Data (Adjusted) - 1'!BX26</f>
        <v>3.9838492597577391</v>
      </c>
      <c r="AP26" s="18" t="s">
        <v>7</v>
      </c>
      <c r="AQ26" s="113">
        <f>'Exports - Data (Adjusted) - 1'!CB26/'Exports - Data (Adjusted) - 1'!CA26</f>
        <v>3.9271863117870724</v>
      </c>
      <c r="AR26" s="116">
        <f>'Exports - Data (Adjusted) - 1'!CD26/'Exports - Data (Adjusted) - 1'!CC26</f>
        <v>4</v>
      </c>
    </row>
    <row r="27" spans="1:44" x14ac:dyDescent="0.3">
      <c r="A27" s="25" t="s">
        <v>8</v>
      </c>
      <c r="B27" s="18"/>
      <c r="C27" s="113"/>
      <c r="D27" s="18"/>
      <c r="E27" s="113"/>
      <c r="F27" s="19"/>
      <c r="G27" s="51" t="s">
        <v>7</v>
      </c>
      <c r="H27" s="108"/>
      <c r="I27" s="108">
        <f>'Exports - Data (Adjusted) - 1'!Z27/'Exports - Data (Adjusted) - 1'!Y27</f>
        <v>0.75</v>
      </c>
      <c r="J27" s="18" t="s">
        <v>7</v>
      </c>
      <c r="K27" s="108">
        <f>'Exports - Data (Adjusted) - 1'!AC27/'Exports - Data (Adjusted) - 1'!AB27</f>
        <v>0.73796296296296293</v>
      </c>
      <c r="L27" s="18" t="s">
        <v>7</v>
      </c>
      <c r="M27" s="108">
        <f>'Exports - Data (Adjusted) - 1'!AF27/'Exports - Data (Adjusted) - 1'!AE27</f>
        <v>0.5911764705882353</v>
      </c>
      <c r="N27" s="18" t="s">
        <v>7</v>
      </c>
      <c r="O27" s="113">
        <f>'Exports - Data (Adjusted) - 1'!AI27/'Exports - Data (Adjusted) - 1'!AH27</f>
        <v>0.59680851063829787</v>
      </c>
      <c r="P27" s="18" t="s">
        <v>7</v>
      </c>
      <c r="Q27" s="113">
        <f>'Exports - Data (Adjusted) - 1'!AL27/'Exports - Data (Adjusted) - 1'!AK27</f>
        <v>0.69914346895074941</v>
      </c>
      <c r="R27" s="18" t="s">
        <v>7</v>
      </c>
      <c r="S27" s="113">
        <f>'Exports - Data (Adjusted) - 1'!AO27/'Exports - Data (Adjusted) - 1'!AN27</f>
        <v>0.81242937853107344</v>
      </c>
      <c r="T27" s="18" t="s">
        <v>7</v>
      </c>
      <c r="U27" s="113">
        <f>'Exports - Data (Adjusted) - 1'!AR27/'Exports - Data (Adjusted) - 1'!AQ27</f>
        <v>0.7646356033452808</v>
      </c>
      <c r="V27" s="114">
        <f>'Exports - Data (Adjusted) - 1'!AT27/'Exports - Data (Adjusted) - 1'!AS27</f>
        <v>0.80110497237569056</v>
      </c>
      <c r="W27" s="114">
        <f>'Exports - Data (Adjusted) - 1'!AV27/'Exports - Data (Adjusted) - 1'!AU27</f>
        <v>0.8</v>
      </c>
      <c r="X27" s="18" t="s">
        <v>7</v>
      </c>
      <c r="Y27" s="113">
        <f>'Exports - Data (Adjusted) - 1'!AY27/'Exports - Data (Adjusted) - 1'!AX27</f>
        <v>0.79326923076923073</v>
      </c>
      <c r="Z27" s="113">
        <f>'Exports - Data (Adjusted) - 1'!BA27/'Exports - Data (Adjusted) - 1'!AZ27</f>
        <v>0.73464912280701755</v>
      </c>
      <c r="AA27" s="113">
        <f>'Exports - Data (Adjusted) - 1'!BC27/'Exports - Data (Adjusted) - 1'!BB27</f>
        <v>0.6</v>
      </c>
      <c r="AB27" s="18" t="s">
        <v>7</v>
      </c>
      <c r="AC27" s="115">
        <f>'Exports - Data (Adjusted) - 1'!BF27/'Exports - Data (Adjusted) - 1'!BE27</f>
        <v>0.6396551724137931</v>
      </c>
      <c r="AD27" s="18" t="s">
        <v>7</v>
      </c>
      <c r="AE27" s="117">
        <f>'Exports - Data (Adjusted) - 1'!BI27/'Exports - Data (Adjusted) - 1'!BH27</f>
        <v>0.96663420967218439</v>
      </c>
      <c r="AF27" s="116">
        <f>'Exports - Data (Adjusted) - 1'!BK27/'Exports - Data (Adjusted) - 1'!BJ27</f>
        <v>0.71430485762144058</v>
      </c>
      <c r="AG27" s="116">
        <f>'Exports - Data (Adjusted) - 1'!BM27/'Exports - Data (Adjusted) - 1'!BL27</f>
        <v>0.86796931538572875</v>
      </c>
      <c r="AH27" s="18" t="s">
        <v>7</v>
      </c>
      <c r="AI27" s="113">
        <f>'Exports - Data (Adjusted) - 1'!BP27/'Exports - Data (Adjusted) - 1'!BO27</f>
        <v>0.78186082877247853</v>
      </c>
      <c r="AJ27" s="18" t="s">
        <v>7</v>
      </c>
      <c r="AK27" s="113">
        <f>'Exports - Data (Adjusted) - 1'!BS27/'Exports - Data (Adjusted) - 1'!BR27</f>
        <v>1.0657004830917873</v>
      </c>
      <c r="AM27" s="113">
        <f>'Exports - Data (Adjusted) - 1'!BV27/'Exports - Data (Adjusted) - 1'!BU27</f>
        <v>1.1522648083623694</v>
      </c>
      <c r="AN27" s="18" t="s">
        <v>7</v>
      </c>
      <c r="AO27" s="113">
        <f>'Exports - Data (Adjusted) - 1'!BY27/'Exports - Data (Adjusted) - 1'!BX27</f>
        <v>1.047588424437299</v>
      </c>
      <c r="AP27" s="18" t="s">
        <v>7</v>
      </c>
      <c r="AQ27" s="113">
        <f>'Exports - Data (Adjusted) - 1'!CB27/'Exports - Data (Adjusted) - 1'!CA27</f>
        <v>1.0274131274131275</v>
      </c>
      <c r="AR27" s="116">
        <f>'Exports - Data (Adjusted) - 1'!CD27/'Exports - Data (Adjusted) - 1'!CC27</f>
        <v>1.0439114391143911</v>
      </c>
    </row>
    <row r="28" spans="1:44" x14ac:dyDescent="0.3">
      <c r="A28" s="11" t="s">
        <v>71</v>
      </c>
      <c r="B28" s="18"/>
      <c r="C28" s="113"/>
      <c r="D28" s="18"/>
      <c r="E28" s="113"/>
      <c r="F28" s="19"/>
      <c r="G28" s="51"/>
      <c r="H28" s="108"/>
      <c r="I28" s="108"/>
      <c r="K28" s="108"/>
      <c r="L28" s="18"/>
      <c r="M28" s="108"/>
      <c r="N28" s="18"/>
      <c r="O28" s="113"/>
      <c r="P28" s="18"/>
      <c r="Q28" s="113"/>
      <c r="R28" s="18"/>
      <c r="S28" s="113"/>
      <c r="T28" s="18"/>
      <c r="U28" s="113"/>
      <c r="V28" s="114"/>
      <c r="W28" s="114"/>
      <c r="X28" s="18"/>
      <c r="Y28" s="113"/>
      <c r="Z28" s="113"/>
      <c r="AA28" s="113"/>
      <c r="AB28" s="18"/>
      <c r="AC28" s="115"/>
      <c r="AD28" s="18"/>
      <c r="AE28" s="117"/>
      <c r="AH28" s="43"/>
      <c r="AI28" s="113"/>
      <c r="AJ28" s="18"/>
      <c r="AK28" s="113"/>
      <c r="AM28" s="113"/>
      <c r="AN28" s="43"/>
      <c r="AO28" s="113"/>
      <c r="AQ28" s="113"/>
    </row>
    <row r="29" spans="1:44" x14ac:dyDescent="0.3">
      <c r="A29" s="183" t="s">
        <v>159</v>
      </c>
      <c r="B29" s="18" t="s">
        <v>2</v>
      </c>
      <c r="C29" s="113">
        <f>'Exports - Data (Adjusted) - 1'!P29/'Exports - Data (Adjusted) - 1'!O29</f>
        <v>16.202857142857145</v>
      </c>
      <c r="D29" s="18" t="s">
        <v>2</v>
      </c>
      <c r="E29" s="113">
        <f>'Exports - Data (Adjusted) - 1'!S29/'Exports - Data (Adjusted) - 1'!R29</f>
        <v>16.762135922330096</v>
      </c>
      <c r="F29" s="19"/>
      <c r="G29" s="18" t="s">
        <v>2</v>
      </c>
      <c r="H29" s="108">
        <f>'Exports - Data (Adjusted) - 1'!X29/'Exports - Data (Adjusted) - 1'!W29</f>
        <v>17.85724043715847</v>
      </c>
      <c r="I29" s="108">
        <f>'Exports - Data (Adjusted) - 1'!Z29/'Exports - Data (Adjusted) - 1'!Y29</f>
        <v>14.780405405405405</v>
      </c>
      <c r="J29" s="15" t="s">
        <v>2</v>
      </c>
      <c r="K29" s="108">
        <f>'Exports - Data (Adjusted) - 1'!AC29/'Exports - Data (Adjusted) - 1'!AB29</f>
        <v>14.73741935483871</v>
      </c>
      <c r="L29" s="58" t="s">
        <v>44</v>
      </c>
      <c r="M29" s="108">
        <f>'Exports - Data (Adjusted) - 1'!AF29/'Exports - Data (Adjusted) - 1'!AE29</f>
        <v>13.177976190476191</v>
      </c>
      <c r="N29" s="18" t="s">
        <v>44</v>
      </c>
      <c r="O29" s="113">
        <f>'Exports - Data (Adjusted) - 1'!AI29/'Exports - Data (Adjusted) - 1'!AH29</f>
        <v>12.777971014492753</v>
      </c>
      <c r="P29" s="18" t="s">
        <v>44</v>
      </c>
      <c r="Q29" s="113"/>
      <c r="R29" s="18" t="s">
        <v>44</v>
      </c>
      <c r="S29" s="113"/>
      <c r="T29" s="58" t="s">
        <v>7</v>
      </c>
      <c r="U29" s="113"/>
      <c r="V29" s="114">
        <f>'Exports - Data (Adjusted) - 1'!AT29/'Exports - Data (Adjusted) - 1'!AS29</f>
        <v>17.351639969488939</v>
      </c>
      <c r="W29" s="114">
        <f>'Exports - Data (Adjusted) - 1'!AV29/'Exports - Data (Adjusted) - 1'!AU29</f>
        <v>15.000753012048193</v>
      </c>
      <c r="X29" s="20" t="s">
        <v>7</v>
      </c>
      <c r="Y29" s="113">
        <f>'Exports - Data (Adjusted) - 1'!AY29/'Exports - Data (Adjusted) - 1'!AX29</f>
        <v>14.860419397116646</v>
      </c>
      <c r="Z29" s="113">
        <f>'Exports - Data (Adjusted) - 1'!BA29/'Exports - Data (Adjusted) - 1'!AZ29</f>
        <v>19.191603875134554</v>
      </c>
      <c r="AA29" s="113">
        <f>'Exports - Data (Adjusted) - 1'!BC29/'Exports - Data (Adjusted) - 1'!BB29</f>
        <v>18.782905982905984</v>
      </c>
      <c r="AB29" s="20" t="s">
        <v>7</v>
      </c>
      <c r="AC29" s="115">
        <f>'Exports - Data (Adjusted) - 1'!BF29/'Exports - Data (Adjusted) - 1'!BE29</f>
        <v>15.758106355382621</v>
      </c>
      <c r="AD29" s="58" t="s">
        <v>44</v>
      </c>
      <c r="AE29" s="117">
        <f>'Exports - Data (Adjusted) - 1'!BI29/'Exports - Data (Adjusted) - 1'!BH29</f>
        <v>15.145138055222088</v>
      </c>
      <c r="AF29" s="116">
        <f>'Exports - Data (Adjusted) - 1'!BK29/'Exports - Data (Adjusted) - 1'!BJ29</f>
        <v>14.779965986394558</v>
      </c>
      <c r="AH29" s="43"/>
      <c r="AI29" s="113"/>
      <c r="AJ29" s="20"/>
      <c r="AK29" s="113"/>
      <c r="AM29" s="113"/>
      <c r="AN29" s="58" t="s">
        <v>95</v>
      </c>
      <c r="AO29" s="113"/>
      <c r="AP29" s="20" t="s">
        <v>95</v>
      </c>
      <c r="AQ29" s="113"/>
      <c r="AR29" s="116">
        <f>'Exports - Data (Adjusted) - 1'!CD29/'Exports - Data (Adjusted) - 1'!CC29</f>
        <v>13.047482014388489</v>
      </c>
    </row>
    <row r="30" spans="1:44" x14ac:dyDescent="0.3">
      <c r="A30" s="181" t="s">
        <v>160</v>
      </c>
      <c r="B30" s="51"/>
      <c r="C30" s="113"/>
      <c r="D30" s="18"/>
      <c r="E30" s="113"/>
      <c r="F30" s="19"/>
      <c r="G30" s="18"/>
      <c r="H30" s="108"/>
      <c r="I30" s="108"/>
      <c r="K30" s="108"/>
      <c r="L30" s="20"/>
      <c r="M30" s="108"/>
      <c r="N30" s="18" t="s">
        <v>44</v>
      </c>
      <c r="O30" s="113"/>
      <c r="P30" s="18" t="s">
        <v>44</v>
      </c>
      <c r="Q30" s="113">
        <f>'Exports - Data (Adjusted) - 1'!AL30/'Exports - Data (Adjusted) - 1'!AK30</f>
        <v>15.982625482625483</v>
      </c>
      <c r="R30" s="18" t="s">
        <v>44</v>
      </c>
      <c r="S30" s="113"/>
      <c r="T30" s="58" t="s">
        <v>2</v>
      </c>
      <c r="U30" s="113">
        <f>'Exports - Data (Adjusted) - 1'!AR30/'Exports - Data (Adjusted) - 1'!AQ30</f>
        <v>15.348837209302326</v>
      </c>
      <c r="V30" s="114"/>
      <c r="W30" s="114"/>
      <c r="X30" s="20" t="s">
        <v>2</v>
      </c>
      <c r="Y30" s="113"/>
      <c r="Z30" s="113"/>
      <c r="AA30" s="113"/>
      <c r="AB30" s="20" t="s">
        <v>2</v>
      </c>
      <c r="AC30" s="115"/>
      <c r="AD30" s="20" t="s">
        <v>2</v>
      </c>
      <c r="AE30" s="117"/>
      <c r="AH30" s="43"/>
      <c r="AI30" s="113"/>
      <c r="AJ30" s="43"/>
      <c r="AK30" s="113"/>
      <c r="AM30" s="113"/>
      <c r="AN30" s="43"/>
      <c r="AO30" s="113"/>
      <c r="AP30" s="18"/>
      <c r="AQ30" s="113"/>
    </row>
    <row r="31" spans="1:44" x14ac:dyDescent="0.3">
      <c r="A31" s="181" t="s">
        <v>161</v>
      </c>
      <c r="B31" s="51"/>
      <c r="C31" s="113"/>
      <c r="D31" s="18"/>
      <c r="E31" s="113"/>
      <c r="F31" s="19"/>
      <c r="G31" s="18"/>
      <c r="H31" s="108"/>
      <c r="I31" s="108"/>
      <c r="K31" s="108"/>
      <c r="L31" s="20"/>
      <c r="M31" s="108"/>
      <c r="N31" s="18" t="s">
        <v>44</v>
      </c>
      <c r="O31" s="113"/>
      <c r="P31" s="18" t="s">
        <v>44</v>
      </c>
      <c r="Q31" s="113">
        <f>'Exports - Data (Adjusted) - 1'!AL31/'Exports - Data (Adjusted) - 1'!AK31</f>
        <v>18.521739130434781</v>
      </c>
      <c r="R31" s="18" t="s">
        <v>44</v>
      </c>
      <c r="S31" s="113"/>
      <c r="T31" s="58" t="s">
        <v>2</v>
      </c>
      <c r="U31" s="113">
        <f>'Exports - Data (Adjusted) - 1'!AR31/'Exports - Data (Adjusted) - 1'!AQ31</f>
        <v>19.643026004728132</v>
      </c>
      <c r="V31" s="114"/>
      <c r="W31" s="114"/>
      <c r="X31" s="20" t="s">
        <v>2</v>
      </c>
      <c r="Y31" s="113"/>
      <c r="Z31" s="113"/>
      <c r="AA31" s="113"/>
      <c r="AB31" s="20" t="s">
        <v>2</v>
      </c>
      <c r="AC31" s="115"/>
      <c r="AD31" s="20" t="s">
        <v>2</v>
      </c>
      <c r="AE31" s="117"/>
      <c r="AH31" s="43"/>
      <c r="AI31" s="113"/>
      <c r="AJ31" s="43"/>
      <c r="AK31" s="113"/>
      <c r="AM31" s="113"/>
      <c r="AN31" s="43"/>
      <c r="AO31" s="113"/>
      <c r="AP31" s="18"/>
      <c r="AQ31" s="113"/>
    </row>
    <row r="32" spans="1:44" x14ac:dyDescent="0.3">
      <c r="A32" s="223" t="s">
        <v>162</v>
      </c>
      <c r="B32" s="51"/>
      <c r="C32" s="113"/>
      <c r="D32" s="18"/>
      <c r="E32" s="113"/>
      <c r="F32" s="19"/>
      <c r="G32" s="18"/>
      <c r="H32" s="108"/>
      <c r="I32" s="108"/>
      <c r="K32" s="108"/>
      <c r="L32" s="20"/>
      <c r="M32" s="108"/>
      <c r="N32" s="18" t="s">
        <v>44</v>
      </c>
      <c r="O32" s="113"/>
      <c r="P32" s="18" t="s">
        <v>44</v>
      </c>
      <c r="Q32" s="113">
        <f>'Exports - Data (Adjusted) - 1'!AL32/'Exports - Data (Adjusted) - 1'!AK32</f>
        <v>7.2435897435897436</v>
      </c>
      <c r="R32" s="18" t="s">
        <v>44</v>
      </c>
      <c r="S32" s="113"/>
      <c r="T32" s="58" t="s">
        <v>2</v>
      </c>
      <c r="U32" s="113">
        <f>'Exports - Data (Adjusted) - 1'!AR32/'Exports - Data (Adjusted) - 1'!AQ32</f>
        <v>8.3636363636363633</v>
      </c>
      <c r="V32" s="114"/>
      <c r="W32" s="114"/>
      <c r="X32" s="20" t="s">
        <v>2</v>
      </c>
      <c r="Y32" s="113"/>
      <c r="Z32" s="113"/>
      <c r="AA32" s="113"/>
      <c r="AB32" s="20" t="s">
        <v>2</v>
      </c>
      <c r="AC32" s="115"/>
      <c r="AD32" s="20" t="s">
        <v>2</v>
      </c>
      <c r="AE32" s="117"/>
      <c r="AH32" s="43"/>
      <c r="AI32" s="113"/>
      <c r="AJ32" s="43"/>
      <c r="AK32" s="113"/>
      <c r="AM32" s="113"/>
      <c r="AN32" s="43"/>
      <c r="AO32" s="113"/>
      <c r="AP32" s="18"/>
      <c r="AQ32" s="113"/>
    </row>
    <row r="33" spans="1:44" x14ac:dyDescent="0.3">
      <c r="A33" s="224" t="s">
        <v>280</v>
      </c>
      <c r="B33" s="51"/>
      <c r="C33" s="113"/>
      <c r="D33" s="18"/>
      <c r="E33" s="113"/>
      <c r="F33" s="19"/>
      <c r="G33" s="18"/>
      <c r="H33" s="108"/>
      <c r="I33" s="108"/>
      <c r="K33" s="108"/>
      <c r="L33" s="20"/>
      <c r="M33" s="108"/>
      <c r="N33" s="18" t="s">
        <v>44</v>
      </c>
      <c r="O33" s="113"/>
      <c r="P33" s="18" t="s">
        <v>44</v>
      </c>
      <c r="Q33" s="113">
        <f>'Exports - Data (Adjusted) - 1'!AL33/'Exports - Data (Adjusted) - 1'!AK33</f>
        <v>13.410852713178295</v>
      </c>
      <c r="R33" s="18" t="s">
        <v>44</v>
      </c>
      <c r="S33" s="113"/>
      <c r="T33" s="58" t="s">
        <v>2</v>
      </c>
      <c r="U33" s="113">
        <f>'Exports - Data (Adjusted) - 1'!AR33/'Exports - Data (Adjusted) - 1'!AQ33</f>
        <v>13.136482939632545</v>
      </c>
      <c r="V33" s="114"/>
      <c r="W33" s="114"/>
      <c r="X33" s="20" t="s">
        <v>2</v>
      </c>
      <c r="Y33" s="113"/>
      <c r="Z33" s="113"/>
      <c r="AA33" s="113"/>
      <c r="AB33" s="20" t="s">
        <v>2</v>
      </c>
      <c r="AC33" s="115"/>
      <c r="AD33" s="20" t="s">
        <v>2</v>
      </c>
      <c r="AE33" s="117"/>
      <c r="AH33" s="43"/>
      <c r="AI33" s="113"/>
      <c r="AJ33" s="43"/>
      <c r="AK33" s="113"/>
      <c r="AM33" s="113"/>
      <c r="AN33" s="43"/>
      <c r="AO33" s="113"/>
      <c r="AP33" s="18"/>
      <c r="AQ33" s="113"/>
    </row>
    <row r="34" spans="1:44" x14ac:dyDescent="0.3">
      <c r="A34" s="180" t="s">
        <v>84</v>
      </c>
      <c r="C34" s="113"/>
      <c r="D34" s="18"/>
      <c r="E34" s="113"/>
      <c r="F34" s="19"/>
      <c r="G34" s="51"/>
      <c r="H34" s="108"/>
      <c r="I34" s="108"/>
      <c r="K34" s="108"/>
      <c r="L34" s="18"/>
      <c r="M34" s="108"/>
      <c r="N34" s="18"/>
      <c r="O34" s="113"/>
      <c r="P34" s="18"/>
      <c r="Q34" s="113"/>
      <c r="R34" s="18" t="s">
        <v>7</v>
      </c>
      <c r="S34" s="113">
        <f>'Exports - Data (Adjusted) - 1'!AO34/'Exports - Data (Adjusted) - 1'!AN34</f>
        <v>0.8666666666666667</v>
      </c>
      <c r="T34" s="58" t="s">
        <v>7</v>
      </c>
      <c r="U34" s="113">
        <f>'Exports - Data (Adjusted) - 1'!AR34/'Exports - Data (Adjusted) - 1'!AQ34</f>
        <v>1.1923076923076923</v>
      </c>
      <c r="V34" s="114">
        <f>'Exports - Data (Adjusted) - 1'!AT34/'Exports - Data (Adjusted) - 1'!AS34</f>
        <v>1.393939393939394</v>
      </c>
      <c r="W34" s="114">
        <f>'Exports - Data (Adjusted) - 1'!AV34/'Exports - Data (Adjusted) - 1'!AU34</f>
        <v>1.65</v>
      </c>
      <c r="X34" s="20" t="s">
        <v>7</v>
      </c>
      <c r="Y34" s="113">
        <f>'Exports - Data (Adjusted) - 1'!AY34/'Exports - Data (Adjusted) - 1'!AX34</f>
        <v>1.7441860465116279</v>
      </c>
      <c r="Z34" s="113">
        <f>'Exports - Data (Adjusted) - 1'!BA34/'Exports - Data (Adjusted) - 1'!AZ34</f>
        <v>1.5217391304347827</v>
      </c>
      <c r="AA34" s="113">
        <f>'Exports - Data (Adjusted) - 1'!BC34/'Exports - Data (Adjusted) - 1'!BB34</f>
        <v>2</v>
      </c>
      <c r="AB34" s="20" t="s">
        <v>7</v>
      </c>
      <c r="AC34" s="115">
        <f>'Exports - Data (Adjusted) - 1'!BF34/'Exports - Data (Adjusted) - 1'!BE34</f>
        <v>1.8604651162790697</v>
      </c>
      <c r="AD34" s="20" t="s">
        <v>7</v>
      </c>
      <c r="AE34" s="117">
        <f>'Exports - Data (Adjusted) - 1'!BI34/'Exports - Data (Adjusted) - 1'!BH34</f>
        <v>1.8014184397163122</v>
      </c>
      <c r="AF34" s="116">
        <f>'Exports - Data (Adjusted) - 1'!BK34/'Exports - Data (Adjusted) - 1'!BJ34</f>
        <v>1.4000000000000001</v>
      </c>
      <c r="AH34" s="43"/>
      <c r="AI34" s="113"/>
      <c r="AJ34" s="43"/>
      <c r="AK34" s="113"/>
      <c r="AM34" s="113"/>
      <c r="AN34" s="43"/>
      <c r="AO34" s="113"/>
      <c r="AQ34" s="113"/>
    </row>
    <row r="35" spans="1:44" x14ac:dyDescent="0.3">
      <c r="A35" s="18" t="s">
        <v>384</v>
      </c>
      <c r="B35" s="18" t="s">
        <v>7</v>
      </c>
      <c r="C35" s="113">
        <f>'Exports - Data (Adjusted) - 1'!P35/'Exports - Data (Adjusted) - 1'!O35</f>
        <v>3.3285714285714287</v>
      </c>
      <c r="D35" s="18" t="s">
        <v>7</v>
      </c>
      <c r="E35" s="113">
        <f>'Exports - Data (Adjusted) - 1'!S35/'Exports - Data (Adjusted) - 1'!R35</f>
        <v>4.05607476635514</v>
      </c>
      <c r="F35" s="19"/>
      <c r="G35" s="51" t="s">
        <v>7</v>
      </c>
      <c r="H35" s="108">
        <f>'Exports - Data (Adjusted) - 1'!X35/'Exports - Data (Adjusted) - 1'!W35</f>
        <v>4.2279999999999998</v>
      </c>
      <c r="I35" s="108">
        <f>'Exports - Data (Adjusted) - 1'!Z35/'Exports - Data (Adjusted) - 1'!Y35</f>
        <v>3.3620689655172415</v>
      </c>
      <c r="J35" s="18" t="s">
        <v>7</v>
      </c>
      <c r="K35" s="108">
        <f>'Exports - Data (Adjusted) - 1'!AC35/'Exports - Data (Adjusted) - 1'!AB35</f>
        <v>2.5025510204081631</v>
      </c>
      <c r="L35" s="18" t="s">
        <v>7</v>
      </c>
      <c r="M35" s="108">
        <f>'Exports - Data (Adjusted) - 1'!AF35/'Exports - Data (Adjusted) - 1'!AE35</f>
        <v>3.0028985507246375</v>
      </c>
      <c r="N35" s="51" t="s">
        <v>7</v>
      </c>
      <c r="O35" s="113">
        <f>'Exports - Data (Adjusted) - 1'!AI35/'Exports - Data (Adjusted) - 1'!AH35</f>
        <v>0.35405405405405405</v>
      </c>
      <c r="P35" s="58" t="s">
        <v>44</v>
      </c>
      <c r="Q35" s="113">
        <f>'Exports - Data (Adjusted) - 1'!AL35/'Exports - Data (Adjusted) - 1'!AK35</f>
        <v>9.464788732394366</v>
      </c>
      <c r="R35" s="58" t="s">
        <v>2</v>
      </c>
      <c r="S35" s="113">
        <f>'Exports - Data (Adjusted) - 1'!AO35/'Exports - Data (Adjusted) - 1'!AN35</f>
        <v>7.7368421052631575</v>
      </c>
      <c r="T35" s="20" t="s">
        <v>2</v>
      </c>
      <c r="U35" s="113">
        <f>'Exports - Data (Adjusted) - 1'!AR35/'Exports - Data (Adjusted) - 1'!AQ35</f>
        <v>7.8137931034482762</v>
      </c>
      <c r="V35" s="114">
        <f>'Exports - Data (Adjusted) - 1'!AT35/'Exports - Data (Adjusted) - 1'!AS35</f>
        <v>7.9303797468354427</v>
      </c>
      <c r="W35" s="114">
        <f>'Exports - Data (Adjusted) - 1'!AV35/'Exports - Data (Adjusted) - 1'!AU35</f>
        <v>8</v>
      </c>
      <c r="X35" s="20" t="s">
        <v>2</v>
      </c>
      <c r="Y35" s="113">
        <f>'Exports - Data (Adjusted) - 1'!AY35/'Exports - Data (Adjusted) - 1'!AX35</f>
        <v>4.666666666666667</v>
      </c>
      <c r="Z35" s="113">
        <f>'Exports - Data (Adjusted) - 1'!BA35/'Exports - Data (Adjusted) - 1'!AZ35</f>
        <v>2.0159857904085259</v>
      </c>
      <c r="AA35" s="113">
        <f>'Exports - Data (Adjusted) - 1'!BC35/'Exports - Data (Adjusted) - 1'!BB35</f>
        <v>2.0678642714570858</v>
      </c>
      <c r="AB35" s="20" t="s">
        <v>2</v>
      </c>
      <c r="AC35" s="115">
        <f>'Exports - Data (Adjusted) - 1'!BF35/'Exports - Data (Adjusted) - 1'!BE35</f>
        <v>1.8732394366197183</v>
      </c>
      <c r="AD35" s="58" t="s">
        <v>7</v>
      </c>
      <c r="AE35" s="117">
        <f>'Exports - Data (Adjusted) - 1'!BI35/'Exports - Data (Adjusted) - 1'!BH35</f>
        <v>1.9330877839165133</v>
      </c>
      <c r="AF35" s="116">
        <f>'Exports - Data (Adjusted) - 1'!BK35/'Exports - Data (Adjusted) - 1'!BJ35</f>
        <v>1.9683775811209441</v>
      </c>
      <c r="AH35" s="43"/>
      <c r="AI35" s="113"/>
      <c r="AJ35" s="43"/>
      <c r="AK35" s="113"/>
      <c r="AM35" s="113"/>
      <c r="AN35" s="43"/>
      <c r="AO35" s="113"/>
      <c r="AP35" s="74" t="s">
        <v>7</v>
      </c>
      <c r="AQ35" s="113"/>
      <c r="AR35" s="116">
        <f>'Exports - Data (Adjusted) - 1'!CD35/'Exports - Data (Adjusted) - 1'!CC35</f>
        <v>7.0096774193548388</v>
      </c>
    </row>
    <row r="36" spans="1:44" x14ac:dyDescent="0.3">
      <c r="A36" s="25" t="s">
        <v>9</v>
      </c>
      <c r="B36" s="18" t="s">
        <v>7</v>
      </c>
      <c r="C36" s="113"/>
      <c r="D36" s="18" t="s">
        <v>7</v>
      </c>
      <c r="E36" s="113">
        <f>'Exports - Data (Adjusted) - 1'!S36/'Exports - Data (Adjusted) - 1'!R36</f>
        <v>0.19423766816143498</v>
      </c>
      <c r="F36" s="19"/>
      <c r="G36" s="51" t="s">
        <v>7</v>
      </c>
      <c r="H36" s="108">
        <f>'Exports - Data (Adjusted) - 1'!X36/'Exports - Data (Adjusted) - 1'!W36</f>
        <v>0.19078947368421054</v>
      </c>
      <c r="I36" s="108">
        <f>'Exports - Data (Adjusted) - 1'!Z36/'Exports - Data (Adjusted) - 1'!Y36</f>
        <v>0.2324438202247191</v>
      </c>
      <c r="J36" s="20" t="s">
        <v>7</v>
      </c>
      <c r="K36" s="108">
        <f>'Exports - Data (Adjusted) - 1'!AC36/'Exports - Data (Adjusted) - 1'!AB36</f>
        <v>0.22897742363877821</v>
      </c>
      <c r="L36" s="20" t="s">
        <v>7</v>
      </c>
      <c r="M36" s="108">
        <f>'Exports - Data (Adjusted) - 1'!AF36/'Exports - Data (Adjusted) - 1'!AE36</f>
        <v>0.20812411847672779</v>
      </c>
      <c r="N36" s="18" t="s">
        <v>7</v>
      </c>
      <c r="O36" s="113">
        <f>'Exports - Data (Adjusted) - 1'!AI36/'Exports - Data (Adjusted) - 1'!AH36</f>
        <v>0.24110569105691057</v>
      </c>
      <c r="P36" s="18" t="s">
        <v>7</v>
      </c>
      <c r="Q36" s="113">
        <f>'Exports - Data (Adjusted) - 1'!AL36/'Exports - Data (Adjusted) - 1'!AK36</f>
        <v>0.21517666587621531</v>
      </c>
      <c r="R36" s="18" t="s">
        <v>7</v>
      </c>
      <c r="S36" s="113">
        <f>'Exports - Data (Adjusted) - 1'!AO36/'Exports - Data (Adjusted) - 1'!AN36</f>
        <v>0.24643232511970103</v>
      </c>
      <c r="T36" s="20" t="s">
        <v>7</v>
      </c>
      <c r="U36" s="113">
        <f>'Exports - Data (Adjusted) - 1'!AR36/'Exports - Data (Adjusted) - 1'!AQ36</f>
        <v>0.26313696246582152</v>
      </c>
      <c r="V36" s="114">
        <f>'Exports - Data (Adjusted) - 1'!AT36/'Exports - Data (Adjusted) - 1'!AS36</f>
        <v>0.2193169217121313</v>
      </c>
      <c r="W36" s="114">
        <f>'Exports - Data (Adjusted) - 1'!AV36/'Exports - Data (Adjusted) - 1'!AU36</f>
        <v>0.21331117213470155</v>
      </c>
      <c r="X36" s="20" t="s">
        <v>7</v>
      </c>
      <c r="Y36" s="113">
        <f>'Exports - Data (Adjusted) - 1'!AY36/'Exports - Data (Adjusted) - 1'!AX36</f>
        <v>0.20361349888570518</v>
      </c>
      <c r="Z36" s="113">
        <f>'Exports - Data (Adjusted) - 1'!BA36/'Exports - Data (Adjusted) - 1'!AZ36</f>
        <v>0.19930922601915327</v>
      </c>
      <c r="AA36" s="113">
        <f>'Exports - Data (Adjusted) - 1'!BC36/'Exports - Data (Adjusted) - 1'!BB36</f>
        <v>0.20005273334505186</v>
      </c>
      <c r="AB36" s="20" t="s">
        <v>7</v>
      </c>
      <c r="AC36" s="115">
        <f>'Exports - Data (Adjusted) - 1'!BF36/'Exports - Data (Adjusted) - 1'!BE36</f>
        <v>0.1951207201144107</v>
      </c>
      <c r="AD36" s="20" t="s">
        <v>7</v>
      </c>
      <c r="AE36" s="117">
        <f>'Exports - Data (Adjusted) - 1'!BI36/'Exports - Data (Adjusted) - 1'!BH36</f>
        <v>0.22217011185048846</v>
      </c>
      <c r="AF36" s="116">
        <f>'Exports - Data (Adjusted) - 1'!BK36/'Exports - Data (Adjusted) - 1'!BJ36</f>
        <v>0.26138475880187195</v>
      </c>
      <c r="AG36" s="116">
        <f>'Exports - Data (Adjusted) - 1'!BM36/'Exports - Data (Adjusted) - 1'!BL36</f>
        <v>0.2453342801129961</v>
      </c>
      <c r="AH36" s="43"/>
      <c r="AI36" s="113"/>
      <c r="AJ36" s="43"/>
      <c r="AK36" s="113"/>
      <c r="AM36" s="113"/>
      <c r="AN36" s="63" t="s">
        <v>12</v>
      </c>
      <c r="AO36" s="113"/>
      <c r="AP36" s="18" t="s">
        <v>12</v>
      </c>
      <c r="AQ36" s="113"/>
      <c r="AR36" s="116">
        <f>'Exports - Data (Adjusted) - 1'!CD36/'Exports - Data (Adjusted) - 1'!CC36</f>
        <v>5.3360198388096718</v>
      </c>
    </row>
    <row r="37" spans="1:44" x14ac:dyDescent="0.3">
      <c r="A37" s="25" t="s">
        <v>10</v>
      </c>
      <c r="B37" s="51"/>
      <c r="C37" s="113"/>
      <c r="D37" s="18"/>
      <c r="E37" s="113"/>
      <c r="F37" s="19"/>
      <c r="G37" s="51" t="s">
        <v>7</v>
      </c>
      <c r="H37" s="108">
        <f>'Exports - Data (Adjusted) - 1'!X37/'Exports - Data (Adjusted) - 1'!W37</f>
        <v>0.28580645161290325</v>
      </c>
      <c r="I37" s="108">
        <f>'Exports - Data (Adjusted) - 1'!Z37/'Exports - Data (Adjusted) - 1'!Y37</f>
        <v>0.25015328019619865</v>
      </c>
      <c r="J37" s="20" t="s">
        <v>7</v>
      </c>
      <c r="K37" s="108">
        <f>'Exports - Data (Adjusted) - 1'!AC37/'Exports - Data (Adjusted) - 1'!AB37</f>
        <v>0.27667638483965012</v>
      </c>
      <c r="L37" s="20" t="s">
        <v>7</v>
      </c>
      <c r="M37" s="108">
        <f>'Exports - Data (Adjusted) - 1'!AF37/'Exports - Data (Adjusted) - 1'!AE37</f>
        <v>0.25806451612903225</v>
      </c>
      <c r="N37" s="18" t="s">
        <v>7</v>
      </c>
      <c r="O37" s="113">
        <f>'Exports - Data (Adjusted) - 1'!AI37/'Exports - Data (Adjusted) - 1'!AH37</f>
        <v>0.26363636363636361</v>
      </c>
      <c r="P37" s="18" t="s">
        <v>7</v>
      </c>
      <c r="Q37" s="113">
        <f>'Exports - Data (Adjusted) - 1'!AL37/'Exports - Data (Adjusted) - 1'!AK37</f>
        <v>0.29399999999999998</v>
      </c>
      <c r="R37" s="18" t="s">
        <v>7</v>
      </c>
      <c r="S37" s="113">
        <f>'Exports - Data (Adjusted) - 1'!AO37/'Exports - Data (Adjusted) - 1'!AN37</f>
        <v>0.3436559139784946</v>
      </c>
      <c r="T37" s="20" t="s">
        <v>7</v>
      </c>
      <c r="U37" s="113">
        <f>'Exports - Data (Adjusted) - 1'!AR37/'Exports - Data (Adjusted) - 1'!AQ37</f>
        <v>0.35975892443208157</v>
      </c>
      <c r="V37" s="114">
        <f>'Exports - Data (Adjusted) - 1'!AT37/'Exports - Data (Adjusted) - 1'!AS37</f>
        <v>0.23370786516853934</v>
      </c>
      <c r="W37" s="114">
        <f>'Exports - Data (Adjusted) - 1'!AV37/'Exports - Data (Adjusted) - 1'!AU37</f>
        <v>0.26699029126213591</v>
      </c>
      <c r="X37" s="20" t="s">
        <v>7</v>
      </c>
      <c r="Y37" s="113">
        <f>'Exports - Data (Adjusted) - 1'!AY37/'Exports - Data (Adjusted) - 1'!AX37</f>
        <v>0.26678190723134543</v>
      </c>
      <c r="Z37" s="113">
        <f>'Exports - Data (Adjusted) - 1'!BA37/'Exports - Data (Adjusted) - 1'!AZ37</f>
        <v>0.26664793481314975</v>
      </c>
      <c r="AA37" s="113">
        <f>'Exports - Data (Adjusted) - 1'!BC37/'Exports - Data (Adjusted) - 1'!BB37</f>
        <v>0.36688311688311687</v>
      </c>
      <c r="AB37" s="20" t="s">
        <v>7</v>
      </c>
      <c r="AC37" s="115">
        <f>'Exports - Data (Adjusted) - 1'!BF37/'Exports - Data (Adjusted) - 1'!BE37</f>
        <v>0.35654008438818563</v>
      </c>
      <c r="AD37" s="20" t="s">
        <v>7</v>
      </c>
      <c r="AE37" s="117">
        <f>'Exports - Data (Adjusted) - 1'!BI37/'Exports - Data (Adjusted) - 1'!BH37</f>
        <v>0.49042296734604424</v>
      </c>
      <c r="AF37" s="116">
        <f>'Exports - Data (Adjusted) - 1'!BK37/'Exports - Data (Adjusted) - 1'!BJ37</f>
        <v>0.36669738863287249</v>
      </c>
      <c r="AG37" s="116">
        <f>'Exports - Data (Adjusted) - 1'!BM37/'Exports - Data (Adjusted) - 1'!BL37</f>
        <v>0.91861239119303628</v>
      </c>
      <c r="AH37" s="43"/>
      <c r="AI37" s="113"/>
      <c r="AJ37" s="43"/>
      <c r="AK37" s="113"/>
      <c r="AM37" s="113"/>
      <c r="AN37" s="43"/>
      <c r="AO37" s="113"/>
      <c r="AQ37" s="113"/>
    </row>
    <row r="38" spans="1:44" x14ac:dyDescent="0.3">
      <c r="A38" s="18" t="s">
        <v>400</v>
      </c>
      <c r="B38" s="51"/>
      <c r="C38" s="113"/>
      <c r="D38" s="18"/>
      <c r="E38" s="113"/>
      <c r="F38" s="19"/>
      <c r="G38" s="51"/>
      <c r="H38" s="108"/>
      <c r="I38" s="108"/>
      <c r="K38" s="108"/>
      <c r="L38" s="18"/>
      <c r="M38" s="108"/>
      <c r="N38" s="51"/>
      <c r="O38" s="113"/>
      <c r="P38" s="51"/>
      <c r="Q38" s="113"/>
      <c r="R38" s="18"/>
      <c r="S38" s="113"/>
      <c r="T38" s="18"/>
      <c r="U38" s="113"/>
      <c r="V38" s="114"/>
      <c r="W38" s="114"/>
      <c r="X38" s="18"/>
      <c r="Y38" s="113"/>
      <c r="Z38" s="113"/>
      <c r="AA38" s="113"/>
      <c r="AB38" s="131"/>
      <c r="AC38" s="115"/>
      <c r="AD38" s="15" t="s">
        <v>7</v>
      </c>
      <c r="AE38" s="117"/>
      <c r="AG38" s="116">
        <f>'Exports - Data (Adjusted) - 1'!BM38/'Exports - Data (Adjusted) - 1'!BL38</f>
        <v>2.6666666666666665E-2</v>
      </c>
      <c r="AH38" s="43"/>
      <c r="AI38" s="113"/>
      <c r="AJ38" s="62" t="s">
        <v>1</v>
      </c>
      <c r="AK38" s="113">
        <f>'Exports - Data (Adjusted) - 1'!BS38/'Exports - Data (Adjusted) - 1'!BR38</f>
        <v>3.6419753086419752E-2</v>
      </c>
      <c r="AM38" s="113"/>
      <c r="AN38" s="43"/>
      <c r="AO38" s="113"/>
      <c r="AQ38" s="113"/>
    </row>
    <row r="39" spans="1:44" x14ac:dyDescent="0.3">
      <c r="A39" s="25" t="s">
        <v>33</v>
      </c>
      <c r="B39" s="51"/>
      <c r="C39" s="113"/>
      <c r="D39" s="18"/>
      <c r="E39" s="113"/>
      <c r="F39" s="19"/>
      <c r="G39" s="51"/>
      <c r="H39" s="108"/>
      <c r="I39" s="108"/>
      <c r="K39" s="108"/>
      <c r="L39" s="18"/>
      <c r="M39" s="108"/>
      <c r="N39" s="51"/>
      <c r="O39" s="113"/>
      <c r="P39" s="51"/>
      <c r="Q39" s="113"/>
      <c r="R39" s="18"/>
      <c r="S39" s="113"/>
      <c r="T39" s="18"/>
      <c r="U39" s="113"/>
      <c r="V39" s="114"/>
      <c r="W39" s="114"/>
      <c r="X39" s="20"/>
      <c r="Y39" s="113"/>
      <c r="Z39" s="113"/>
      <c r="AA39" s="113"/>
      <c r="AB39" s="131"/>
      <c r="AC39" s="115"/>
      <c r="AE39" s="117"/>
      <c r="AH39" s="43"/>
      <c r="AI39" s="113"/>
      <c r="AJ39" s="43"/>
      <c r="AK39" s="113"/>
      <c r="AM39" s="113"/>
      <c r="AN39" s="43"/>
      <c r="AO39" s="113"/>
      <c r="AQ39" s="113"/>
    </row>
    <row r="40" spans="1:44" x14ac:dyDescent="0.3">
      <c r="A40" s="225" t="s">
        <v>281</v>
      </c>
      <c r="B40" s="51"/>
      <c r="C40" s="113"/>
      <c r="D40" s="18"/>
      <c r="E40" s="113"/>
      <c r="F40" s="19"/>
      <c r="G40" s="51"/>
      <c r="H40" s="108"/>
      <c r="I40" s="108"/>
      <c r="K40" s="108"/>
      <c r="L40" s="18"/>
      <c r="M40" s="108"/>
      <c r="N40" s="51"/>
      <c r="O40" s="113"/>
      <c r="P40" s="51"/>
      <c r="Q40" s="113"/>
      <c r="R40" s="18"/>
      <c r="S40" s="113"/>
      <c r="T40" s="18"/>
      <c r="U40" s="113"/>
      <c r="V40" s="114"/>
      <c r="W40" s="114"/>
      <c r="X40" s="18"/>
      <c r="Y40" s="113"/>
      <c r="Z40" s="113"/>
      <c r="AA40" s="113"/>
      <c r="AB40" s="131"/>
      <c r="AC40" s="115"/>
      <c r="AE40" s="117"/>
      <c r="AH40" s="43"/>
      <c r="AI40" s="113"/>
      <c r="AJ40" s="43"/>
      <c r="AK40" s="113"/>
      <c r="AM40" s="113"/>
      <c r="AN40" s="43"/>
      <c r="AO40" s="113"/>
      <c r="AQ40" s="113"/>
    </row>
    <row r="41" spans="1:44" x14ac:dyDescent="0.3">
      <c r="A41" s="185" t="s">
        <v>166</v>
      </c>
      <c r="C41" s="113"/>
      <c r="E41" s="113"/>
      <c r="H41" s="108"/>
      <c r="I41" s="108"/>
      <c r="K41" s="108"/>
      <c r="M41" s="108"/>
      <c r="O41" s="113"/>
      <c r="Q41" s="113"/>
      <c r="S41" s="113"/>
      <c r="U41" s="113"/>
      <c r="V41" s="114"/>
      <c r="W41" s="114"/>
      <c r="Y41" s="113"/>
      <c r="Z41" s="113"/>
      <c r="AA41" s="113"/>
      <c r="AB41" s="131"/>
      <c r="AC41" s="115"/>
      <c r="AE41" s="117"/>
      <c r="AH41" s="43"/>
      <c r="AI41" s="113"/>
      <c r="AJ41" s="43"/>
      <c r="AK41" s="113"/>
      <c r="AM41" s="113"/>
      <c r="AN41" s="43"/>
      <c r="AO41" s="113"/>
      <c r="AQ41" s="113"/>
    </row>
    <row r="42" spans="1:44" x14ac:dyDescent="0.3">
      <c r="A42" s="65" t="s">
        <v>34</v>
      </c>
      <c r="B42" s="51"/>
      <c r="C42" s="113"/>
      <c r="D42" s="18"/>
      <c r="E42" s="113"/>
      <c r="F42" s="19"/>
      <c r="G42" s="51"/>
      <c r="H42" s="108"/>
      <c r="I42" s="108"/>
      <c r="K42" s="108"/>
      <c r="L42" s="18"/>
      <c r="M42" s="108"/>
      <c r="N42" s="51"/>
      <c r="O42" s="113"/>
      <c r="P42" s="51"/>
      <c r="Q42" s="113"/>
      <c r="R42" s="18"/>
      <c r="S42" s="113"/>
      <c r="T42" s="18"/>
      <c r="U42" s="113"/>
      <c r="V42" s="114"/>
      <c r="W42" s="114"/>
      <c r="X42" s="18"/>
      <c r="Y42" s="113"/>
      <c r="Z42" s="113"/>
      <c r="AA42" s="113"/>
      <c r="AB42" s="131"/>
      <c r="AC42" s="115"/>
      <c r="AE42" s="117"/>
      <c r="AH42" s="43"/>
      <c r="AI42" s="113"/>
      <c r="AJ42" s="43"/>
      <c r="AK42" s="113"/>
      <c r="AM42" s="113"/>
      <c r="AN42" s="43"/>
      <c r="AO42" s="113"/>
      <c r="AQ42" s="113"/>
    </row>
    <row r="43" spans="1:44" x14ac:dyDescent="0.3">
      <c r="A43" s="224" t="s">
        <v>96</v>
      </c>
      <c r="B43" s="51"/>
      <c r="C43" s="113"/>
      <c r="D43" s="18"/>
      <c r="E43" s="113"/>
      <c r="F43" s="19"/>
      <c r="G43" s="51"/>
      <c r="H43" s="108"/>
      <c r="I43" s="108"/>
      <c r="K43" s="108"/>
      <c r="L43" s="18"/>
      <c r="M43" s="108"/>
      <c r="N43" s="51"/>
      <c r="O43" s="113"/>
      <c r="P43" s="51"/>
      <c r="Q43" s="113"/>
      <c r="R43" s="18"/>
      <c r="S43" s="113"/>
      <c r="T43" s="18"/>
      <c r="U43" s="113"/>
      <c r="V43" s="114"/>
      <c r="W43" s="114"/>
      <c r="X43" s="18"/>
      <c r="Y43" s="113"/>
      <c r="Z43" s="113"/>
      <c r="AA43" s="113"/>
      <c r="AB43" s="131"/>
      <c r="AC43" s="115"/>
      <c r="AE43" s="117"/>
      <c r="AH43" s="43"/>
      <c r="AI43" s="113"/>
      <c r="AJ43" s="43"/>
      <c r="AK43" s="113"/>
      <c r="AM43" s="113"/>
      <c r="AN43" s="43"/>
      <c r="AO43" s="113"/>
      <c r="AQ43" s="113"/>
    </row>
    <row r="44" spans="1:44" x14ac:dyDescent="0.3">
      <c r="A44" s="20" t="s">
        <v>36</v>
      </c>
      <c r="B44" s="51"/>
      <c r="C44" s="113"/>
      <c r="D44" s="18"/>
      <c r="E44" s="113"/>
      <c r="F44" s="19"/>
      <c r="G44" s="51"/>
      <c r="H44" s="108"/>
      <c r="I44" s="108"/>
      <c r="K44" s="108"/>
      <c r="L44" s="18"/>
      <c r="M44" s="108"/>
      <c r="N44" s="51"/>
      <c r="O44" s="113"/>
      <c r="P44" s="51"/>
      <c r="Q44" s="113"/>
      <c r="R44" s="18"/>
      <c r="S44" s="113"/>
      <c r="T44" s="18"/>
      <c r="U44" s="113"/>
      <c r="V44" s="114"/>
      <c r="W44" s="114"/>
      <c r="X44" s="18"/>
      <c r="Y44" s="113"/>
      <c r="Z44" s="113"/>
      <c r="AA44" s="113"/>
      <c r="AB44" s="131"/>
      <c r="AC44" s="115"/>
      <c r="AE44" s="117"/>
      <c r="AH44" s="43"/>
      <c r="AI44" s="113"/>
      <c r="AJ44" s="43"/>
      <c r="AK44" s="113"/>
      <c r="AM44" s="113"/>
      <c r="AN44" s="43"/>
      <c r="AO44" s="113"/>
      <c r="AQ44" s="113"/>
    </row>
    <row r="45" spans="1:44" x14ac:dyDescent="0.3">
      <c r="A45" s="187" t="s">
        <v>174</v>
      </c>
      <c r="B45" s="51"/>
      <c r="C45" s="113"/>
      <c r="D45" s="18"/>
      <c r="E45" s="113"/>
      <c r="F45" s="19"/>
      <c r="G45" s="51"/>
      <c r="H45" s="108"/>
      <c r="I45" s="108"/>
      <c r="K45" s="108"/>
      <c r="L45" s="18"/>
      <c r="M45" s="108"/>
      <c r="N45" s="18"/>
      <c r="O45" s="113"/>
      <c r="P45" s="18"/>
      <c r="Q45" s="113"/>
      <c r="R45" s="18"/>
      <c r="S45" s="113"/>
      <c r="T45" s="18"/>
      <c r="U45" s="113"/>
      <c r="V45" s="114"/>
      <c r="W45" s="114"/>
      <c r="X45" s="18"/>
      <c r="Y45" s="113"/>
      <c r="Z45" s="113"/>
      <c r="AA45" s="113"/>
      <c r="AB45" s="131"/>
      <c r="AC45" s="115"/>
      <c r="AD45" s="15" t="s">
        <v>7</v>
      </c>
      <c r="AE45" s="117"/>
      <c r="AG45" s="116">
        <f>'Exports - Data (Adjusted) - 1'!BM45/'Exports - Data (Adjusted) - 1'!BL45</f>
        <v>7.8625954198473277E-2</v>
      </c>
      <c r="AH45" s="43"/>
      <c r="AI45" s="113"/>
      <c r="AJ45" s="43"/>
      <c r="AK45" s="113"/>
      <c r="AM45" s="113"/>
      <c r="AN45" s="43"/>
      <c r="AO45" s="113"/>
      <c r="AQ45" s="113"/>
    </row>
    <row r="46" spans="1:44" x14ac:dyDescent="0.3">
      <c r="A46" s="187" t="s">
        <v>173</v>
      </c>
      <c r="B46" s="51"/>
      <c r="C46" s="113"/>
      <c r="D46" s="18"/>
      <c r="E46" s="113"/>
      <c r="F46" s="19"/>
      <c r="G46" s="51"/>
      <c r="H46" s="108"/>
      <c r="I46" s="108"/>
      <c r="K46" s="108"/>
      <c r="L46" s="18"/>
      <c r="M46" s="108"/>
      <c r="N46" s="18"/>
      <c r="O46" s="113"/>
      <c r="P46" s="18"/>
      <c r="Q46" s="113"/>
      <c r="R46" s="18"/>
      <c r="S46" s="113"/>
      <c r="T46" s="18"/>
      <c r="U46" s="113"/>
      <c r="V46" s="114"/>
      <c r="W46" s="114"/>
      <c r="X46" s="18"/>
      <c r="Y46" s="113"/>
      <c r="Z46" s="113"/>
      <c r="AA46" s="113"/>
      <c r="AB46" s="131"/>
      <c r="AC46" s="115"/>
      <c r="AD46" s="15" t="s">
        <v>7</v>
      </c>
      <c r="AE46" s="117"/>
      <c r="AG46" s="116">
        <f>'Exports - Data (Adjusted) - 1'!BM46/'Exports - Data (Adjusted) - 1'!BL46</f>
        <v>0.16666666666666666</v>
      </c>
      <c r="AH46" s="43"/>
      <c r="AI46" s="113"/>
      <c r="AJ46" s="43"/>
      <c r="AK46" s="113"/>
      <c r="AM46" s="113"/>
      <c r="AN46" s="43"/>
      <c r="AO46" s="113"/>
      <c r="AQ46" s="113"/>
    </row>
    <row r="47" spans="1:44" ht="15.9" customHeight="1" x14ac:dyDescent="0.3">
      <c r="A47" s="20" t="s">
        <v>35</v>
      </c>
      <c r="B47" s="51"/>
      <c r="C47" s="113"/>
      <c r="D47" s="18"/>
      <c r="E47" s="113"/>
      <c r="F47" s="19"/>
      <c r="G47" s="51"/>
      <c r="H47" s="108"/>
      <c r="I47" s="108"/>
      <c r="K47" s="108"/>
      <c r="L47" s="18"/>
      <c r="M47" s="108"/>
      <c r="N47" s="51"/>
      <c r="O47" s="113"/>
      <c r="P47" s="51"/>
      <c r="Q47" s="113"/>
      <c r="R47" s="18"/>
      <c r="S47" s="113"/>
      <c r="T47" s="18"/>
      <c r="U47" s="113"/>
      <c r="V47" s="114"/>
      <c r="W47" s="114"/>
      <c r="X47" s="18"/>
      <c r="Y47" s="113"/>
      <c r="Z47" s="113"/>
      <c r="AA47" s="113"/>
      <c r="AB47" s="131"/>
      <c r="AC47" s="115"/>
      <c r="AE47" s="117"/>
      <c r="AH47" s="43"/>
      <c r="AI47" s="113"/>
      <c r="AJ47" s="43"/>
      <c r="AK47" s="113"/>
      <c r="AM47" s="113"/>
      <c r="AN47" s="43"/>
      <c r="AO47" s="113"/>
      <c r="AQ47" s="113"/>
    </row>
    <row r="48" spans="1:44" ht="15.9" customHeight="1" x14ac:dyDescent="0.3">
      <c r="A48" s="187" t="s">
        <v>170</v>
      </c>
      <c r="B48" s="51"/>
      <c r="C48" s="113"/>
      <c r="D48" s="18"/>
      <c r="E48" s="113"/>
      <c r="F48" s="19"/>
      <c r="G48" s="51"/>
      <c r="H48" s="108"/>
      <c r="I48" s="108"/>
      <c r="K48" s="108"/>
      <c r="L48" s="18"/>
      <c r="M48" s="108"/>
      <c r="N48" s="51"/>
      <c r="O48" s="113"/>
      <c r="P48" s="18"/>
      <c r="Q48" s="113"/>
      <c r="R48" s="18" t="s">
        <v>7</v>
      </c>
      <c r="S48" s="113">
        <f>'Exports - Data (Adjusted) - 1'!AO48/'Exports - Data (Adjusted) - 1'!AN48</f>
        <v>0.88770053475935828</v>
      </c>
      <c r="T48" s="18" t="s">
        <v>7</v>
      </c>
      <c r="U48" s="113">
        <f>'Exports - Data (Adjusted) - 1'!AR48/'Exports - Data (Adjusted) - 1'!AQ48</f>
        <v>0.87428571428571433</v>
      </c>
      <c r="V48" s="114">
        <f>'Exports - Data (Adjusted) - 1'!AT48/'Exports - Data (Adjusted) - 1'!AS48</f>
        <v>1.1298701298701299</v>
      </c>
      <c r="W48" s="114">
        <f>'Exports - Data (Adjusted) - 1'!AV48/'Exports - Data (Adjusted) - 1'!AU48</f>
        <v>0.9642857142857143</v>
      </c>
      <c r="X48" s="18" t="s">
        <v>7</v>
      </c>
      <c r="Y48" s="113">
        <f>'Exports - Data (Adjusted) - 1'!AY48/'Exports - Data (Adjusted) - 1'!AX48</f>
        <v>1</v>
      </c>
      <c r="Z48" s="113">
        <f>'Exports - Data (Adjusted) - 1'!BA48/'Exports - Data (Adjusted) - 1'!AZ48</f>
        <v>1</v>
      </c>
      <c r="AA48" s="113">
        <f>'Exports - Data (Adjusted) - 1'!BC48/'Exports - Data (Adjusted) - 1'!BB48</f>
        <v>1.01875</v>
      </c>
      <c r="AB48" s="18" t="s">
        <v>7</v>
      </c>
      <c r="AC48" s="115">
        <f>'Exports - Data (Adjusted) - 1'!BF48/'Exports - Data (Adjusted) - 1'!BE48</f>
        <v>1.1333333333333333</v>
      </c>
      <c r="AD48" s="18" t="s">
        <v>7</v>
      </c>
      <c r="AE48" s="117">
        <f>'Exports - Data (Adjusted) - 1'!BI48/'Exports - Data (Adjusted) - 1'!BH48</f>
        <v>1.1325536062378168</v>
      </c>
      <c r="AF48" s="116">
        <f>'Exports - Data (Adjusted) - 1'!BK48/'Exports - Data (Adjusted) - 1'!BJ48</f>
        <v>1.3625806451612903</v>
      </c>
      <c r="AH48" s="43"/>
      <c r="AI48" s="113"/>
      <c r="AJ48" s="43"/>
      <c r="AK48" s="113"/>
      <c r="AM48" s="113"/>
      <c r="AN48" s="43"/>
      <c r="AO48" s="113"/>
      <c r="AQ48" s="113"/>
    </row>
    <row r="49" spans="1:44" ht="14.1" customHeight="1" x14ac:dyDescent="0.3">
      <c r="A49" s="187" t="s">
        <v>85</v>
      </c>
      <c r="B49" s="51"/>
      <c r="C49" s="113"/>
      <c r="D49" s="18"/>
      <c r="E49" s="113"/>
      <c r="F49" s="19"/>
      <c r="G49" s="51"/>
      <c r="H49" s="108"/>
      <c r="I49" s="108"/>
      <c r="K49" s="108"/>
      <c r="L49" s="18"/>
      <c r="M49" s="108"/>
      <c r="N49" s="51"/>
      <c r="O49" s="113"/>
      <c r="P49" s="18"/>
      <c r="Q49" s="113"/>
      <c r="R49" s="18" t="s">
        <v>7</v>
      </c>
      <c r="S49" s="113">
        <f>'Exports - Data (Adjusted) - 1'!AO49/'Exports - Data (Adjusted) - 1'!AN49</f>
        <v>0.73780487804878048</v>
      </c>
      <c r="T49" s="18" t="s">
        <v>7</v>
      </c>
      <c r="U49" s="113">
        <f>'Exports - Data (Adjusted) - 1'!AR49/'Exports - Data (Adjusted) - 1'!AQ49</f>
        <v>0.71666666666666667</v>
      </c>
      <c r="V49" s="114">
        <f>'Exports - Data (Adjusted) - 1'!AT49/'Exports - Data (Adjusted) - 1'!AS49</f>
        <v>0.76571428571428568</v>
      </c>
      <c r="W49" s="114">
        <f>'Exports - Data (Adjusted) - 1'!AV49/'Exports - Data (Adjusted) - 1'!AU49</f>
        <v>0.8351648351648352</v>
      </c>
      <c r="X49" s="18" t="s">
        <v>7</v>
      </c>
      <c r="Y49" s="113">
        <f>'Exports - Data (Adjusted) - 1'!AY49/'Exports - Data (Adjusted) - 1'!AX49</f>
        <v>0.80107526881720426</v>
      </c>
      <c r="Z49" s="113">
        <f>'Exports - Data (Adjusted) - 1'!BA49/'Exports - Data (Adjusted) - 1'!AZ49</f>
        <v>0.83076923076923082</v>
      </c>
      <c r="AA49" s="113">
        <f>'Exports - Data (Adjusted) - 1'!BC49/'Exports - Data (Adjusted) - 1'!BB49</f>
        <v>0.60096153846153844</v>
      </c>
      <c r="AB49" s="18" t="s">
        <v>7</v>
      </c>
      <c r="AC49" s="115">
        <f>'Exports - Data (Adjusted) - 1'!BF49/'Exports - Data (Adjusted) - 1'!BE49</f>
        <v>0.6</v>
      </c>
      <c r="AD49" s="18" t="s">
        <v>7</v>
      </c>
      <c r="AE49" s="117">
        <f>'Exports - Data (Adjusted) - 1'!BI49/'Exports - Data (Adjusted) - 1'!BH49</f>
        <v>0.58371735791090629</v>
      </c>
      <c r="AF49" s="116">
        <f>'Exports - Data (Adjusted) - 1'!BK49/'Exports - Data (Adjusted) - 1'!BJ49</f>
        <v>0.75008547008547011</v>
      </c>
      <c r="AG49" s="116">
        <f>'Exports - Data (Adjusted) - 1'!BM49/'Exports - Data (Adjusted) - 1'!BL49</f>
        <v>1.2</v>
      </c>
      <c r="AH49" s="43"/>
      <c r="AI49" s="113"/>
      <c r="AJ49" s="43"/>
      <c r="AK49" s="113"/>
      <c r="AM49" s="113"/>
      <c r="AN49" s="43"/>
      <c r="AO49" s="113"/>
      <c r="AQ49" s="113"/>
    </row>
    <row r="50" spans="1:44" x14ac:dyDescent="0.3">
      <c r="A50" s="187" t="s">
        <v>172</v>
      </c>
      <c r="B50" s="51"/>
      <c r="C50" s="113"/>
      <c r="D50" s="18"/>
      <c r="E50" s="113"/>
      <c r="F50" s="19"/>
      <c r="G50" s="51"/>
      <c r="H50" s="108"/>
      <c r="I50" s="108"/>
      <c r="K50" s="108"/>
      <c r="L50" s="18"/>
      <c r="M50" s="108"/>
      <c r="N50" s="51"/>
      <c r="O50" s="113"/>
      <c r="P50" s="18"/>
      <c r="Q50" s="113"/>
      <c r="R50" s="18"/>
      <c r="S50" s="113"/>
      <c r="T50" s="18"/>
      <c r="U50" s="113"/>
      <c r="V50" s="114"/>
      <c r="W50" s="114"/>
      <c r="X50" s="18"/>
      <c r="Y50" s="113"/>
      <c r="Z50" s="113"/>
      <c r="AA50" s="113"/>
      <c r="AB50" s="18"/>
      <c r="AC50" s="115"/>
      <c r="AE50" s="117"/>
      <c r="AH50" s="43"/>
      <c r="AI50" s="113"/>
      <c r="AJ50" s="43"/>
      <c r="AK50" s="113"/>
      <c r="AM50" s="113"/>
      <c r="AN50" s="43"/>
      <c r="AO50" s="113"/>
      <c r="AQ50" s="113"/>
    </row>
    <row r="51" spans="1:44" x14ac:dyDescent="0.3">
      <c r="A51" s="20" t="s">
        <v>14</v>
      </c>
      <c r="B51" s="51"/>
      <c r="C51" s="113"/>
      <c r="D51" s="18"/>
      <c r="E51" s="113"/>
      <c r="F51" s="19"/>
      <c r="G51" s="51"/>
      <c r="H51" s="108"/>
      <c r="I51" s="108"/>
      <c r="K51" s="108"/>
      <c r="L51" s="18"/>
      <c r="M51" s="108"/>
      <c r="N51" s="51"/>
      <c r="O51" s="113"/>
      <c r="P51" s="18"/>
      <c r="Q51" s="113"/>
      <c r="R51" s="18"/>
      <c r="S51" s="113"/>
      <c r="T51" s="18"/>
      <c r="U51" s="113"/>
      <c r="V51" s="114"/>
      <c r="W51" s="114"/>
      <c r="X51" s="18"/>
      <c r="Y51" s="113"/>
      <c r="Z51" s="113"/>
      <c r="AA51" s="113"/>
      <c r="AB51" s="18"/>
      <c r="AC51" s="115"/>
      <c r="AE51" s="117"/>
      <c r="AH51" s="43"/>
      <c r="AI51" s="113"/>
      <c r="AJ51" s="43"/>
      <c r="AK51" s="113"/>
      <c r="AM51" s="113"/>
      <c r="AN51" s="43"/>
      <c r="AO51" s="113"/>
      <c r="AQ51" s="113"/>
    </row>
    <row r="52" spans="1:44" x14ac:dyDescent="0.3">
      <c r="A52" s="71" t="s">
        <v>175</v>
      </c>
      <c r="B52" s="51"/>
      <c r="C52" s="113"/>
      <c r="D52" s="18"/>
      <c r="E52" s="113"/>
      <c r="F52" s="19"/>
      <c r="G52" s="51"/>
      <c r="H52" s="108"/>
      <c r="I52" s="108"/>
      <c r="K52" s="108"/>
      <c r="L52" s="18"/>
      <c r="M52" s="108"/>
      <c r="N52" s="51"/>
      <c r="O52" s="113"/>
      <c r="P52" s="18"/>
      <c r="Q52" s="113"/>
      <c r="R52" s="18"/>
      <c r="S52" s="113"/>
      <c r="T52" s="18"/>
      <c r="U52" s="113"/>
      <c r="V52" s="114"/>
      <c r="W52" s="114"/>
      <c r="X52" s="18"/>
      <c r="Y52" s="113"/>
      <c r="Z52" s="113"/>
      <c r="AA52" s="113"/>
      <c r="AB52" s="18"/>
      <c r="AC52" s="115"/>
      <c r="AE52" s="117"/>
      <c r="AH52" s="43"/>
      <c r="AI52" s="113"/>
      <c r="AJ52" s="43"/>
      <c r="AK52" s="113"/>
      <c r="AM52" s="113"/>
      <c r="AN52" s="43"/>
      <c r="AO52" s="113"/>
      <c r="AQ52" s="113"/>
    </row>
    <row r="53" spans="1:44" x14ac:dyDescent="0.3">
      <c r="A53" s="224" t="s">
        <v>296</v>
      </c>
      <c r="B53" s="51"/>
      <c r="C53" s="113"/>
      <c r="D53" s="18"/>
      <c r="E53" s="113"/>
      <c r="F53" s="19"/>
      <c r="G53" s="51"/>
      <c r="H53" s="108"/>
      <c r="I53" s="108"/>
      <c r="K53" s="108"/>
      <c r="L53" s="18"/>
      <c r="M53" s="108"/>
      <c r="N53" s="51"/>
      <c r="O53" s="113"/>
      <c r="P53" s="18"/>
      <c r="Q53" s="113"/>
      <c r="R53" s="18"/>
      <c r="S53" s="113"/>
      <c r="T53" s="18"/>
      <c r="U53" s="113"/>
      <c r="V53" s="114"/>
      <c r="W53" s="114"/>
      <c r="X53" s="18"/>
      <c r="Y53" s="113"/>
      <c r="Z53" s="113"/>
      <c r="AA53" s="113"/>
      <c r="AB53" s="18"/>
      <c r="AC53" s="115"/>
      <c r="AE53" s="117"/>
      <c r="AH53" s="43"/>
      <c r="AI53" s="113"/>
      <c r="AJ53" s="43"/>
      <c r="AK53" s="113"/>
      <c r="AM53" s="113"/>
      <c r="AN53" s="43"/>
      <c r="AO53" s="113"/>
      <c r="AQ53" s="113"/>
    </row>
    <row r="54" spans="1:44" x14ac:dyDescent="0.3">
      <c r="A54" s="187" t="s">
        <v>385</v>
      </c>
      <c r="B54" s="51"/>
      <c r="C54" s="113"/>
      <c r="D54" s="18"/>
      <c r="E54" s="113"/>
      <c r="F54" s="19"/>
      <c r="G54" s="51"/>
      <c r="H54" s="108"/>
      <c r="I54" s="108"/>
      <c r="K54" s="108"/>
      <c r="L54" s="18"/>
      <c r="M54" s="108"/>
      <c r="N54" s="51"/>
      <c r="O54" s="113"/>
      <c r="P54" s="18"/>
      <c r="Q54" s="113"/>
      <c r="R54" s="18"/>
      <c r="S54" s="113"/>
      <c r="T54" s="18"/>
      <c r="U54" s="113"/>
      <c r="V54" s="114"/>
      <c r="W54" s="114"/>
      <c r="X54" s="18"/>
      <c r="Y54" s="113"/>
      <c r="Z54" s="113"/>
      <c r="AA54" s="113"/>
      <c r="AB54" s="18"/>
      <c r="AC54" s="115"/>
      <c r="AE54" s="117"/>
      <c r="AH54" s="43"/>
      <c r="AI54" s="113"/>
      <c r="AJ54" s="43"/>
      <c r="AK54" s="113"/>
      <c r="AM54" s="113"/>
      <c r="AN54" s="43"/>
      <c r="AO54" s="113"/>
      <c r="AQ54" s="113"/>
    </row>
    <row r="55" spans="1:44" x14ac:dyDescent="0.3">
      <c r="A55" s="11" t="s">
        <v>50</v>
      </c>
      <c r="B55" s="18" t="s">
        <v>7</v>
      </c>
      <c r="C55" s="113">
        <f>'Exports - Data (Adjusted) - 1'!P55/'Exports - Data (Adjusted) - 1'!O55</f>
        <v>0.30826470588235294</v>
      </c>
      <c r="D55" s="18" t="s">
        <v>7</v>
      </c>
      <c r="E55" s="113">
        <f>'Exports - Data (Adjusted) - 1'!S55/'Exports - Data (Adjusted) - 1'!R55</f>
        <v>0.37607272727272728</v>
      </c>
      <c r="F55" s="19"/>
      <c r="G55" s="51" t="s">
        <v>7</v>
      </c>
      <c r="H55" s="108">
        <f>'Exports - Data (Adjusted) - 1'!X55/'Exports - Data (Adjusted) - 1'!W55</f>
        <v>0.424789644012945</v>
      </c>
      <c r="I55" s="108">
        <f>'Exports - Data (Adjusted) - 1'!Z55/'Exports - Data (Adjusted) - 1'!Y55</f>
        <v>0.43213432835820897</v>
      </c>
      <c r="J55" s="18" t="s">
        <v>7</v>
      </c>
      <c r="K55" s="108">
        <f>'Exports - Data (Adjusted) - 1'!AC55/'Exports - Data (Adjusted) - 1'!AB55</f>
        <v>0.45031111111111111</v>
      </c>
      <c r="L55" s="18" t="s">
        <v>7</v>
      </c>
      <c r="M55" s="108">
        <f>'Exports - Data (Adjusted) - 1'!AF55/'Exports - Data (Adjusted) - 1'!AE55</f>
        <v>0.38264784946236557</v>
      </c>
      <c r="N55" s="18" t="s">
        <v>7</v>
      </c>
      <c r="O55" s="113">
        <f>'Exports - Data (Adjusted) - 1'!AI55/'Exports - Data (Adjusted) - 1'!AH55</f>
        <v>0.41659574468085109</v>
      </c>
      <c r="P55" s="18"/>
      <c r="Q55" s="113"/>
      <c r="R55" s="18"/>
      <c r="S55" s="113"/>
      <c r="T55" s="18"/>
      <c r="U55" s="113"/>
      <c r="V55" s="114"/>
      <c r="W55" s="114"/>
      <c r="X55" s="18"/>
      <c r="Y55" s="113"/>
      <c r="Z55" s="113"/>
      <c r="AA55" s="113"/>
      <c r="AB55" s="18"/>
      <c r="AC55" s="115"/>
      <c r="AE55" s="117"/>
      <c r="AH55" s="43"/>
      <c r="AI55" s="113"/>
      <c r="AJ55" s="43"/>
      <c r="AK55" s="113"/>
      <c r="AM55" s="113"/>
      <c r="AN55" s="43"/>
      <c r="AO55" s="113"/>
      <c r="AQ55" s="113"/>
    </row>
    <row r="56" spans="1:44" x14ac:dyDescent="0.3">
      <c r="A56" s="187" t="s">
        <v>86</v>
      </c>
      <c r="B56" s="51"/>
      <c r="C56" s="113"/>
      <c r="D56" s="18"/>
      <c r="E56" s="113"/>
      <c r="F56" s="19"/>
      <c r="G56" s="51"/>
      <c r="H56" s="108"/>
      <c r="I56" s="108"/>
      <c r="K56" s="108"/>
      <c r="L56" s="18"/>
      <c r="M56" s="108"/>
      <c r="N56" s="51"/>
      <c r="O56" s="113"/>
      <c r="P56" s="18" t="s">
        <v>7</v>
      </c>
      <c r="Q56" s="113">
        <f>'Exports - Data (Adjusted) - 1'!AL56/'Exports - Data (Adjusted) - 1'!AK56</f>
        <v>0.29409090909090907</v>
      </c>
      <c r="R56" s="18" t="s">
        <v>7</v>
      </c>
      <c r="S56" s="113">
        <f>'Exports - Data (Adjusted) - 1'!AO56/'Exports - Data (Adjusted) - 1'!AN56</f>
        <v>0.40635897435897433</v>
      </c>
      <c r="T56" s="18" t="s">
        <v>7</v>
      </c>
      <c r="U56" s="113">
        <f>'Exports - Data (Adjusted) - 1'!AR56/'Exports - Data (Adjusted) - 1'!AQ56</f>
        <v>0.34372549019607845</v>
      </c>
      <c r="V56" s="114"/>
      <c r="W56" s="114"/>
      <c r="X56" s="18"/>
      <c r="Y56" s="113"/>
      <c r="Z56" s="113"/>
      <c r="AA56" s="113"/>
      <c r="AB56" s="18"/>
      <c r="AC56" s="115">
        <f>'Exports - Data (Adjusted) - 1'!BF55/'Exports - Data (Adjusted) - 1'!BE55</f>
        <v>0.41161987041036718</v>
      </c>
      <c r="AD56" s="18" t="s">
        <v>7</v>
      </c>
      <c r="AE56" s="117">
        <f>'Exports - Data (Adjusted) - 1'!BI56/'Exports - Data (Adjusted) - 1'!BH56</f>
        <v>0.31665454545454547</v>
      </c>
      <c r="AF56" s="116">
        <f>'Exports - Data (Adjusted) - 1'!BK56/'Exports - Data (Adjusted) - 1'!BJ56</f>
        <v>0.33333333333333331</v>
      </c>
      <c r="AG56" s="116">
        <f>'Exports - Data (Adjusted) - 1'!BM56/'Exports - Data (Adjusted) - 1'!BL56</f>
        <v>0.4</v>
      </c>
      <c r="AH56" s="18" t="s">
        <v>7</v>
      </c>
      <c r="AI56" s="113">
        <f>'Exports - Data (Adjusted) - 1'!BP56/'Exports - Data (Adjusted) - 1'!BO56</f>
        <v>0.50436101630640884</v>
      </c>
      <c r="AJ56" s="18" t="s">
        <v>7</v>
      </c>
      <c r="AK56" s="113">
        <f>'Exports - Data (Adjusted) - 1'!BS56/'Exports - Data (Adjusted) - 1'!BR56</f>
        <v>0.51818181818181819</v>
      </c>
      <c r="AL56" s="18" t="s">
        <v>7</v>
      </c>
      <c r="AM56" s="113">
        <f>'Exports - Data (Adjusted) - 1'!BV56/'Exports - Data (Adjusted) - 1'!BU56</f>
        <v>0.5279661016949152</v>
      </c>
      <c r="AN56" s="18" t="s">
        <v>12</v>
      </c>
      <c r="AO56" s="113">
        <f>'Exports - Data (Adjusted) - 1'!BY56/'Exports - Data (Adjusted) - 1'!BX56</f>
        <v>5.9957081545064375</v>
      </c>
      <c r="AP56" s="133" t="s">
        <v>12</v>
      </c>
      <c r="AQ56" s="113">
        <f>'Exports - Data (Adjusted) - 1'!CB56/'Exports - Data (Adjusted) - 1'!CA56</f>
        <v>6.5744680851063828</v>
      </c>
      <c r="AR56" s="116">
        <f>'Exports - Data (Adjusted) - 1'!CD56/'Exports - Data (Adjusted) - 1'!CC56</f>
        <v>6.1428571428571432</v>
      </c>
    </row>
    <row r="57" spans="1:44" x14ac:dyDescent="0.3">
      <c r="A57" s="187" t="s">
        <v>87</v>
      </c>
      <c r="B57" s="51"/>
      <c r="C57" s="113"/>
      <c r="D57" s="18"/>
      <c r="E57" s="113"/>
      <c r="F57" s="19"/>
      <c r="G57" s="51"/>
      <c r="H57" s="108"/>
      <c r="I57" s="108"/>
      <c r="K57" s="108"/>
      <c r="L57" s="18"/>
      <c r="M57" s="108"/>
      <c r="N57" s="51"/>
      <c r="O57" s="113"/>
      <c r="P57" s="18" t="s">
        <v>7</v>
      </c>
      <c r="Q57" s="113">
        <f>'Exports - Data (Adjusted) - 1'!AL57/'Exports - Data (Adjusted) - 1'!AK57</f>
        <v>0.19302325581395349</v>
      </c>
      <c r="R57" s="18" t="s">
        <v>7</v>
      </c>
      <c r="S57" s="113">
        <f>'Exports - Data (Adjusted) - 1'!AO57/'Exports - Data (Adjusted) - 1'!AN57</f>
        <v>0.23642857142857143</v>
      </c>
      <c r="T57" s="18" t="s">
        <v>7</v>
      </c>
      <c r="U57" s="113">
        <f>'Exports - Data (Adjusted) - 1'!AR57/'Exports - Data (Adjusted) - 1'!AQ57</f>
        <v>0.23401360544217686</v>
      </c>
      <c r="V57" s="114"/>
      <c r="W57" s="114"/>
      <c r="X57" s="18"/>
      <c r="Y57" s="113"/>
      <c r="Z57" s="113"/>
      <c r="AA57" s="113"/>
      <c r="AB57" s="18"/>
      <c r="AC57" s="113"/>
      <c r="AD57" s="18" t="s">
        <v>7</v>
      </c>
      <c r="AE57" s="117">
        <f>'Exports - Data (Adjusted) - 1'!BI57/'Exports - Data (Adjusted) - 1'!BH57</f>
        <v>0.216260162601626</v>
      </c>
      <c r="AF57" s="116">
        <f>'Exports - Data (Adjusted) - 1'!BK57/'Exports - Data (Adjusted) - 1'!BJ57</f>
        <v>0.2167111111111111</v>
      </c>
      <c r="AH57" s="18" t="s">
        <v>7</v>
      </c>
      <c r="AI57" s="113">
        <f>'Exports - Data (Adjusted) - 1'!BP57/'Exports - Data (Adjusted) - 1'!BO57</f>
        <v>0.33333333333333331</v>
      </c>
      <c r="AJ57" s="18" t="s">
        <v>7</v>
      </c>
      <c r="AK57" s="113">
        <f>'Exports - Data (Adjusted) - 1'!BS57/'Exports - Data (Adjusted) - 1'!BR57</f>
        <v>0.39117106069895768</v>
      </c>
      <c r="AL57" s="18"/>
      <c r="AM57" s="113"/>
      <c r="AN57" s="18" t="s">
        <v>12</v>
      </c>
      <c r="AO57" s="113">
        <f>'Exports - Data (Adjusted) - 1'!BY57/'Exports - Data (Adjusted) - 1'!BX57</f>
        <v>0.22222222222222221</v>
      </c>
      <c r="AP57" s="18" t="s">
        <v>12</v>
      </c>
      <c r="AQ57" s="113">
        <f>'Exports - Data (Adjusted) - 1'!CB57/'Exports - Data (Adjusted) - 1'!CA57</f>
        <v>0.22266666666666668</v>
      </c>
    </row>
    <row r="58" spans="1:44" x14ac:dyDescent="0.3">
      <c r="A58" s="187" t="s">
        <v>88</v>
      </c>
      <c r="B58" s="51"/>
      <c r="C58" s="113"/>
      <c r="D58" s="18"/>
      <c r="E58" s="113"/>
      <c r="F58" s="19"/>
      <c r="G58" s="51"/>
      <c r="H58" s="108"/>
      <c r="I58" s="108"/>
      <c r="K58" s="108"/>
      <c r="L58" s="18"/>
      <c r="M58" s="108"/>
      <c r="N58" s="51"/>
      <c r="O58" s="113"/>
      <c r="P58" s="18" t="s">
        <v>7</v>
      </c>
      <c r="Q58" s="113">
        <f>'Exports - Data (Adjusted) - 1'!AL58/'Exports - Data (Adjusted) - 1'!AK58</f>
        <v>0.42372093023255814</v>
      </c>
      <c r="R58" s="18" t="s">
        <v>7</v>
      </c>
      <c r="S58" s="113">
        <f>'Exports - Data (Adjusted) - 1'!AO58/'Exports - Data (Adjusted) - 1'!AN58</f>
        <v>0.56669982401101848</v>
      </c>
      <c r="T58" s="18" t="s">
        <v>7</v>
      </c>
      <c r="U58" s="113">
        <f>'Exports - Data (Adjusted) - 1'!AR58/'Exports - Data (Adjusted) - 1'!AQ58</f>
        <v>0.45312295973884659</v>
      </c>
      <c r="V58" s="114"/>
      <c r="W58" s="114"/>
      <c r="X58" s="18"/>
      <c r="Y58" s="113"/>
      <c r="Z58" s="113"/>
      <c r="AA58" s="113"/>
      <c r="AB58" s="18"/>
      <c r="AC58" s="113"/>
      <c r="AD58" s="18" t="s">
        <v>7</v>
      </c>
      <c r="AE58" s="117">
        <f>'Exports - Data (Adjusted) - 1'!BI58/'Exports - Data (Adjusted) - 1'!BH58</f>
        <v>0.4499876662681922</v>
      </c>
      <c r="AF58" s="116">
        <f>'Exports - Data (Adjusted) - 1'!BK58/'Exports - Data (Adjusted) - 1'!BJ58</f>
        <v>0.6333333333333333</v>
      </c>
      <c r="AG58" s="116">
        <f>'Exports - Data (Adjusted) - 1'!BM58/'Exports - Data (Adjusted) - 1'!BL58</f>
        <v>0.66197737686139746</v>
      </c>
      <c r="AH58" s="43"/>
      <c r="AI58" s="113"/>
      <c r="AJ58" s="18" t="s">
        <v>7</v>
      </c>
      <c r="AK58" s="113">
        <f>'Exports - Data (Adjusted) - 1'!BS58/'Exports - Data (Adjusted) - 1'!BR58</f>
        <v>0.62197857437165227</v>
      </c>
      <c r="AL58" s="18" t="s">
        <v>7</v>
      </c>
      <c r="AM58" s="113">
        <f>'Exports - Data (Adjusted) - 1'!BV58/'Exports - Data (Adjusted) - 1'!BU58</f>
        <v>0.58656667408137109</v>
      </c>
      <c r="AN58" s="18" t="s">
        <v>12</v>
      </c>
      <c r="AO58" s="113">
        <f>'Exports - Data (Adjusted) - 1'!BY58/'Exports - Data (Adjusted) - 1'!BX58</f>
        <v>13.54332465600595</v>
      </c>
      <c r="AP58" s="133" t="s">
        <v>12</v>
      </c>
      <c r="AQ58" s="113">
        <f>'Exports - Data (Adjusted) - 1'!CB58/'Exports - Data (Adjusted) - 1'!CA58</f>
        <v>14.738683127572017</v>
      </c>
      <c r="AR58" s="116">
        <f>'Exports - Data (Adjusted) - 1'!CD58/'Exports - Data (Adjusted) - 1'!CC58</f>
        <v>15.002573340195573</v>
      </c>
    </row>
    <row r="59" spans="1:44" x14ac:dyDescent="0.3">
      <c r="A59" s="187" t="s">
        <v>176</v>
      </c>
      <c r="B59" s="51"/>
      <c r="C59" s="113"/>
      <c r="D59" s="18"/>
      <c r="E59" s="113"/>
      <c r="F59" s="19"/>
      <c r="G59" s="51"/>
      <c r="H59" s="108"/>
      <c r="I59" s="108"/>
      <c r="K59" s="108"/>
      <c r="L59" s="18"/>
      <c r="M59" s="108"/>
      <c r="N59" s="51"/>
      <c r="O59" s="113"/>
      <c r="P59" s="51"/>
      <c r="Q59" s="113"/>
      <c r="R59" s="18"/>
      <c r="S59" s="113"/>
      <c r="T59" s="18"/>
      <c r="U59" s="113"/>
      <c r="V59" s="114"/>
      <c r="W59" s="114"/>
      <c r="X59" s="18"/>
      <c r="Y59" s="113"/>
      <c r="Z59" s="113"/>
      <c r="AA59" s="113"/>
      <c r="AB59" s="131"/>
      <c r="AC59" s="113"/>
      <c r="AD59" s="18"/>
      <c r="AE59" s="117"/>
      <c r="AH59" s="43"/>
      <c r="AI59" s="113"/>
      <c r="AJ59" s="43"/>
      <c r="AK59" s="113"/>
      <c r="AM59" s="113"/>
      <c r="AN59" s="43"/>
      <c r="AO59" s="113"/>
      <c r="AQ59" s="113"/>
    </row>
    <row r="60" spans="1:44" x14ac:dyDescent="0.3">
      <c r="A60" s="224" t="s">
        <v>282</v>
      </c>
      <c r="B60" s="51"/>
      <c r="C60" s="113"/>
      <c r="D60" s="18"/>
      <c r="E60" s="113"/>
      <c r="F60" s="19"/>
      <c r="G60" s="51"/>
      <c r="H60" s="108"/>
      <c r="I60" s="108"/>
      <c r="K60" s="108"/>
      <c r="L60" s="18"/>
      <c r="M60" s="108"/>
      <c r="N60" s="51"/>
      <c r="O60" s="113"/>
      <c r="P60" s="51"/>
      <c r="Q60" s="113"/>
      <c r="R60" s="18"/>
      <c r="S60" s="113"/>
      <c r="T60" s="18"/>
      <c r="U60" s="113"/>
      <c r="V60" s="114"/>
      <c r="W60" s="114"/>
      <c r="X60" s="18"/>
      <c r="Y60" s="113"/>
      <c r="Z60" s="113"/>
      <c r="AA60" s="113"/>
      <c r="AB60" s="131"/>
      <c r="AC60" s="113"/>
      <c r="AD60" s="18"/>
      <c r="AE60" s="117"/>
      <c r="AH60" s="43"/>
      <c r="AI60" s="113"/>
      <c r="AJ60" s="43"/>
      <c r="AK60" s="113"/>
      <c r="AM60" s="113"/>
      <c r="AN60" s="43"/>
      <c r="AO60" s="113"/>
      <c r="AP60" s="133" t="s">
        <v>12</v>
      </c>
      <c r="AQ60" s="113"/>
      <c r="AR60" s="116">
        <f>'Exports - Data (Adjusted) - 1'!CD60/'Exports - Data (Adjusted) - 1'!CC60</f>
        <v>10</v>
      </c>
    </row>
    <row r="61" spans="1:44" x14ac:dyDescent="0.3">
      <c r="A61" s="18" t="s">
        <v>59</v>
      </c>
      <c r="B61" s="51"/>
      <c r="C61" s="113"/>
      <c r="D61" s="18"/>
      <c r="E61" s="113"/>
      <c r="F61" s="19"/>
      <c r="G61" s="51"/>
      <c r="H61" s="108"/>
      <c r="I61" s="108"/>
      <c r="K61" s="108"/>
      <c r="L61" s="18"/>
      <c r="M61" s="108"/>
      <c r="N61" s="51"/>
      <c r="O61" s="113"/>
      <c r="P61" s="51"/>
      <c r="Q61" s="113"/>
      <c r="R61" s="18"/>
      <c r="S61" s="113"/>
      <c r="T61" s="18"/>
      <c r="U61" s="113"/>
      <c r="V61" s="114"/>
      <c r="W61" s="114"/>
      <c r="X61" s="18"/>
      <c r="Y61" s="113"/>
      <c r="Z61" s="113"/>
      <c r="AA61" s="113"/>
      <c r="AB61" s="131"/>
      <c r="AC61" s="113"/>
      <c r="AD61" s="131"/>
      <c r="AE61" s="117"/>
      <c r="AH61" s="43"/>
      <c r="AI61" s="113"/>
      <c r="AJ61" s="43"/>
      <c r="AK61" s="113"/>
      <c r="AM61" s="113"/>
      <c r="AN61" s="43"/>
      <c r="AO61" s="113"/>
      <c r="AQ61" s="113"/>
    </row>
    <row r="62" spans="1:44" x14ac:dyDescent="0.3">
      <c r="A62" s="224" t="s">
        <v>283</v>
      </c>
      <c r="B62" s="51"/>
      <c r="C62" s="113"/>
      <c r="D62" s="18"/>
      <c r="E62" s="113"/>
      <c r="F62" s="19"/>
      <c r="G62" s="51"/>
      <c r="H62" s="108"/>
      <c r="I62" s="108"/>
      <c r="K62" s="108"/>
      <c r="L62" s="18"/>
      <c r="M62" s="108"/>
      <c r="N62" s="51"/>
      <c r="O62" s="113"/>
      <c r="P62" s="51"/>
      <c r="Q62" s="113"/>
      <c r="R62" s="18"/>
      <c r="S62" s="113"/>
      <c r="T62" s="18"/>
      <c r="U62" s="113"/>
      <c r="V62" s="114"/>
      <c r="W62" s="114"/>
      <c r="X62" s="18"/>
      <c r="Y62" s="113"/>
      <c r="Z62" s="113"/>
      <c r="AA62" s="113"/>
      <c r="AB62" s="131"/>
      <c r="AC62" s="113"/>
      <c r="AD62" s="131"/>
      <c r="AE62" s="117"/>
      <c r="AH62" s="43"/>
      <c r="AI62" s="113"/>
      <c r="AJ62" s="43"/>
      <c r="AK62" s="113"/>
      <c r="AM62" s="113"/>
      <c r="AN62" s="43"/>
      <c r="AO62" s="113"/>
      <c r="AQ62" s="113"/>
    </row>
    <row r="63" spans="1:44" x14ac:dyDescent="0.3">
      <c r="A63" s="20" t="s">
        <v>37</v>
      </c>
      <c r="B63" s="51"/>
      <c r="C63" s="113"/>
      <c r="D63" s="18"/>
      <c r="E63" s="113"/>
      <c r="F63" s="19"/>
      <c r="G63" s="51"/>
      <c r="H63" s="108"/>
      <c r="I63" s="108"/>
      <c r="K63" s="108"/>
      <c r="L63" s="18"/>
      <c r="M63" s="108"/>
      <c r="N63" s="51"/>
      <c r="O63" s="113"/>
      <c r="P63" s="51"/>
      <c r="Q63" s="113"/>
      <c r="R63" s="18"/>
      <c r="S63" s="113"/>
      <c r="T63" s="18"/>
      <c r="U63" s="113"/>
      <c r="V63" s="114"/>
      <c r="W63" s="114"/>
      <c r="X63" s="18"/>
      <c r="Y63" s="113"/>
      <c r="Z63" s="113"/>
      <c r="AA63" s="113"/>
      <c r="AB63" s="131"/>
      <c r="AC63" s="113"/>
      <c r="AD63" s="131"/>
      <c r="AE63" s="117"/>
      <c r="AH63" s="43"/>
      <c r="AI63" s="113"/>
      <c r="AJ63" s="43"/>
      <c r="AK63" s="113"/>
      <c r="AM63" s="113"/>
      <c r="AN63" s="43"/>
      <c r="AO63" s="113"/>
      <c r="AQ63" s="113"/>
    </row>
    <row r="64" spans="1:44" x14ac:dyDescent="0.3">
      <c r="A64" s="187" t="s">
        <v>177</v>
      </c>
      <c r="B64" s="51"/>
      <c r="C64" s="113"/>
      <c r="D64" s="18"/>
      <c r="E64" s="113"/>
      <c r="F64" s="19"/>
      <c r="G64" s="51"/>
      <c r="H64" s="108"/>
      <c r="I64" s="108"/>
      <c r="K64" s="108"/>
      <c r="M64" s="108"/>
      <c r="O64" s="113"/>
      <c r="Q64" s="113"/>
      <c r="R64" s="18"/>
      <c r="S64" s="113"/>
      <c r="T64" s="18"/>
      <c r="U64" s="113"/>
      <c r="V64" s="114"/>
      <c r="W64" s="114"/>
      <c r="X64" s="18"/>
      <c r="Y64" s="113"/>
      <c r="Z64" s="113"/>
      <c r="AA64" s="113"/>
      <c r="AB64" s="131"/>
      <c r="AC64" s="113"/>
      <c r="AD64" s="131"/>
      <c r="AE64" s="147"/>
      <c r="AH64" s="43"/>
      <c r="AI64" s="113"/>
      <c r="AJ64" s="43"/>
      <c r="AK64" s="113"/>
      <c r="AM64" s="113"/>
      <c r="AN64" s="43"/>
      <c r="AO64" s="113"/>
      <c r="AQ64" s="113"/>
    </row>
    <row r="65" spans="1:44" x14ac:dyDescent="0.3">
      <c r="A65" s="187" t="s">
        <v>178</v>
      </c>
      <c r="B65" s="51"/>
      <c r="C65" s="113"/>
      <c r="D65" s="18"/>
      <c r="E65" s="113"/>
      <c r="F65" s="19"/>
      <c r="G65" s="51"/>
      <c r="H65" s="108"/>
      <c r="I65" s="108"/>
      <c r="K65" s="108"/>
      <c r="L65" s="18"/>
      <c r="M65" s="108"/>
      <c r="N65" s="51"/>
      <c r="O65" s="113"/>
      <c r="P65" s="51"/>
      <c r="Q65" s="113"/>
      <c r="R65" s="18"/>
      <c r="S65" s="113"/>
      <c r="T65" s="18"/>
      <c r="U65" s="113"/>
      <c r="V65" s="114"/>
      <c r="W65" s="114"/>
      <c r="X65" s="18"/>
      <c r="Y65" s="113"/>
      <c r="Z65" s="113"/>
      <c r="AA65" s="113"/>
      <c r="AB65" s="131"/>
      <c r="AC65" s="113"/>
      <c r="AD65" s="131"/>
      <c r="AE65" s="147"/>
      <c r="AH65" s="43"/>
      <c r="AI65" s="113"/>
      <c r="AJ65" s="43"/>
      <c r="AK65" s="113"/>
      <c r="AM65" s="113"/>
      <c r="AN65" s="43"/>
      <c r="AO65" s="113"/>
      <c r="AQ65" s="113"/>
    </row>
    <row r="66" spans="1:44" x14ac:dyDescent="0.3">
      <c r="A66" s="20" t="s">
        <v>388</v>
      </c>
      <c r="B66" s="18" t="s">
        <v>7</v>
      </c>
      <c r="C66" s="113">
        <f>'Exports - Data (Adjusted) - 1'!P66/'Exports - Data (Adjusted) - 1'!O66</f>
        <v>1.0192532088681447</v>
      </c>
      <c r="D66" s="58" t="s">
        <v>24</v>
      </c>
      <c r="E66" s="113">
        <f>'Exports - Data (Adjusted) - 1'!S66/'Exports - Data (Adjusted) - 1'!R66</f>
        <v>0.12971572288697508</v>
      </c>
      <c r="F66" s="19"/>
      <c r="G66" s="51" t="s">
        <v>24</v>
      </c>
      <c r="H66" s="108">
        <f>'Exports - Data (Adjusted) - 1'!X66/'Exports - Data (Adjusted) - 1'!W66</f>
        <v>4.4823529411764707E-2</v>
      </c>
      <c r="I66" s="108">
        <f>'Exports - Data (Adjusted) - 1'!Z66/'Exports - Data (Adjusted) - 1'!Y66</f>
        <v>3.3536585365853661E-2</v>
      </c>
      <c r="J66" s="18" t="s">
        <v>24</v>
      </c>
      <c r="K66" s="108">
        <f>'Exports - Data (Adjusted) - 1'!AC66/'Exports - Data (Adjusted) - 1'!AB66</f>
        <v>3.6541666666666667E-2</v>
      </c>
      <c r="L66" s="18" t="s">
        <v>24</v>
      </c>
      <c r="M66" s="108">
        <f>'Exports - Data (Adjusted) - 1'!AF66/'Exports - Data (Adjusted) - 1'!AE66</f>
        <v>3.4722689075630253E-2</v>
      </c>
      <c r="N66" s="18" t="s">
        <v>24</v>
      </c>
      <c r="O66" s="113">
        <f>'Exports - Data (Adjusted) - 1'!AI66/'Exports - Data (Adjusted) - 1'!AH66</f>
        <v>3.4218749999999999E-2</v>
      </c>
      <c r="P66" s="18" t="s">
        <v>24</v>
      </c>
      <c r="Q66" s="113">
        <f>'Exports - Data (Adjusted) - 1'!AL66/'Exports - Data (Adjusted) - 1'!AK66</f>
        <v>3.5419161676646709E-2</v>
      </c>
      <c r="R66" s="18" t="s">
        <v>24</v>
      </c>
      <c r="S66" s="113">
        <f>'Exports - Data (Adjusted) - 1'!AO66/'Exports - Data (Adjusted) - 1'!AN66</f>
        <v>3.8900445765230315E-2</v>
      </c>
      <c r="T66" s="18" t="s">
        <v>24</v>
      </c>
      <c r="U66" s="113"/>
      <c r="V66" s="114">
        <f>'Exports - Data (Adjusted) - 1'!AT66/'Exports - Data (Adjusted) - 1'!AS66</f>
        <v>5.369165487977369E-2</v>
      </c>
      <c r="W66" s="114">
        <f>'Exports - Data (Adjusted) - 1'!AV66/'Exports - Data (Adjusted) - 1'!AU66</f>
        <v>5.2699849170437407E-2</v>
      </c>
      <c r="X66" s="18" t="s">
        <v>24</v>
      </c>
      <c r="Y66" s="113"/>
      <c r="Z66" s="113"/>
      <c r="AA66" s="113"/>
      <c r="AB66" s="18"/>
      <c r="AC66" s="113"/>
      <c r="AD66" s="18"/>
      <c r="AE66" s="147"/>
      <c r="AH66" s="43"/>
      <c r="AI66" s="113"/>
      <c r="AJ66" s="43"/>
      <c r="AK66" s="113"/>
      <c r="AM66" s="113"/>
      <c r="AN66" s="63" t="s">
        <v>99</v>
      </c>
      <c r="AO66" s="113"/>
      <c r="AP66" s="20" t="s">
        <v>99</v>
      </c>
      <c r="AQ66" s="113"/>
      <c r="AR66" s="116">
        <f>'Exports - Data (Adjusted) - 1'!CD66/'Exports - Data (Adjusted) - 1'!CC66</f>
        <v>13.333333333333334</v>
      </c>
    </row>
    <row r="67" spans="1:44" x14ac:dyDescent="0.3">
      <c r="A67" s="20" t="s">
        <v>70</v>
      </c>
      <c r="B67" s="18"/>
      <c r="C67" s="113"/>
      <c r="D67" s="20"/>
      <c r="E67" s="113"/>
      <c r="F67" s="19"/>
      <c r="G67" s="51"/>
      <c r="H67" s="108"/>
      <c r="I67" s="108"/>
      <c r="J67" s="16"/>
      <c r="K67" s="108"/>
      <c r="L67" s="18"/>
      <c r="M67" s="108"/>
      <c r="N67" s="51"/>
      <c r="O67" s="113"/>
      <c r="P67" s="51"/>
      <c r="Q67" s="113"/>
      <c r="R67" s="18"/>
      <c r="S67" s="115"/>
      <c r="T67" s="18"/>
      <c r="U67" s="113"/>
      <c r="V67" s="114"/>
      <c r="W67" s="114"/>
      <c r="X67" s="18"/>
      <c r="Y67" s="113"/>
      <c r="Z67" s="113"/>
      <c r="AA67" s="113"/>
      <c r="AB67" s="20"/>
      <c r="AC67" s="115"/>
      <c r="AD67" s="18"/>
      <c r="AE67" s="147"/>
      <c r="AH67" s="43"/>
      <c r="AI67" s="113"/>
      <c r="AJ67" s="43"/>
      <c r="AK67" s="113"/>
      <c r="AM67" s="113"/>
      <c r="AN67" s="48"/>
      <c r="AO67" s="113"/>
      <c r="AP67" s="18"/>
      <c r="AQ67" s="113"/>
    </row>
    <row r="68" spans="1:44" x14ac:dyDescent="0.3">
      <c r="A68" s="80" t="s">
        <v>100</v>
      </c>
      <c r="B68" s="18"/>
      <c r="C68" s="113"/>
      <c r="D68" s="18"/>
      <c r="E68" s="113"/>
      <c r="F68" s="19"/>
      <c r="G68" s="51"/>
      <c r="H68" s="108"/>
      <c r="I68" s="108"/>
      <c r="K68" s="108"/>
      <c r="L68" s="18"/>
      <c r="M68" s="108"/>
      <c r="N68" s="51"/>
      <c r="O68" s="113"/>
      <c r="P68" s="51"/>
      <c r="Q68" s="113"/>
      <c r="R68" s="18"/>
      <c r="S68" s="113"/>
      <c r="T68" s="18"/>
      <c r="U68" s="113"/>
      <c r="V68" s="114"/>
      <c r="W68" s="114"/>
      <c r="X68" s="18"/>
      <c r="Y68" s="113"/>
      <c r="AA68" s="113"/>
      <c r="AB68" s="131"/>
      <c r="AC68" s="113"/>
      <c r="AH68" s="43"/>
      <c r="AI68" s="113"/>
      <c r="AJ68" s="43"/>
      <c r="AK68" s="113"/>
      <c r="AM68" s="113"/>
      <c r="AN68" s="43"/>
      <c r="AO68" s="113"/>
      <c r="AQ68" s="113"/>
    </row>
    <row r="69" spans="1:44" x14ac:dyDescent="0.3">
      <c r="A69" s="11" t="s">
        <v>101</v>
      </c>
      <c r="B69" s="51"/>
      <c r="C69" s="113"/>
      <c r="D69" s="18"/>
      <c r="E69" s="113"/>
      <c r="F69" s="19"/>
      <c r="G69" s="51"/>
      <c r="H69" s="108"/>
      <c r="I69" s="108"/>
      <c r="K69" s="108"/>
      <c r="L69" s="18"/>
      <c r="M69" s="108"/>
      <c r="N69" s="51"/>
      <c r="O69" s="113"/>
      <c r="P69" s="51"/>
      <c r="Q69" s="113"/>
      <c r="R69" s="18"/>
      <c r="S69" s="113"/>
      <c r="U69" s="113"/>
      <c r="V69" s="114"/>
      <c r="W69" s="114"/>
      <c r="Y69" s="113"/>
      <c r="AB69" s="131"/>
      <c r="AC69" s="113"/>
      <c r="AE69" s="147"/>
      <c r="AH69" s="43"/>
      <c r="AI69" s="113"/>
      <c r="AJ69" s="48"/>
      <c r="AK69" s="113"/>
      <c r="AM69" s="113"/>
      <c r="AN69" s="48"/>
      <c r="AO69" s="113"/>
      <c r="AQ69" s="113"/>
    </row>
    <row r="70" spans="1:44" x14ac:dyDescent="0.3">
      <c r="A70" s="18" t="s">
        <v>102</v>
      </c>
      <c r="B70" s="51"/>
      <c r="C70" s="113"/>
      <c r="D70" s="18"/>
      <c r="E70" s="113"/>
      <c r="F70" s="19"/>
      <c r="G70" s="51"/>
      <c r="H70" s="108"/>
      <c r="I70" s="108"/>
      <c r="K70" s="108"/>
      <c r="L70" s="18"/>
      <c r="M70" s="108"/>
      <c r="N70" s="51"/>
      <c r="O70" s="113"/>
      <c r="P70" s="51"/>
      <c r="Q70" s="113"/>
      <c r="R70" s="18"/>
      <c r="S70" s="113"/>
      <c r="T70" s="18"/>
      <c r="U70" s="113"/>
      <c r="V70" s="114"/>
      <c r="W70" s="114"/>
      <c r="X70" s="18"/>
      <c r="Y70" s="113"/>
      <c r="Z70" s="113"/>
      <c r="AA70" s="113"/>
      <c r="AB70" s="131"/>
      <c r="AC70" s="113"/>
      <c r="AE70" s="147"/>
      <c r="AH70" s="43"/>
      <c r="AI70" s="113"/>
      <c r="AJ70" s="48"/>
      <c r="AK70" s="113"/>
      <c r="AM70" s="113"/>
      <c r="AN70" s="48"/>
      <c r="AO70" s="113"/>
      <c r="AQ70" s="113"/>
    </row>
    <row r="71" spans="1:44" x14ac:dyDescent="0.3">
      <c r="A71" s="18" t="s">
        <v>103</v>
      </c>
      <c r="B71" s="51"/>
      <c r="C71" s="113"/>
      <c r="D71" s="18"/>
      <c r="E71" s="113"/>
      <c r="F71" s="19"/>
      <c r="G71" s="51"/>
      <c r="H71" s="108"/>
      <c r="I71" s="108"/>
      <c r="K71" s="108"/>
      <c r="L71" s="18"/>
      <c r="M71" s="108"/>
      <c r="N71" s="51"/>
      <c r="O71" s="113"/>
      <c r="P71" s="51"/>
      <c r="Q71" s="113"/>
      <c r="R71" s="18"/>
      <c r="S71" s="113"/>
      <c r="T71" s="18"/>
      <c r="U71" s="113"/>
      <c r="V71" s="114"/>
      <c r="W71" s="114"/>
      <c r="X71" s="18"/>
      <c r="Y71" s="113"/>
      <c r="Z71" s="113"/>
      <c r="AA71" s="113"/>
      <c r="AB71" s="131"/>
      <c r="AC71" s="113"/>
      <c r="AE71" s="147"/>
      <c r="AH71" s="43"/>
      <c r="AI71" s="113"/>
      <c r="AJ71" s="48"/>
      <c r="AK71" s="113"/>
      <c r="AM71" s="113"/>
      <c r="AN71" s="48"/>
      <c r="AO71" s="113"/>
      <c r="AQ71" s="113"/>
    </row>
    <row r="72" spans="1:44" x14ac:dyDescent="0.3">
      <c r="A72" s="184" t="s">
        <v>179</v>
      </c>
      <c r="B72" s="51"/>
      <c r="C72" s="113"/>
      <c r="D72" s="18"/>
      <c r="E72" s="113"/>
      <c r="F72" s="19"/>
      <c r="G72" s="51"/>
      <c r="H72" s="108"/>
      <c r="I72" s="108"/>
      <c r="K72" s="108"/>
      <c r="L72" s="18"/>
      <c r="M72" s="108"/>
      <c r="N72" s="51"/>
      <c r="O72" s="113"/>
      <c r="P72" s="51"/>
      <c r="Q72" s="113"/>
      <c r="R72" s="18"/>
      <c r="S72" s="113"/>
      <c r="T72" s="18"/>
      <c r="U72" s="113"/>
      <c r="V72" s="114"/>
      <c r="W72" s="114"/>
      <c r="X72" s="18"/>
      <c r="Y72" s="113"/>
      <c r="AA72" s="113"/>
      <c r="AB72" s="131"/>
      <c r="AC72" s="113"/>
      <c r="AH72" s="43"/>
      <c r="AI72" s="113"/>
      <c r="AJ72" s="43"/>
      <c r="AK72" s="113"/>
      <c r="AM72" s="113"/>
      <c r="AN72" s="48"/>
      <c r="AO72" s="113"/>
      <c r="AQ72" s="113"/>
    </row>
    <row r="73" spans="1:44" x14ac:dyDescent="0.3">
      <c r="A73" s="73" t="s">
        <v>45</v>
      </c>
      <c r="B73" s="51"/>
      <c r="C73" s="113"/>
      <c r="D73" s="18"/>
      <c r="E73" s="113"/>
      <c r="F73" s="19"/>
      <c r="G73" s="51"/>
      <c r="H73" s="108"/>
      <c r="I73" s="108"/>
      <c r="K73" s="108"/>
      <c r="L73" s="18"/>
      <c r="M73" s="108"/>
      <c r="N73" s="51"/>
      <c r="O73" s="113"/>
      <c r="P73" s="51"/>
      <c r="Q73" s="113"/>
      <c r="R73" s="18"/>
      <c r="S73" s="113"/>
      <c r="T73" s="18"/>
      <c r="U73" s="113"/>
      <c r="V73" s="114"/>
      <c r="W73" s="114"/>
      <c r="X73" s="18"/>
      <c r="Y73" s="113"/>
      <c r="Z73" s="113"/>
      <c r="AA73" s="113"/>
      <c r="AB73" s="131"/>
      <c r="AC73" s="113"/>
      <c r="AE73" s="147"/>
      <c r="AH73" s="43"/>
      <c r="AI73" s="113"/>
      <c r="AJ73" s="43"/>
      <c r="AK73" s="113"/>
      <c r="AM73" s="113"/>
      <c r="AN73" s="48"/>
      <c r="AO73" s="113"/>
      <c r="AQ73" s="113"/>
    </row>
    <row r="74" spans="1:44" x14ac:dyDescent="0.3">
      <c r="A74" s="183" t="s">
        <v>182</v>
      </c>
      <c r="B74" s="51"/>
      <c r="C74" s="113"/>
      <c r="D74" s="18"/>
      <c r="E74" s="113"/>
      <c r="F74" s="19"/>
      <c r="G74" s="51"/>
      <c r="H74" s="108"/>
      <c r="I74" s="108"/>
      <c r="K74" s="108"/>
      <c r="L74" s="18"/>
      <c r="M74" s="108"/>
      <c r="N74" s="51"/>
      <c r="O74" s="113"/>
      <c r="P74" s="51"/>
      <c r="Q74" s="113"/>
      <c r="R74" s="18"/>
      <c r="S74" s="113"/>
      <c r="T74" s="18"/>
      <c r="U74" s="113"/>
      <c r="V74" s="114"/>
      <c r="W74" s="114"/>
      <c r="X74" s="18"/>
      <c r="Y74" s="113"/>
      <c r="Z74" s="113"/>
      <c r="AA74" s="113"/>
      <c r="AB74" s="131"/>
      <c r="AC74" s="113"/>
      <c r="AE74" s="147"/>
      <c r="AH74" s="43"/>
      <c r="AI74" s="113"/>
      <c r="AJ74" s="43"/>
      <c r="AK74" s="113"/>
      <c r="AM74" s="113"/>
      <c r="AN74" s="48"/>
      <c r="AO74" s="113"/>
      <c r="AQ74" s="113"/>
    </row>
    <row r="75" spans="1:44" x14ac:dyDescent="0.3">
      <c r="A75" s="224" t="s">
        <v>284</v>
      </c>
      <c r="B75" s="51"/>
      <c r="C75" s="113"/>
      <c r="D75" s="18"/>
      <c r="E75" s="113"/>
      <c r="F75" s="19"/>
      <c r="G75" s="51"/>
      <c r="H75" s="108"/>
      <c r="I75" s="108"/>
      <c r="K75" s="108"/>
      <c r="L75" s="18"/>
      <c r="M75" s="108"/>
      <c r="N75" s="51"/>
      <c r="O75" s="113"/>
      <c r="P75" s="51"/>
      <c r="Q75" s="113"/>
      <c r="R75" s="18"/>
      <c r="S75" s="113"/>
      <c r="T75" s="18"/>
      <c r="U75" s="113"/>
      <c r="V75" s="114"/>
      <c r="W75" s="114"/>
      <c r="X75" s="18"/>
      <c r="Y75" s="113"/>
      <c r="Z75" s="113"/>
      <c r="AA75" s="113"/>
      <c r="AB75" s="131"/>
      <c r="AC75" s="113"/>
      <c r="AE75" s="147"/>
      <c r="AH75" s="43"/>
      <c r="AI75" s="113"/>
      <c r="AJ75" s="43"/>
      <c r="AK75" s="113"/>
      <c r="AM75" s="113"/>
      <c r="AN75" s="48"/>
      <c r="AO75" s="113"/>
      <c r="AQ75" s="113"/>
    </row>
    <row r="76" spans="1:44" x14ac:dyDescent="0.3">
      <c r="A76" s="11" t="s">
        <v>16</v>
      </c>
      <c r="B76" s="51"/>
      <c r="C76" s="113"/>
      <c r="D76" s="18"/>
      <c r="E76" s="113"/>
      <c r="F76" s="19"/>
      <c r="G76" s="51"/>
      <c r="H76" s="108"/>
      <c r="I76" s="108"/>
      <c r="K76" s="108"/>
      <c r="L76" s="18"/>
      <c r="M76" s="108"/>
      <c r="N76" s="51"/>
      <c r="O76" s="113"/>
      <c r="P76" s="51"/>
      <c r="Q76" s="113"/>
      <c r="R76" s="18"/>
      <c r="S76" s="113"/>
      <c r="T76" s="18"/>
      <c r="U76" s="113"/>
      <c r="V76" s="114"/>
      <c r="W76" s="114"/>
      <c r="X76" s="18"/>
      <c r="Y76" s="113"/>
      <c r="Z76" s="113"/>
      <c r="AA76" s="113"/>
      <c r="AB76" s="131"/>
      <c r="AC76" s="113"/>
      <c r="AE76" s="147"/>
      <c r="AH76" s="43"/>
      <c r="AI76" s="113"/>
      <c r="AJ76" s="48"/>
      <c r="AK76" s="113"/>
      <c r="AM76" s="113"/>
      <c r="AN76" s="48"/>
      <c r="AO76" s="113"/>
      <c r="AQ76" s="113"/>
    </row>
    <row r="77" spans="1:44" x14ac:dyDescent="0.3">
      <c r="A77" s="11" t="s">
        <v>57</v>
      </c>
      <c r="B77" s="51"/>
      <c r="C77" s="113"/>
      <c r="D77" s="18"/>
      <c r="E77" s="113"/>
      <c r="F77" s="19"/>
      <c r="G77" s="51"/>
      <c r="H77" s="108"/>
      <c r="I77" s="108"/>
      <c r="K77" s="108"/>
      <c r="L77" s="18"/>
      <c r="M77" s="108"/>
      <c r="N77" s="51"/>
      <c r="O77" s="113"/>
      <c r="P77" s="51"/>
      <c r="Q77" s="113"/>
      <c r="R77" s="18"/>
      <c r="S77" s="113"/>
      <c r="T77" s="18"/>
      <c r="U77" s="113"/>
      <c r="V77" s="114"/>
      <c r="W77" s="114"/>
      <c r="X77" s="18"/>
      <c r="Y77" s="113"/>
      <c r="Z77" s="113"/>
      <c r="AA77" s="113"/>
      <c r="AB77" s="131"/>
      <c r="AC77" s="113"/>
      <c r="AE77" s="147"/>
      <c r="AH77" s="43"/>
      <c r="AI77" s="113"/>
      <c r="AJ77" s="48"/>
      <c r="AK77" s="113"/>
      <c r="AM77" s="113"/>
      <c r="AN77" s="48"/>
      <c r="AO77" s="113"/>
      <c r="AQ77" s="113"/>
    </row>
    <row r="78" spans="1:44" x14ac:dyDescent="0.3">
      <c r="A78" s="181" t="s">
        <v>184</v>
      </c>
      <c r="B78" s="51"/>
      <c r="C78" s="113"/>
      <c r="D78" s="18"/>
      <c r="E78" s="113"/>
      <c r="F78" s="19"/>
      <c r="G78" s="51"/>
      <c r="H78" s="108"/>
      <c r="I78" s="108"/>
      <c r="K78" s="108"/>
      <c r="L78" s="18"/>
      <c r="M78" s="108"/>
      <c r="N78" s="51"/>
      <c r="O78" s="113"/>
      <c r="P78" s="51"/>
      <c r="Q78" s="113"/>
      <c r="R78" s="18"/>
      <c r="S78" s="113"/>
      <c r="T78" s="18"/>
      <c r="U78" s="113"/>
      <c r="V78" s="114"/>
      <c r="W78" s="114"/>
      <c r="X78" s="18"/>
      <c r="Y78" s="113"/>
      <c r="Z78" s="113"/>
      <c r="AA78" s="113"/>
      <c r="AB78" s="131"/>
      <c r="AC78" s="113"/>
      <c r="AE78" s="147"/>
      <c r="AH78" s="43"/>
      <c r="AI78" s="113"/>
      <c r="AJ78" s="48"/>
      <c r="AK78" s="113"/>
      <c r="AM78" s="113"/>
      <c r="AN78" s="48"/>
      <c r="AO78" s="113"/>
      <c r="AQ78" s="113"/>
    </row>
    <row r="79" spans="1:44" x14ac:dyDescent="0.3">
      <c r="A79" s="226" t="s">
        <v>104</v>
      </c>
      <c r="B79" s="51"/>
      <c r="C79" s="113"/>
      <c r="D79" s="18"/>
      <c r="E79" s="113"/>
      <c r="F79" s="19"/>
      <c r="G79" s="51"/>
      <c r="H79" s="108"/>
      <c r="I79" s="108"/>
      <c r="K79" s="108"/>
      <c r="L79" s="18"/>
      <c r="M79" s="108"/>
      <c r="N79" s="51"/>
      <c r="O79" s="113"/>
      <c r="P79" s="51"/>
      <c r="Q79" s="113"/>
      <c r="R79" s="18"/>
      <c r="S79" s="113"/>
      <c r="T79" s="18"/>
      <c r="U79" s="113"/>
      <c r="V79" s="114"/>
      <c r="W79" s="114"/>
      <c r="X79" s="18"/>
      <c r="Y79" s="113"/>
      <c r="Z79" s="113"/>
      <c r="AA79" s="113"/>
      <c r="AB79" s="131"/>
      <c r="AC79" s="113"/>
      <c r="AE79" s="147"/>
      <c r="AH79" s="43"/>
      <c r="AI79" s="113"/>
      <c r="AJ79" s="48"/>
      <c r="AK79" s="113"/>
      <c r="AM79" s="113"/>
      <c r="AN79" s="48"/>
      <c r="AO79" s="113"/>
      <c r="AQ79" s="113"/>
    </row>
    <row r="80" spans="1:44" x14ac:dyDescent="0.3">
      <c r="A80" s="18" t="s">
        <v>61</v>
      </c>
      <c r="B80" s="51"/>
      <c r="C80" s="113"/>
      <c r="D80" s="18"/>
      <c r="E80" s="113"/>
      <c r="F80" s="19"/>
      <c r="G80" s="51"/>
      <c r="H80" s="108"/>
      <c r="I80" s="108"/>
      <c r="K80" s="108"/>
      <c r="L80" s="18"/>
      <c r="M80" s="108"/>
      <c r="N80" s="51"/>
      <c r="O80" s="113"/>
      <c r="P80" s="51"/>
      <c r="Q80" s="113"/>
      <c r="R80" s="18"/>
      <c r="S80" s="113"/>
      <c r="T80" s="18"/>
      <c r="U80" s="113"/>
      <c r="V80" s="114"/>
      <c r="W80" s="114"/>
      <c r="X80" s="18"/>
      <c r="Y80" s="113"/>
      <c r="Z80" s="113"/>
      <c r="AA80" s="113"/>
      <c r="AB80" s="131"/>
      <c r="AC80" s="113"/>
      <c r="AE80" s="147"/>
      <c r="AH80" s="43"/>
      <c r="AI80" s="113"/>
      <c r="AJ80" s="48"/>
      <c r="AK80" s="113"/>
      <c r="AM80" s="113"/>
      <c r="AN80" s="48"/>
      <c r="AO80" s="113"/>
      <c r="AQ80" s="113"/>
    </row>
    <row r="81" spans="1:44" x14ac:dyDescent="0.3">
      <c r="A81" s="20" t="s">
        <v>19</v>
      </c>
      <c r="B81" s="18" t="s">
        <v>2</v>
      </c>
      <c r="C81" s="113">
        <f>'Exports - Data (Adjusted) - 1'!P81/'Exports - Data (Adjusted) - 1'!O81</f>
        <v>0.19856028794241151</v>
      </c>
      <c r="D81" s="18" t="s">
        <v>2</v>
      </c>
      <c r="E81" s="113"/>
      <c r="F81" s="19"/>
      <c r="G81" s="51"/>
      <c r="H81" s="108"/>
      <c r="I81" s="108"/>
      <c r="K81" s="108"/>
      <c r="L81" s="18"/>
      <c r="M81" s="108"/>
      <c r="N81" s="51"/>
      <c r="O81" s="113"/>
      <c r="P81" s="51"/>
      <c r="Q81" s="113"/>
      <c r="R81" s="18"/>
      <c r="S81" s="113"/>
      <c r="T81" s="18"/>
      <c r="U81" s="113"/>
      <c r="V81" s="114"/>
      <c r="W81" s="114"/>
      <c r="X81" s="18"/>
      <c r="Y81" s="113"/>
      <c r="Z81" s="113"/>
      <c r="AA81" s="113"/>
      <c r="AB81" s="131"/>
      <c r="AC81" s="113"/>
      <c r="AE81" s="147"/>
      <c r="AH81" s="43"/>
      <c r="AI81" s="113"/>
      <c r="AJ81" s="48"/>
      <c r="AK81" s="113"/>
      <c r="AM81" s="113"/>
      <c r="AN81" s="48"/>
      <c r="AO81" s="113"/>
      <c r="AQ81" s="113"/>
    </row>
    <row r="82" spans="1:44" x14ac:dyDescent="0.3">
      <c r="A82" s="20" t="s">
        <v>52</v>
      </c>
      <c r="B82" s="51"/>
      <c r="C82" s="113"/>
      <c r="D82" s="18"/>
      <c r="E82" s="113"/>
      <c r="F82" s="19"/>
      <c r="G82" s="51" t="s">
        <v>7</v>
      </c>
      <c r="H82" s="108">
        <f>'Exports - Data (Adjusted) - 1'!X82/'Exports - Data (Adjusted) - 1'!W82</f>
        <v>1.9715242881072026</v>
      </c>
      <c r="I82" s="108">
        <f>'Exports - Data (Adjusted) - 1'!Z82/'Exports - Data (Adjusted) - 1'!Y82</f>
        <v>1.222692633361558</v>
      </c>
      <c r="J82" s="18" t="s">
        <v>7</v>
      </c>
      <c r="K82" s="108">
        <f>'Exports - Data (Adjusted) - 1'!AC82/'Exports - Data (Adjusted) - 1'!AB82</f>
        <v>1.328643216080402</v>
      </c>
      <c r="L82" s="18" t="s">
        <v>7</v>
      </c>
      <c r="M82" s="108">
        <f>'Exports - Data (Adjusted) - 1'!AF82/'Exports - Data (Adjusted) - 1'!AE82</f>
        <v>1.3103030303030303</v>
      </c>
      <c r="N82" s="18" t="s">
        <v>7</v>
      </c>
      <c r="O82" s="113">
        <f>'Exports - Data (Adjusted) - 1'!AI82/'Exports - Data (Adjusted) - 1'!AH82</f>
        <v>1.3049999999999999</v>
      </c>
      <c r="P82" s="18"/>
      <c r="Q82" s="113"/>
      <c r="R82" s="18"/>
      <c r="S82" s="113"/>
      <c r="T82" s="18"/>
      <c r="U82" s="113"/>
      <c r="V82" s="114"/>
      <c r="W82" s="114"/>
      <c r="X82" s="18"/>
      <c r="Y82" s="113"/>
      <c r="Z82" s="113"/>
      <c r="AA82" s="113"/>
      <c r="AB82" s="131"/>
      <c r="AC82" s="113"/>
      <c r="AE82" s="147"/>
      <c r="AH82" s="43"/>
      <c r="AI82" s="113"/>
      <c r="AJ82" s="48"/>
      <c r="AK82" s="113"/>
      <c r="AM82" s="113"/>
      <c r="AN82" s="48"/>
      <c r="AO82" s="113"/>
      <c r="AQ82" s="113"/>
    </row>
    <row r="83" spans="1:44" x14ac:dyDescent="0.3">
      <c r="A83" s="187" t="s">
        <v>186</v>
      </c>
      <c r="B83" s="51"/>
      <c r="C83" s="113"/>
      <c r="D83" s="18"/>
      <c r="E83" s="113"/>
      <c r="F83" s="19"/>
      <c r="G83" s="51"/>
      <c r="H83" s="108"/>
      <c r="I83" s="108"/>
      <c r="K83" s="108"/>
      <c r="L83" s="18"/>
      <c r="M83" s="108"/>
      <c r="N83" s="51"/>
      <c r="O83" s="113"/>
      <c r="P83" s="18" t="s">
        <v>7</v>
      </c>
      <c r="Q83" s="113">
        <f>'Exports - Data (Adjusted) - 1'!AL83/'Exports - Data (Adjusted) - 1'!AK83</f>
        <v>0.79202586206896552</v>
      </c>
      <c r="R83" s="18" t="s">
        <v>7</v>
      </c>
      <c r="S83" s="113">
        <f>'Exports - Data (Adjusted) - 1'!AO83/'Exports - Data (Adjusted) - 1'!AN83</f>
        <v>3.9305555555555554</v>
      </c>
      <c r="T83" s="18" t="s">
        <v>7</v>
      </c>
      <c r="U83" s="113">
        <f>'Exports - Data (Adjusted) - 1'!AR83/'Exports - Data (Adjusted) - 1'!AQ83</f>
        <v>3.3058823529411763</v>
      </c>
      <c r="V83" s="114">
        <f>'Exports - Data (Adjusted) - 1'!AT83/'Exports - Data (Adjusted) - 1'!AS83</f>
        <v>4.666666666666667</v>
      </c>
      <c r="W83" s="114">
        <f>'Exports - Data (Adjusted) - 1'!AV83/'Exports - Data (Adjusted) - 1'!AU83</f>
        <v>5</v>
      </c>
      <c r="X83" s="18" t="s">
        <v>7</v>
      </c>
      <c r="Y83" s="113"/>
      <c r="Z83" s="113"/>
      <c r="AA83" s="113"/>
      <c r="AB83" s="18" t="s">
        <v>7</v>
      </c>
      <c r="AC83" s="113">
        <f>'Exports - Data (Adjusted) - 1'!BF83/'Exports - Data (Adjusted) - 1'!BE83</f>
        <v>3.7987804878048781</v>
      </c>
      <c r="AD83" s="18" t="s">
        <v>7</v>
      </c>
      <c r="AE83" s="147">
        <f>'Exports - Data (Adjusted) - 1'!BI83/'Exports - Data (Adjusted) - 1'!BH83</f>
        <v>3.8666666666666671</v>
      </c>
      <c r="AF83" s="116">
        <f>'Exports - Data (Adjusted) - 1'!BK83/'Exports - Data (Adjusted) - 1'!BJ83</f>
        <v>6.333333333333333</v>
      </c>
      <c r="AH83" s="43"/>
      <c r="AI83" s="113"/>
      <c r="AJ83" s="48"/>
      <c r="AK83" s="113"/>
      <c r="AM83" s="113"/>
      <c r="AN83" s="48"/>
      <c r="AO83" s="113"/>
      <c r="AQ83" s="113"/>
    </row>
    <row r="84" spans="1:44" x14ac:dyDescent="0.3">
      <c r="A84" s="224" t="s">
        <v>285</v>
      </c>
      <c r="B84" s="51"/>
      <c r="C84" s="113"/>
      <c r="D84" s="18"/>
      <c r="E84" s="113"/>
      <c r="F84" s="19"/>
      <c r="G84" s="51"/>
      <c r="H84" s="108"/>
      <c r="I84" s="108"/>
      <c r="K84" s="108"/>
      <c r="L84" s="18"/>
      <c r="M84" s="108"/>
      <c r="N84" s="51"/>
      <c r="O84" s="113"/>
      <c r="P84" s="18"/>
      <c r="Q84" s="113"/>
      <c r="R84" s="18"/>
      <c r="S84" s="113"/>
      <c r="T84" s="18"/>
      <c r="U84" s="113"/>
      <c r="V84" s="114"/>
      <c r="W84" s="114"/>
      <c r="X84" s="18"/>
      <c r="Y84" s="113"/>
      <c r="Z84" s="113"/>
      <c r="AA84" s="113"/>
      <c r="AB84" s="20"/>
      <c r="AC84" s="113"/>
      <c r="AD84" s="18" t="s">
        <v>7</v>
      </c>
      <c r="AE84" s="147"/>
      <c r="AH84" s="43"/>
      <c r="AI84" s="113"/>
      <c r="AJ84" s="48"/>
      <c r="AK84" s="113"/>
      <c r="AM84" s="113"/>
      <c r="AN84" s="48"/>
      <c r="AO84" s="113"/>
      <c r="AQ84" s="113"/>
    </row>
    <row r="85" spans="1:44" x14ac:dyDescent="0.3">
      <c r="A85" s="224" t="s">
        <v>286</v>
      </c>
      <c r="B85" s="51"/>
      <c r="C85" s="113"/>
      <c r="D85" s="18"/>
      <c r="E85" s="113"/>
      <c r="F85" s="19"/>
      <c r="G85" s="51"/>
      <c r="H85" s="108"/>
      <c r="I85" s="108"/>
      <c r="K85" s="108"/>
      <c r="L85" s="18"/>
      <c r="M85" s="108"/>
      <c r="N85" s="51"/>
      <c r="O85" s="113"/>
      <c r="P85" s="18"/>
      <c r="Q85" s="113"/>
      <c r="R85" s="18"/>
      <c r="S85" s="113"/>
      <c r="T85" s="18"/>
      <c r="U85" s="113"/>
      <c r="V85" s="114"/>
      <c r="W85" s="114"/>
      <c r="X85" s="18"/>
      <c r="Y85" s="113"/>
      <c r="Z85" s="113"/>
      <c r="AA85" s="113"/>
      <c r="AB85" s="20"/>
      <c r="AC85" s="113"/>
      <c r="AD85" s="18"/>
      <c r="AE85" s="147"/>
      <c r="AH85" s="43"/>
      <c r="AI85" s="113"/>
      <c r="AJ85" s="48"/>
      <c r="AK85" s="113"/>
      <c r="AM85" s="113"/>
      <c r="AN85" s="48"/>
      <c r="AO85" s="113"/>
      <c r="AQ85" s="113"/>
    </row>
    <row r="86" spans="1:44" x14ac:dyDescent="0.3">
      <c r="A86" s="187" t="s">
        <v>190</v>
      </c>
      <c r="B86" s="51"/>
      <c r="C86" s="113"/>
      <c r="D86" s="18"/>
      <c r="E86" s="113"/>
      <c r="F86" s="19"/>
      <c r="G86" s="51"/>
      <c r="H86" s="108"/>
      <c r="I86" s="108"/>
      <c r="K86" s="108"/>
      <c r="L86" s="18"/>
      <c r="M86" s="108"/>
      <c r="N86" s="51"/>
      <c r="O86" s="113"/>
      <c r="P86" s="18"/>
      <c r="Q86" s="113"/>
      <c r="R86" s="18" t="s">
        <v>7</v>
      </c>
      <c r="S86" s="113">
        <f>'Exports - Data (Adjusted) - 1'!AO86/'Exports - Data (Adjusted) - 1'!AN86</f>
        <v>0.87081891580161475</v>
      </c>
      <c r="T86" s="18" t="s">
        <v>7</v>
      </c>
      <c r="U86" s="113">
        <f>'Exports - Data (Adjusted) - 1'!AR86/'Exports - Data (Adjusted) - 1'!AQ86</f>
        <v>0.86503067484662577</v>
      </c>
      <c r="V86" s="114">
        <f>'Exports - Data (Adjusted) - 1'!AT86/'Exports - Data (Adjusted) - 1'!AS86</f>
        <v>0.81699346405228757</v>
      </c>
      <c r="W86" s="114">
        <f>'Exports - Data (Adjusted) - 1'!AV86/'Exports - Data (Adjusted) - 1'!AU86</f>
        <v>1.1078680203045685</v>
      </c>
      <c r="X86" s="18" t="s">
        <v>7</v>
      </c>
      <c r="Y86" s="113">
        <f>'Exports - Data (Adjusted) - 1'!AY86/'Exports - Data (Adjusted) - 1'!AX86</f>
        <v>0.97752808988764039</v>
      </c>
      <c r="Z86" s="113">
        <f>'Exports - Data (Adjusted) - 1'!BA86/'Exports - Data (Adjusted) - 1'!AZ86</f>
        <v>0.99793601651186792</v>
      </c>
      <c r="AA86" s="113"/>
      <c r="AB86" s="18" t="s">
        <v>7</v>
      </c>
      <c r="AC86" s="113"/>
      <c r="AD86" s="18"/>
      <c r="AE86" s="147"/>
      <c r="AH86" s="43"/>
      <c r="AI86" s="113"/>
      <c r="AJ86" s="48"/>
      <c r="AK86" s="113"/>
      <c r="AM86" s="113"/>
      <c r="AN86" s="43"/>
      <c r="AO86" s="113"/>
      <c r="AQ86" s="113"/>
    </row>
    <row r="87" spans="1:44" x14ac:dyDescent="0.3">
      <c r="A87" s="11" t="s">
        <v>17</v>
      </c>
      <c r="B87" s="51"/>
      <c r="C87" s="113"/>
      <c r="D87" s="18"/>
      <c r="E87" s="113"/>
      <c r="F87" s="19"/>
      <c r="G87" s="51"/>
      <c r="H87" s="108"/>
      <c r="I87" s="108"/>
      <c r="K87" s="108"/>
      <c r="L87" s="18"/>
      <c r="M87" s="108"/>
      <c r="N87" s="51"/>
      <c r="O87" s="113"/>
      <c r="P87" s="51"/>
      <c r="Q87" s="113"/>
      <c r="R87" s="18"/>
      <c r="S87" s="113"/>
      <c r="T87" s="18"/>
      <c r="U87" s="113"/>
      <c r="V87" s="114"/>
      <c r="W87" s="114"/>
      <c r="X87" s="18"/>
      <c r="Y87" s="113"/>
      <c r="Z87" s="113"/>
      <c r="AA87" s="113"/>
      <c r="AB87" s="18"/>
      <c r="AC87" s="113"/>
      <c r="AD87" s="18" t="s">
        <v>18</v>
      </c>
      <c r="AE87" s="147"/>
      <c r="AG87" s="116">
        <f>'Exports - Data (Adjusted) - 1'!BM87/'Exports - Data (Adjusted) - 1'!BL87</f>
        <v>3</v>
      </c>
      <c r="AH87" s="18" t="s">
        <v>18</v>
      </c>
      <c r="AI87" s="113">
        <f>'Exports - Data (Adjusted) - 1'!BP87/'Exports - Data (Adjusted) - 1'!BO87</f>
        <v>2.8275862068965516</v>
      </c>
      <c r="AJ87" s="18" t="s">
        <v>18</v>
      </c>
      <c r="AK87" s="113">
        <f>'Exports - Data (Adjusted) - 1'!BS87/'Exports - Data (Adjusted) - 1'!BR87</f>
        <v>2.8079999999999998</v>
      </c>
      <c r="AL87" s="18" t="s">
        <v>18</v>
      </c>
      <c r="AM87" s="113">
        <f>'Exports - Data (Adjusted) - 1'!BV87/'Exports - Data (Adjusted) - 1'!BU87</f>
        <v>3.084848484848485</v>
      </c>
      <c r="AN87" s="18" t="s">
        <v>18</v>
      </c>
      <c r="AO87" s="113">
        <f>'Exports - Data (Adjusted) - 1'!BY87/'Exports - Data (Adjusted) - 1'!BX87</f>
        <v>3.4303797468354431</v>
      </c>
      <c r="AP87" s="18" t="s">
        <v>18</v>
      </c>
      <c r="AQ87" s="113">
        <f>'Exports - Data (Adjusted) - 1'!CB87/'Exports - Data (Adjusted) - 1'!CA87</f>
        <v>3.3312499999999998</v>
      </c>
    </row>
    <row r="88" spans="1:44" x14ac:dyDescent="0.3">
      <c r="A88" s="18" t="s">
        <v>62</v>
      </c>
      <c r="B88" s="51"/>
      <c r="C88" s="113"/>
      <c r="D88" s="18"/>
      <c r="E88" s="113"/>
      <c r="F88" s="19"/>
      <c r="G88" s="51"/>
      <c r="H88" s="108"/>
      <c r="I88" s="108"/>
      <c r="K88" s="108"/>
      <c r="L88" s="18"/>
      <c r="M88" s="108"/>
      <c r="N88" s="51"/>
      <c r="O88" s="113"/>
      <c r="P88" s="51"/>
      <c r="Q88" s="113"/>
      <c r="R88" s="18"/>
      <c r="S88" s="113"/>
      <c r="T88" s="18"/>
      <c r="U88" s="113"/>
      <c r="V88" s="114"/>
      <c r="W88" s="114"/>
      <c r="X88" s="18"/>
      <c r="Y88" s="113"/>
      <c r="Z88" s="113"/>
      <c r="AA88" s="113"/>
      <c r="AB88" s="18"/>
      <c r="AC88" s="113"/>
      <c r="AD88" s="18"/>
      <c r="AE88" s="147"/>
      <c r="AH88" s="18"/>
      <c r="AI88" s="113"/>
      <c r="AJ88" s="18"/>
      <c r="AK88" s="113"/>
      <c r="AM88" s="113"/>
      <c r="AN88" s="18"/>
      <c r="AO88" s="113"/>
      <c r="AQ88" s="113"/>
    </row>
    <row r="89" spans="1:44" x14ac:dyDescent="0.3">
      <c r="A89" s="11" t="s">
        <v>38</v>
      </c>
      <c r="B89" s="51"/>
      <c r="C89" s="113"/>
      <c r="D89" s="18"/>
      <c r="E89" s="113"/>
      <c r="F89" s="19"/>
      <c r="G89" s="51"/>
      <c r="H89" s="108"/>
      <c r="I89" s="108"/>
      <c r="K89" s="108"/>
      <c r="L89" s="18"/>
      <c r="M89" s="108"/>
      <c r="N89" s="51"/>
      <c r="O89" s="113"/>
      <c r="P89" s="51"/>
      <c r="Q89" s="113"/>
      <c r="R89" s="18"/>
      <c r="S89" s="113"/>
      <c r="T89" s="18"/>
      <c r="U89" s="113"/>
      <c r="V89" s="114"/>
      <c r="W89" s="114"/>
      <c r="X89" s="18"/>
      <c r="Y89" s="113"/>
      <c r="Z89" s="113"/>
      <c r="AA89" s="113"/>
      <c r="AB89" s="18"/>
      <c r="AC89" s="113"/>
      <c r="AD89" s="18"/>
      <c r="AE89" s="147"/>
      <c r="AH89" s="18"/>
      <c r="AI89" s="113"/>
      <c r="AJ89" s="18"/>
      <c r="AK89" s="113"/>
      <c r="AM89" s="113"/>
      <c r="AN89" s="18"/>
      <c r="AO89" s="113"/>
      <c r="AQ89" s="113"/>
    </row>
    <row r="90" spans="1:44" x14ac:dyDescent="0.3">
      <c r="A90" s="180" t="s">
        <v>391</v>
      </c>
      <c r="B90" s="51"/>
      <c r="C90" s="113"/>
      <c r="D90" s="18"/>
      <c r="E90" s="113"/>
      <c r="F90" s="19"/>
      <c r="G90" s="51"/>
      <c r="H90" s="108"/>
      <c r="I90" s="108"/>
      <c r="K90" s="108"/>
      <c r="L90" s="18"/>
      <c r="M90" s="108"/>
      <c r="N90" s="51"/>
      <c r="O90" s="113"/>
      <c r="P90" s="51"/>
      <c r="Q90" s="113"/>
      <c r="R90" s="18"/>
      <c r="S90" s="113"/>
      <c r="T90" s="18" t="s">
        <v>18</v>
      </c>
      <c r="U90" s="113">
        <f>'Exports - Data (Adjusted) - 1'!AR90/'Exports - Data (Adjusted) - 1'!AQ90</f>
        <v>0.21862857142857142</v>
      </c>
      <c r="V90" s="114">
        <f>'Exports - Data (Adjusted) - 1'!AT90/'Exports - Data (Adjusted) - 1'!AS90</f>
        <v>0.26932347742246504</v>
      </c>
      <c r="W90" s="114">
        <f>'Exports - Data (Adjusted) - 1'!AV90/'Exports - Data (Adjusted) - 1'!AU90</f>
        <v>0.34987531172069825</v>
      </c>
      <c r="X90" s="18" t="s">
        <v>18</v>
      </c>
      <c r="Y90" s="113">
        <f>'Exports - Data (Adjusted) - 1'!AY90/'Exports - Data (Adjusted) - 1'!AX90</f>
        <v>0.23247422680412372</v>
      </c>
      <c r="Z90" s="113">
        <f>'Exports - Data (Adjusted) - 1'!BA90/'Exports - Data (Adjusted) - 1'!AZ90</f>
        <v>0.23333333333333334</v>
      </c>
      <c r="AA90" s="113">
        <f>'Exports - Data (Adjusted) - 1'!BC90/'Exports - Data (Adjusted) - 1'!BB90</f>
        <v>0.30006074104069652</v>
      </c>
      <c r="AB90" s="18" t="s">
        <v>18</v>
      </c>
      <c r="AC90" s="113">
        <f>'Exports - Data (Adjusted) - 1'!BF90/'Exports - Data (Adjusted) - 1'!BE90</f>
        <v>0.2999146029035013</v>
      </c>
      <c r="AD90" s="18" t="s">
        <v>18</v>
      </c>
      <c r="AE90" s="147">
        <f>'Exports - Data (Adjusted) - 1'!BI90/'Exports - Data (Adjusted) - 1'!BH90</f>
        <v>0.30821959356991208</v>
      </c>
      <c r="AF90" s="116">
        <f>'Exports - Data (Adjusted) - 1'!BK90/'Exports - Data (Adjusted) - 1'!BJ90</f>
        <v>0.28334484346224681</v>
      </c>
      <c r="AG90" s="116">
        <f>'Exports - Data (Adjusted) - 1'!BM90/'Exports - Data (Adjusted) - 1'!BL90</f>
        <v>0.26666666666666666</v>
      </c>
      <c r="AH90" s="18" t="s">
        <v>18</v>
      </c>
      <c r="AI90" s="113">
        <f>'Exports - Data (Adjusted) - 1'!BP90/'Exports - Data (Adjusted) - 1'!BO90</f>
        <v>0.26666666666666666</v>
      </c>
      <c r="AJ90" s="18" t="s">
        <v>18</v>
      </c>
      <c r="AK90" s="113">
        <f>'Exports - Data (Adjusted) - 1'!BS90/'Exports - Data (Adjusted) - 1'!BR90</f>
        <v>0.26666666666666666</v>
      </c>
      <c r="AL90" s="15" t="s">
        <v>18</v>
      </c>
      <c r="AM90" s="113">
        <f>'Exports - Data (Adjusted) - 1'!BV90/'Exports - Data (Adjusted) - 1'!BU90</f>
        <v>0.26654376091597126</v>
      </c>
      <c r="AN90" s="58" t="s">
        <v>69</v>
      </c>
      <c r="AO90" s="113">
        <f>'Exports - Data (Adjusted) - 1'!BY90/'Exports - Data (Adjusted) - 1'!BX90</f>
        <v>3.3334923664122135E-2</v>
      </c>
      <c r="AP90" s="20" t="s">
        <v>69</v>
      </c>
      <c r="AQ90" s="113">
        <f>'Exports - Data (Adjusted) - 1'!CB90/'Exports - Data (Adjusted) - 1'!CA90</f>
        <v>3.3333333333333333E-2</v>
      </c>
      <c r="AR90" s="116">
        <f>'Exports - Data (Adjusted) - 1'!CD90/'Exports - Data (Adjusted) - 1'!CC90</f>
        <v>3.7503546099290783E-2</v>
      </c>
    </row>
    <row r="91" spans="1:44" x14ac:dyDescent="0.3">
      <c r="A91" s="180" t="s">
        <v>193</v>
      </c>
      <c r="B91" s="51"/>
      <c r="C91" s="113"/>
      <c r="D91" s="18"/>
      <c r="E91" s="113"/>
      <c r="F91" s="19"/>
      <c r="G91" s="51"/>
      <c r="H91" s="108"/>
      <c r="I91" s="108"/>
      <c r="K91" s="108"/>
      <c r="L91" s="18"/>
      <c r="M91" s="108"/>
      <c r="N91" s="51"/>
      <c r="O91" s="113"/>
      <c r="P91" s="51"/>
      <c r="Q91" s="113"/>
      <c r="R91" s="18"/>
      <c r="S91" s="113"/>
      <c r="T91" s="18"/>
      <c r="U91" s="113"/>
      <c r="V91" s="114"/>
      <c r="W91" s="114"/>
      <c r="X91" s="18"/>
      <c r="Y91" s="113"/>
      <c r="Z91" s="113"/>
      <c r="AA91" s="113"/>
      <c r="AB91" s="131"/>
      <c r="AC91" s="113"/>
      <c r="AE91" s="147"/>
      <c r="AH91" s="43"/>
      <c r="AI91" s="113"/>
      <c r="AJ91" s="48"/>
      <c r="AK91" s="113"/>
      <c r="AM91" s="113"/>
      <c r="AN91" s="48"/>
      <c r="AO91" s="113"/>
      <c r="AQ91" s="113"/>
    </row>
    <row r="92" spans="1:44" x14ac:dyDescent="0.3">
      <c r="A92" s="25" t="s">
        <v>41</v>
      </c>
      <c r="B92" s="51"/>
      <c r="C92" s="113"/>
      <c r="D92" s="18"/>
      <c r="E92" s="113"/>
      <c r="F92" s="19"/>
      <c r="G92" s="51"/>
      <c r="H92" s="108"/>
      <c r="I92" s="108"/>
      <c r="K92" s="108"/>
      <c r="L92" s="18"/>
      <c r="M92" s="108"/>
      <c r="N92" s="51"/>
      <c r="O92" s="113"/>
      <c r="P92" s="51"/>
      <c r="Q92" s="113"/>
      <c r="R92" s="18"/>
      <c r="S92" s="113"/>
      <c r="T92" s="18"/>
      <c r="U92" s="113"/>
      <c r="V92" s="114"/>
      <c r="W92" s="114"/>
      <c r="X92" s="18"/>
      <c r="Y92" s="113"/>
      <c r="Z92" s="113"/>
      <c r="AA92" s="113"/>
      <c r="AB92" s="131"/>
      <c r="AC92" s="113"/>
      <c r="AE92" s="147"/>
      <c r="AH92" s="43"/>
      <c r="AI92" s="113"/>
      <c r="AJ92" s="48"/>
      <c r="AK92" s="113"/>
      <c r="AM92" s="113"/>
      <c r="AN92" s="48"/>
      <c r="AO92" s="113"/>
      <c r="AQ92" s="113"/>
    </row>
    <row r="93" spans="1:44" x14ac:dyDescent="0.3">
      <c r="A93" s="25" t="s">
        <v>20</v>
      </c>
      <c r="B93" s="51"/>
      <c r="C93" s="113"/>
      <c r="D93" s="18"/>
      <c r="E93" s="113"/>
      <c r="F93" s="19"/>
      <c r="G93" s="51"/>
      <c r="H93" s="108"/>
      <c r="I93" s="108"/>
      <c r="K93" s="108"/>
      <c r="L93" s="18"/>
      <c r="M93" s="108"/>
      <c r="N93" s="51"/>
      <c r="O93" s="113"/>
      <c r="P93" s="51"/>
      <c r="Q93" s="113"/>
      <c r="R93" s="18"/>
      <c r="S93" s="113"/>
      <c r="T93" s="18"/>
      <c r="U93" s="113"/>
      <c r="V93" s="114"/>
      <c r="W93" s="114"/>
      <c r="X93" s="18"/>
      <c r="Y93" s="113"/>
      <c r="Z93" s="113"/>
      <c r="AA93" s="113"/>
      <c r="AB93" s="131"/>
      <c r="AC93" s="113"/>
      <c r="AE93" s="147"/>
      <c r="AH93" s="43"/>
      <c r="AI93" s="113"/>
      <c r="AJ93" s="48"/>
      <c r="AK93" s="113"/>
      <c r="AM93" s="113"/>
      <c r="AN93" s="48"/>
      <c r="AO93" s="113"/>
      <c r="AQ93" s="113"/>
    </row>
    <row r="94" spans="1:44" x14ac:dyDescent="0.3">
      <c r="A94" s="25" t="s">
        <v>39</v>
      </c>
      <c r="B94" s="51"/>
      <c r="C94" s="113"/>
      <c r="D94" s="18"/>
      <c r="E94" s="113"/>
      <c r="F94" s="19"/>
      <c r="G94" s="51"/>
      <c r="H94" s="108"/>
      <c r="I94" s="108"/>
      <c r="K94" s="108"/>
      <c r="L94" s="18"/>
      <c r="M94" s="108"/>
      <c r="N94" s="51"/>
      <c r="O94" s="113"/>
      <c r="P94" s="51"/>
      <c r="Q94" s="113"/>
      <c r="R94" s="18"/>
      <c r="S94" s="113"/>
      <c r="T94" s="18"/>
      <c r="U94" s="113"/>
      <c r="V94" s="114"/>
      <c r="W94" s="114"/>
      <c r="X94" s="18"/>
      <c r="Y94" s="113"/>
      <c r="Z94" s="113"/>
      <c r="AA94" s="113"/>
      <c r="AB94" s="131"/>
      <c r="AC94" s="113"/>
      <c r="AE94" s="147"/>
      <c r="AH94" s="43"/>
      <c r="AI94" s="113"/>
      <c r="AJ94" s="48"/>
      <c r="AK94" s="113"/>
      <c r="AM94" s="113"/>
      <c r="AN94" s="48"/>
      <c r="AO94" s="113"/>
      <c r="AQ94" s="113"/>
    </row>
    <row r="95" spans="1:44" x14ac:dyDescent="0.3">
      <c r="A95" s="180" t="s">
        <v>194</v>
      </c>
      <c r="M95" s="108"/>
      <c r="Q95" s="113"/>
      <c r="S95" s="113"/>
      <c r="T95" s="18"/>
      <c r="U95" s="113"/>
      <c r="V95" s="114"/>
      <c r="W95" s="114"/>
      <c r="X95" s="18"/>
      <c r="Y95" s="113"/>
      <c r="Z95" s="113"/>
      <c r="AA95" s="113"/>
      <c r="AB95" s="131"/>
      <c r="AC95" s="113"/>
      <c r="AE95" s="147"/>
      <c r="AH95" s="43"/>
      <c r="AI95" s="113"/>
      <c r="AJ95" s="48"/>
      <c r="AK95" s="113"/>
      <c r="AM95" s="113"/>
      <c r="AN95" s="48"/>
      <c r="AO95" s="113"/>
      <c r="AQ95" s="113"/>
    </row>
    <row r="96" spans="1:44" x14ac:dyDescent="0.3">
      <c r="A96" s="180" t="s">
        <v>195</v>
      </c>
      <c r="B96" s="51"/>
      <c r="C96" s="113"/>
      <c r="D96" s="18"/>
      <c r="E96" s="113"/>
      <c r="F96" s="19"/>
      <c r="G96" s="51"/>
      <c r="H96" s="108"/>
      <c r="I96" s="108"/>
      <c r="K96" s="108"/>
      <c r="L96" s="18"/>
      <c r="M96" s="108"/>
      <c r="N96" s="51"/>
      <c r="O96" s="113"/>
      <c r="P96" s="51"/>
      <c r="Q96" s="113"/>
      <c r="R96" s="18"/>
      <c r="S96" s="113"/>
      <c r="T96" s="18"/>
      <c r="U96" s="113"/>
      <c r="V96" s="114"/>
      <c r="W96" s="114"/>
      <c r="X96" s="18"/>
      <c r="Y96" s="113"/>
      <c r="Z96" s="113"/>
      <c r="AA96" s="113"/>
      <c r="AB96" s="131"/>
      <c r="AC96" s="113"/>
      <c r="AE96" s="147"/>
      <c r="AH96" s="43"/>
      <c r="AI96" s="113"/>
      <c r="AJ96" s="48"/>
      <c r="AK96" s="113"/>
      <c r="AM96" s="113"/>
      <c r="AN96" s="48"/>
      <c r="AO96" s="113"/>
      <c r="AQ96" s="113"/>
    </row>
    <row r="97" spans="1:44" x14ac:dyDescent="0.3">
      <c r="A97" s="25" t="s">
        <v>46</v>
      </c>
      <c r="B97" s="51"/>
      <c r="C97" s="113"/>
      <c r="D97" s="18"/>
      <c r="E97" s="113"/>
      <c r="F97" s="19"/>
      <c r="G97" s="51"/>
      <c r="H97" s="108"/>
      <c r="I97" s="108"/>
      <c r="K97" s="108"/>
      <c r="L97" s="18"/>
      <c r="M97" s="108"/>
      <c r="N97" s="51"/>
      <c r="O97" s="113"/>
      <c r="P97" s="51"/>
      <c r="Q97" s="113"/>
      <c r="R97" s="18"/>
      <c r="S97" s="113"/>
      <c r="T97" s="18"/>
      <c r="U97" s="113"/>
      <c r="V97" s="114"/>
      <c r="W97" s="114"/>
      <c r="X97" s="18"/>
      <c r="Y97" s="113"/>
      <c r="Z97" s="113"/>
      <c r="AA97" s="113"/>
      <c r="AB97" s="131"/>
      <c r="AC97" s="113"/>
      <c r="AE97" s="147"/>
      <c r="AH97" s="43"/>
      <c r="AI97" s="113"/>
      <c r="AJ97" s="48"/>
      <c r="AK97" s="113"/>
      <c r="AM97" s="113"/>
      <c r="AN97" s="48"/>
      <c r="AO97" s="113"/>
      <c r="AQ97" s="113"/>
    </row>
    <row r="98" spans="1:44" x14ac:dyDescent="0.3">
      <c r="A98" s="18" t="s">
        <v>63</v>
      </c>
      <c r="B98" s="51"/>
      <c r="C98" s="113"/>
      <c r="D98" s="18"/>
      <c r="E98" s="113"/>
      <c r="F98" s="19"/>
      <c r="G98" s="51"/>
      <c r="H98" s="108"/>
      <c r="I98" s="108"/>
      <c r="K98" s="108"/>
      <c r="L98" s="18"/>
      <c r="M98" s="108"/>
      <c r="N98" s="51"/>
      <c r="O98" s="113"/>
      <c r="P98" s="51"/>
      <c r="Q98" s="113"/>
      <c r="R98" s="18"/>
      <c r="S98" s="113"/>
      <c r="T98" s="18"/>
      <c r="U98" s="113"/>
      <c r="V98" s="114"/>
      <c r="W98" s="114"/>
      <c r="X98" s="18"/>
      <c r="Y98" s="113"/>
      <c r="Z98" s="113"/>
      <c r="AA98" s="113"/>
      <c r="AB98" s="131"/>
      <c r="AC98" s="113"/>
      <c r="AE98" s="147"/>
      <c r="AH98" s="43"/>
      <c r="AI98" s="113"/>
      <c r="AJ98" s="48"/>
      <c r="AK98" s="113"/>
      <c r="AM98" s="113"/>
      <c r="AN98" s="48"/>
      <c r="AO98" s="113"/>
      <c r="AQ98" s="113"/>
    </row>
    <row r="99" spans="1:44" x14ac:dyDescent="0.3">
      <c r="A99" s="198" t="s">
        <v>397</v>
      </c>
      <c r="B99" s="51"/>
      <c r="C99" s="113"/>
      <c r="D99" s="18"/>
      <c r="E99" s="113"/>
      <c r="F99" s="19"/>
      <c r="G99" s="51"/>
      <c r="H99" s="108"/>
      <c r="I99" s="108"/>
      <c r="K99" s="108"/>
      <c r="L99" s="18"/>
      <c r="M99" s="108"/>
      <c r="N99" s="51"/>
      <c r="O99" s="113"/>
      <c r="P99" s="18"/>
      <c r="Q99" s="113"/>
      <c r="R99" s="18" t="s">
        <v>7</v>
      </c>
      <c r="S99" s="113">
        <f>'Exports - Data (Adjusted) - 1'!AO99/'Exports - Data (Adjusted) - 1'!AN99</f>
        <v>1.3719008264462811</v>
      </c>
      <c r="T99" s="18" t="s">
        <v>7</v>
      </c>
      <c r="U99" s="113">
        <f>'Exports - Data (Adjusted) - 1'!AR99/'Exports - Data (Adjusted) - 1'!AQ99</f>
        <v>1.3412698412698412</v>
      </c>
      <c r="V99" s="114">
        <f>'Exports - Data (Adjusted) - 1'!AT99/'Exports - Data (Adjusted) - 1'!AS99</f>
        <v>2</v>
      </c>
      <c r="W99" s="114">
        <f>'Exports - Data (Adjusted) - 1'!AV99/'Exports - Data (Adjusted) - 1'!AU99</f>
        <v>2.4</v>
      </c>
      <c r="X99" s="18" t="s">
        <v>7</v>
      </c>
      <c r="Y99" s="113">
        <f>'Exports - Data (Adjusted) - 1'!AY99/'Exports - Data (Adjusted) - 1'!AX99</f>
        <v>1.5876288659793814</v>
      </c>
      <c r="Z99" s="113">
        <f>'Exports - Data (Adjusted) - 1'!BA99/'Exports - Data (Adjusted) - 1'!AZ99</f>
        <v>1.0194805194805194</v>
      </c>
      <c r="AA99" s="113"/>
      <c r="AB99" s="18" t="s">
        <v>7</v>
      </c>
      <c r="AC99" s="113"/>
      <c r="AD99" s="18"/>
      <c r="AE99" s="147"/>
      <c r="AH99" s="43"/>
      <c r="AI99" s="113"/>
      <c r="AJ99" s="48"/>
      <c r="AK99" s="113"/>
      <c r="AM99" s="113"/>
      <c r="AN99" s="48"/>
      <c r="AO99" s="113"/>
      <c r="AQ99" s="113"/>
    </row>
    <row r="100" spans="1:44" x14ac:dyDescent="0.3">
      <c r="A100" s="222" t="s">
        <v>398</v>
      </c>
      <c r="B100" s="51"/>
      <c r="C100" s="113"/>
      <c r="D100" s="18"/>
      <c r="E100" s="113"/>
      <c r="F100" s="19"/>
      <c r="G100" s="51"/>
      <c r="H100" s="108"/>
      <c r="I100" s="108"/>
      <c r="K100" s="108"/>
      <c r="L100" s="18"/>
      <c r="M100" s="108"/>
      <c r="N100" s="51"/>
      <c r="O100" s="113"/>
      <c r="P100" s="18"/>
      <c r="Q100" s="113"/>
      <c r="R100" s="18"/>
      <c r="S100" s="113"/>
      <c r="T100" s="18"/>
      <c r="U100" s="113"/>
      <c r="V100" s="114"/>
      <c r="W100" s="114"/>
      <c r="X100" s="18"/>
      <c r="Y100" s="113"/>
      <c r="Z100" s="113"/>
      <c r="AA100" s="113"/>
      <c r="AB100" s="20"/>
      <c r="AC100" s="113"/>
      <c r="AD100" s="18"/>
      <c r="AE100" s="147"/>
      <c r="AH100" s="43"/>
      <c r="AI100" s="113"/>
      <c r="AJ100" s="48"/>
      <c r="AK100" s="113"/>
      <c r="AM100" s="113"/>
      <c r="AN100" s="48"/>
      <c r="AO100" s="113"/>
      <c r="AQ100" s="113"/>
    </row>
    <row r="101" spans="1:44" x14ac:dyDescent="0.3">
      <c r="A101" s="180" t="s">
        <v>200</v>
      </c>
      <c r="B101" s="51"/>
      <c r="C101" s="113"/>
      <c r="D101" s="18"/>
      <c r="E101" s="113"/>
      <c r="F101" s="19"/>
      <c r="G101" s="51"/>
      <c r="H101" s="108"/>
      <c r="I101" s="108"/>
      <c r="K101" s="108"/>
      <c r="L101" s="18"/>
      <c r="M101" s="108"/>
      <c r="N101" s="51"/>
      <c r="O101" s="113"/>
      <c r="P101" s="18"/>
      <c r="Q101" s="113"/>
      <c r="R101" s="18"/>
      <c r="S101" s="113"/>
      <c r="T101" s="18"/>
      <c r="U101" s="113"/>
      <c r="V101" s="114"/>
      <c r="W101" s="114"/>
      <c r="X101" s="18"/>
      <c r="Y101" s="113"/>
      <c r="Z101" s="113"/>
      <c r="AA101" s="113"/>
      <c r="AB101" s="18"/>
      <c r="AC101" s="113"/>
      <c r="AD101" s="15" t="s">
        <v>7</v>
      </c>
      <c r="AE101" s="147"/>
      <c r="AG101" s="116">
        <f>'Exports - Data (Adjusted) - 1'!BM101/'Exports - Data (Adjusted) - 1'!BL101</f>
        <v>0.86736768314055379</v>
      </c>
      <c r="AH101" s="135" t="s">
        <v>18</v>
      </c>
      <c r="AI101" s="113">
        <f>'Exports - Data (Adjusted) - 1'!BP101/'Exports - Data (Adjusted) - 1'!BO101</f>
        <v>0.66666666666666663</v>
      </c>
      <c r="AJ101" s="15" t="s">
        <v>7</v>
      </c>
      <c r="AK101" s="113">
        <f>'Exports - Data (Adjusted) - 1'!BS101/'Exports - Data (Adjusted) - 1'!BR101</f>
        <v>0.83333333333333326</v>
      </c>
      <c r="AL101" s="15" t="s">
        <v>7</v>
      </c>
      <c r="AM101" s="113">
        <f>'Exports - Data (Adjusted) - 1'!BV101/'Exports - Data (Adjusted) - 1'!BU101</f>
        <v>0.75975975975975973</v>
      </c>
      <c r="AN101" s="15" t="s">
        <v>7</v>
      </c>
      <c r="AO101" s="113">
        <f>'Exports - Data (Adjusted) - 1'!BY101/'Exports - Data (Adjusted) - 1'!BX101</f>
        <v>3.5825242718446604</v>
      </c>
      <c r="AP101" s="20" t="s">
        <v>7</v>
      </c>
      <c r="AQ101" s="113">
        <f>'Exports - Data (Adjusted) - 1'!CB101/'Exports - Data (Adjusted) - 1'!CA101</f>
        <v>3</v>
      </c>
      <c r="AR101" s="116">
        <f>'Exports - Data (Adjusted) - 1'!CD101/'Exports - Data (Adjusted) - 1'!CC101</f>
        <v>1.6341463414634145</v>
      </c>
    </row>
    <row r="102" spans="1:44" x14ac:dyDescent="0.3">
      <c r="A102" s="222" t="s">
        <v>198</v>
      </c>
      <c r="B102" s="51"/>
      <c r="C102" s="113"/>
      <c r="D102" s="18"/>
      <c r="E102" s="113"/>
      <c r="F102" s="19"/>
      <c r="G102" s="51"/>
      <c r="H102" s="108"/>
      <c r="I102" s="108"/>
      <c r="K102" s="108"/>
      <c r="L102" s="18"/>
      <c r="M102" s="108"/>
      <c r="N102" s="51"/>
      <c r="O102" s="113"/>
      <c r="P102" s="18"/>
      <c r="Q102" s="113"/>
      <c r="R102" s="18" t="s">
        <v>7</v>
      </c>
      <c r="S102" s="113">
        <f>'Exports - Data (Adjusted) - 1'!AO102/'Exports - Data (Adjusted) - 1'!AN102</f>
        <v>2.4956521739130433</v>
      </c>
      <c r="T102" s="18" t="s">
        <v>7</v>
      </c>
      <c r="U102" s="113">
        <f>'Exports - Data (Adjusted) - 1'!AR102/'Exports - Data (Adjusted) - 1'!AQ102</f>
        <v>2.8138801261829651</v>
      </c>
      <c r="V102" s="114">
        <f>'Exports - Data (Adjusted) - 1'!AT102/'Exports - Data (Adjusted) - 1'!AS102</f>
        <v>2.8005390835579513</v>
      </c>
      <c r="W102" s="114">
        <f>'Exports - Data (Adjusted) - 1'!AV102/'Exports - Data (Adjusted) - 1'!AU102</f>
        <v>3.040983606557377</v>
      </c>
      <c r="X102" s="18" t="s">
        <v>7</v>
      </c>
      <c r="Y102" s="113">
        <f>'Exports - Data (Adjusted) - 1'!AY102/'Exports - Data (Adjusted) - 1'!AX102</f>
        <v>3.3311403508771931</v>
      </c>
      <c r="Z102" s="113"/>
      <c r="AA102" s="113"/>
      <c r="AB102" s="18" t="s">
        <v>7</v>
      </c>
      <c r="AC102" s="113"/>
      <c r="AD102" s="18" t="s">
        <v>7</v>
      </c>
      <c r="AE102" s="147"/>
      <c r="AH102" s="43"/>
      <c r="AI102" s="113"/>
      <c r="AJ102" s="48"/>
      <c r="AK102" s="113"/>
      <c r="AM102" s="113"/>
      <c r="AN102" s="62" t="s">
        <v>69</v>
      </c>
      <c r="AO102" s="113"/>
      <c r="AP102" s="16" t="s">
        <v>69</v>
      </c>
      <c r="AQ102" s="113"/>
      <c r="AR102" s="116">
        <f>'Exports - Data (Adjusted) - 1'!CD102/'Exports - Data (Adjusted) - 1'!CC102</f>
        <v>0.20000491835530199</v>
      </c>
    </row>
    <row r="103" spans="1:44" x14ac:dyDescent="0.3">
      <c r="A103" s="222" t="s">
        <v>232</v>
      </c>
      <c r="D103" s="18"/>
      <c r="E103" s="113"/>
      <c r="F103" s="19"/>
      <c r="L103" s="18"/>
      <c r="M103" s="108"/>
      <c r="N103" s="51"/>
      <c r="O103" s="113"/>
      <c r="P103" s="51"/>
      <c r="Q103" s="113"/>
      <c r="R103" s="18"/>
      <c r="S103" s="113"/>
      <c r="T103" s="18"/>
      <c r="U103" s="113"/>
      <c r="V103" s="114"/>
      <c r="W103" s="114"/>
      <c r="X103" s="18"/>
      <c r="Y103" s="113"/>
      <c r="Z103" s="113"/>
      <c r="AA103" s="113"/>
      <c r="AB103" s="18"/>
      <c r="AC103" s="113"/>
      <c r="AE103" s="147"/>
      <c r="AH103" s="43"/>
      <c r="AI103" s="113"/>
      <c r="AJ103" s="48"/>
      <c r="AK103" s="113"/>
      <c r="AM103" s="113"/>
      <c r="AN103" s="48"/>
      <c r="AO103" s="113"/>
      <c r="AQ103" s="113"/>
    </row>
    <row r="104" spans="1:44" x14ac:dyDescent="0.3">
      <c r="A104" s="25" t="s">
        <v>21</v>
      </c>
      <c r="B104" s="51"/>
      <c r="C104" s="113"/>
      <c r="D104" s="18"/>
      <c r="E104" s="113"/>
      <c r="F104" s="19"/>
      <c r="G104" s="51"/>
      <c r="H104" s="108"/>
      <c r="I104" s="108"/>
      <c r="K104" s="108"/>
      <c r="L104" s="18"/>
      <c r="M104" s="108"/>
      <c r="N104" s="51"/>
      <c r="O104" s="113"/>
      <c r="P104" s="51"/>
      <c r="Q104" s="113"/>
      <c r="R104" s="18"/>
      <c r="S104" s="113"/>
      <c r="T104" s="18"/>
      <c r="U104" s="113"/>
      <c r="V104" s="114"/>
      <c r="W104" s="114"/>
      <c r="X104" s="18"/>
      <c r="Y104" s="113"/>
      <c r="Z104" s="113"/>
      <c r="AA104" s="113"/>
      <c r="AB104" s="18"/>
      <c r="AC104" s="113"/>
      <c r="AE104" s="147"/>
      <c r="AH104" s="43"/>
      <c r="AI104" s="113"/>
      <c r="AJ104" s="48"/>
      <c r="AK104" s="113"/>
      <c r="AM104" s="113"/>
      <c r="AN104" s="48"/>
      <c r="AO104" s="113"/>
      <c r="AQ104" s="113"/>
    </row>
    <row r="105" spans="1:44" x14ac:dyDescent="0.3">
      <c r="A105" s="18" t="s">
        <v>64</v>
      </c>
      <c r="B105" s="51"/>
      <c r="C105" s="113"/>
      <c r="D105" s="18"/>
      <c r="E105" s="113"/>
      <c r="F105" s="19"/>
      <c r="G105" s="51"/>
      <c r="H105" s="108"/>
      <c r="I105" s="108"/>
      <c r="K105" s="108"/>
      <c r="L105" s="18"/>
      <c r="M105" s="108"/>
      <c r="N105" s="51"/>
      <c r="O105" s="113"/>
      <c r="P105" s="51"/>
      <c r="Q105" s="113"/>
      <c r="R105" s="18"/>
      <c r="S105" s="113"/>
      <c r="T105" s="18"/>
      <c r="U105" s="113"/>
      <c r="V105" s="114"/>
      <c r="W105" s="114"/>
      <c r="X105" s="18"/>
      <c r="Y105" s="113"/>
      <c r="Z105" s="113"/>
      <c r="AA105" s="113"/>
      <c r="AB105" s="18"/>
      <c r="AC105" s="113"/>
      <c r="AE105" s="147"/>
      <c r="AH105" s="43"/>
      <c r="AI105" s="113"/>
      <c r="AJ105" s="48"/>
      <c r="AK105" s="113"/>
      <c r="AM105" s="113"/>
      <c r="AN105" s="48"/>
      <c r="AO105" s="113"/>
      <c r="AQ105" s="113"/>
    </row>
    <row r="106" spans="1:44" x14ac:dyDescent="0.3">
      <c r="A106" s="25" t="s">
        <v>53</v>
      </c>
      <c r="B106" s="51"/>
      <c r="C106" s="113"/>
      <c r="D106" s="18"/>
      <c r="E106" s="113"/>
      <c r="F106" s="19"/>
      <c r="G106" s="51"/>
      <c r="H106" s="108"/>
      <c r="I106" s="108"/>
      <c r="K106" s="108"/>
      <c r="L106" s="18"/>
      <c r="M106" s="108"/>
      <c r="N106" s="51"/>
      <c r="O106" s="113"/>
      <c r="P106" s="51"/>
      <c r="Q106" s="113"/>
      <c r="R106" s="18"/>
      <c r="S106" s="113"/>
      <c r="T106" s="18"/>
      <c r="U106" s="113"/>
      <c r="V106" s="114"/>
      <c r="W106" s="114"/>
      <c r="X106" s="18"/>
      <c r="Y106" s="113"/>
      <c r="Z106" s="113"/>
      <c r="AA106" s="113"/>
      <c r="AB106" s="18"/>
      <c r="AC106" s="113"/>
      <c r="AE106" s="147"/>
      <c r="AH106" s="43"/>
      <c r="AI106" s="113"/>
      <c r="AJ106" s="48"/>
      <c r="AK106" s="113"/>
      <c r="AM106" s="113"/>
      <c r="AN106" s="48"/>
      <c r="AO106" s="113"/>
      <c r="AQ106" s="113"/>
    </row>
    <row r="107" spans="1:44" x14ac:dyDescent="0.3">
      <c r="A107" s="180" t="s">
        <v>203</v>
      </c>
      <c r="M107" s="108"/>
      <c r="S107" s="113"/>
      <c r="U107" s="113"/>
      <c r="V107" s="114"/>
      <c r="W107" s="114"/>
      <c r="Y107" s="113"/>
      <c r="Z107" s="113"/>
      <c r="AA107" s="113"/>
      <c r="AC107" s="113"/>
      <c r="AE107" s="147"/>
      <c r="AI107" s="113"/>
      <c r="AK107" s="113"/>
      <c r="AM107" s="113"/>
      <c r="AO107" s="113"/>
      <c r="AQ107" s="113"/>
    </row>
    <row r="108" spans="1:44" x14ac:dyDescent="0.3">
      <c r="A108" s="180" t="s">
        <v>205</v>
      </c>
      <c r="M108" s="108"/>
      <c r="S108" s="113"/>
      <c r="U108" s="113"/>
      <c r="V108" s="114"/>
      <c r="W108" s="114"/>
      <c r="Y108" s="113"/>
      <c r="Z108" s="113"/>
      <c r="AA108" s="113"/>
      <c r="AC108" s="113"/>
      <c r="AE108" s="147"/>
      <c r="AI108" s="113"/>
      <c r="AK108" s="113"/>
      <c r="AM108" s="113"/>
      <c r="AO108" s="113"/>
      <c r="AQ108" s="113"/>
    </row>
    <row r="109" spans="1:44" x14ac:dyDescent="0.3">
      <c r="A109" s="25" t="s">
        <v>23</v>
      </c>
      <c r="B109" s="18" t="s">
        <v>7</v>
      </c>
      <c r="C109" s="113">
        <f>'Exports - Data (Adjusted) - 1'!P109/'Exports - Data (Adjusted) - 1'!O109</f>
        <v>5.043010752688172</v>
      </c>
      <c r="D109" s="18" t="s">
        <v>7</v>
      </c>
      <c r="E109" s="113">
        <f>'Exports - Data (Adjusted) - 1'!S109/'Exports - Data (Adjusted) - 1'!R109</f>
        <v>5.8571428571428568</v>
      </c>
      <c r="F109" s="19"/>
      <c r="G109" s="51" t="s">
        <v>7</v>
      </c>
      <c r="H109" s="108">
        <f>'Exports - Data (Adjusted) - 1'!X109/'Exports - Data (Adjusted) - 1'!W109</f>
        <v>2.1482352941176472</v>
      </c>
      <c r="I109" s="108"/>
      <c r="J109" s="18"/>
      <c r="K109" s="108"/>
      <c r="L109" s="18" t="s">
        <v>7</v>
      </c>
      <c r="M109" s="108">
        <f>'Exports - Data (Adjusted) - 1'!AF109/'Exports - Data (Adjusted) - 1'!AE109</f>
        <v>1.7261538461538461</v>
      </c>
      <c r="N109" s="18" t="s">
        <v>7</v>
      </c>
      <c r="O109" s="113">
        <f>'Exports - Data (Adjusted) - 1'!AI109/'Exports - Data (Adjusted) - 1'!AH109</f>
        <v>1.4285714285714286</v>
      </c>
      <c r="P109" s="18" t="s">
        <v>7</v>
      </c>
      <c r="Q109" s="113">
        <f>'Exports - Data (Adjusted) - 1'!AL109/'Exports - Data (Adjusted) - 1'!AK109</f>
        <v>1.5638297872340425</v>
      </c>
      <c r="R109" s="18" t="s">
        <v>7</v>
      </c>
      <c r="S109" s="113">
        <f>'Exports - Data (Adjusted) - 1'!AO109/'Exports - Data (Adjusted) - 1'!AN109</f>
        <v>1.6256880733944954</v>
      </c>
      <c r="T109" s="18" t="s">
        <v>7</v>
      </c>
      <c r="U109" s="113">
        <f>'Exports - Data (Adjusted) - 1'!AR109/'Exports - Data (Adjusted) - 1'!AQ109</f>
        <v>1.4385185185185185</v>
      </c>
      <c r="V109" s="114">
        <f>'Exports - Data (Adjusted) - 1'!AT109/'Exports - Data (Adjusted) - 1'!AS109</f>
        <v>1.460344827586207</v>
      </c>
      <c r="W109" s="114">
        <f>'Exports - Data (Adjusted) - 1'!AV109/'Exports - Data (Adjusted) - 1'!AU109</f>
        <v>1.7025316455696202</v>
      </c>
      <c r="X109" s="18" t="s">
        <v>7</v>
      </c>
      <c r="Y109" s="113">
        <f>'Exports - Data (Adjusted) - 1'!AY109/'Exports - Data (Adjusted) - 1'!AX109</f>
        <v>1.7330173775671407</v>
      </c>
      <c r="Z109" s="113">
        <f>'Exports - Data (Adjusted) - 1'!BA109/'Exports - Data (Adjusted) - 1'!AZ109</f>
        <v>1.3333333333333333</v>
      </c>
      <c r="AA109" s="113">
        <f>'Exports - Data (Adjusted) - 1'!BC109/'Exports - Data (Adjusted) - 1'!BB109</f>
        <v>1.4</v>
      </c>
      <c r="AB109" s="18" t="s">
        <v>7</v>
      </c>
      <c r="AC109" s="113">
        <f>'Exports - Data (Adjusted) - 1'!BF109/'Exports - Data (Adjusted) - 1'!BE109</f>
        <v>1.4</v>
      </c>
      <c r="AD109" s="18" t="s">
        <v>7</v>
      </c>
      <c r="AE109" s="147">
        <f>'Exports - Data (Adjusted) - 1'!BI109/'Exports - Data (Adjusted) - 1'!BH109</f>
        <v>1.5498349834983498</v>
      </c>
      <c r="AF109" s="116">
        <f>'Exports - Data (Adjusted) - 1'!BK109/'Exports - Data (Adjusted) - 1'!BJ109</f>
        <v>1.2666666666666668</v>
      </c>
      <c r="AG109" s="116">
        <f>'Exports - Data (Adjusted) - 1'!BM109/'Exports - Data (Adjusted) - 1'!BL109</f>
        <v>1.3333333333333333</v>
      </c>
      <c r="AH109" s="43"/>
      <c r="AI109" s="113"/>
      <c r="AJ109" s="48"/>
      <c r="AK109" s="113"/>
      <c r="AM109" s="113"/>
      <c r="AN109" s="48"/>
      <c r="AO109" s="113"/>
      <c r="AQ109" s="113"/>
    </row>
    <row r="110" spans="1:44" x14ac:dyDescent="0.3">
      <c r="A110" s="180" t="s">
        <v>207</v>
      </c>
      <c r="B110" s="51"/>
      <c r="C110" s="113"/>
      <c r="D110" s="18"/>
      <c r="E110" s="113"/>
      <c r="F110" s="19"/>
      <c r="G110" s="51" t="s">
        <v>7</v>
      </c>
      <c r="H110" s="108">
        <f>'Exports - Data (Adjusted) - 1'!X110/'Exports - Data (Adjusted) - 1'!W110</f>
        <v>0.46411764705882352</v>
      </c>
      <c r="I110" s="108">
        <f>'Exports - Data (Adjusted) - 1'!Z110/'Exports - Data (Adjusted) - 1'!Y110</f>
        <v>0.33083778966131905</v>
      </c>
      <c r="J110" s="18" t="s">
        <v>7</v>
      </c>
      <c r="K110" s="118">
        <f>'Exports - Data (Adjusted) - 1'!AC110/'Exports - Data (Adjusted) - 1'!AB110</f>
        <v>0.31039540816326533</v>
      </c>
      <c r="L110" s="18" t="s">
        <v>7</v>
      </c>
      <c r="M110" s="108">
        <f>'Exports - Data (Adjusted) - 1'!AF110/'Exports - Data (Adjusted) - 1'!AE110</f>
        <v>0.30219780219780218</v>
      </c>
      <c r="N110" s="18" t="s">
        <v>7</v>
      </c>
      <c r="O110" s="113">
        <f>'Exports - Data (Adjusted) - 1'!AI110/'Exports - Data (Adjusted) - 1'!AH110</f>
        <v>0.33243027888446214</v>
      </c>
      <c r="P110" s="18" t="s">
        <v>7</v>
      </c>
      <c r="Q110" s="113">
        <f>'Exports - Data (Adjusted) - 1'!AL110/'Exports - Data (Adjusted) - 1'!AK110</f>
        <v>0.64421487603305783</v>
      </c>
      <c r="R110" s="18" t="s">
        <v>7</v>
      </c>
      <c r="S110" s="113">
        <f>'Exports - Data (Adjusted) - 1'!AO110/'Exports - Data (Adjusted) - 1'!AN110</f>
        <v>0.70296296296296301</v>
      </c>
      <c r="T110" s="18" t="s">
        <v>7</v>
      </c>
      <c r="U110" s="113">
        <f>'Exports - Data (Adjusted) - 1'!AR110/'Exports - Data (Adjusted) - 1'!AQ110</f>
        <v>0.72093264248704658</v>
      </c>
      <c r="V110" s="114">
        <f>'Exports - Data (Adjusted) - 1'!AT110/'Exports - Data (Adjusted) - 1'!AS110</f>
        <v>0.55207317073170736</v>
      </c>
      <c r="W110" s="114">
        <f>'Exports - Data (Adjusted) - 1'!AV110/'Exports - Data (Adjusted) - 1'!AU110</f>
        <v>0.44676297485286248</v>
      </c>
      <c r="X110" s="18" t="s">
        <v>7</v>
      </c>
      <c r="Y110" s="113">
        <f>'Exports - Data (Adjusted) - 1'!AY110/'Exports - Data (Adjusted) - 1'!AX110</f>
        <v>2.6666666666666665</v>
      </c>
      <c r="Z110" s="113">
        <f>'Exports - Data (Adjusted) - 1'!BA110/'Exports - Data (Adjusted) - 1'!AZ110</f>
        <v>4.7428571428571429</v>
      </c>
      <c r="AA110" s="113">
        <f>'Exports - Data (Adjusted) - 1'!BC110/'Exports - Data (Adjusted) - 1'!BB110</f>
        <v>4.7272727272727275</v>
      </c>
      <c r="AB110" s="18" t="s">
        <v>7</v>
      </c>
      <c r="AC110" s="113">
        <f>'Exports - Data (Adjusted) - 1'!BF110/'Exports - Data (Adjusted) - 1'!BE110</f>
        <v>3.8421052631578947</v>
      </c>
      <c r="AD110" s="18" t="s">
        <v>7</v>
      </c>
      <c r="AE110" s="147">
        <f>'Exports - Data (Adjusted) - 1'!BI110/'Exports - Data (Adjusted) - 1'!BH110</f>
        <v>3.8596491228070171</v>
      </c>
      <c r="AF110" s="116">
        <f>'Exports - Data (Adjusted) - 1'!BK110/'Exports - Data (Adjusted) - 1'!BJ110</f>
        <v>5.6</v>
      </c>
      <c r="AG110" s="116">
        <f>'Exports - Data (Adjusted) - 1'!BM110/'Exports - Data (Adjusted) - 1'!BL110</f>
        <v>0.65454545454545454</v>
      </c>
      <c r="AH110" s="18" t="s">
        <v>7</v>
      </c>
      <c r="AI110" s="113">
        <f>'Exports - Data (Adjusted) - 1'!BP110/'Exports - Data (Adjusted) - 1'!BO110</f>
        <v>0.54714475431606913</v>
      </c>
      <c r="AJ110" s="18" t="s">
        <v>7</v>
      </c>
      <c r="AK110" s="113">
        <f>'Exports - Data (Adjusted) - 1'!BS110/'Exports - Data (Adjusted) - 1'!BR110</f>
        <v>4</v>
      </c>
      <c r="AL110" s="18" t="s">
        <v>7</v>
      </c>
      <c r="AM110" s="113">
        <f>'Exports - Data (Adjusted) - 1'!BV110/'Exports - Data (Adjusted) - 1'!BU110</f>
        <v>2.2599999999999998</v>
      </c>
      <c r="AN110" s="18" t="s">
        <v>7</v>
      </c>
      <c r="AO110" s="113">
        <f>'Exports - Data (Adjusted) - 1'!BY110/'Exports - Data (Adjusted) - 1'!BX110</f>
        <v>4.0481927710843371</v>
      </c>
      <c r="AP110" s="15" t="s">
        <v>7</v>
      </c>
      <c r="AQ110" s="113">
        <f>'Exports - Data (Adjusted) - 1'!CB110/'Exports - Data (Adjusted) - 1'!CA110</f>
        <v>3.6923076923076925</v>
      </c>
      <c r="AR110" s="116">
        <f>'Exports - Data (Adjusted) - 1'!CD110/'Exports - Data (Adjusted) - 1'!CC110</f>
        <v>0.44518201284796571</v>
      </c>
    </row>
    <row r="111" spans="1:44" x14ac:dyDescent="0.3">
      <c r="A111" s="180" t="s">
        <v>208</v>
      </c>
      <c r="B111" s="51"/>
      <c r="C111" s="113"/>
      <c r="D111" s="18"/>
      <c r="E111" s="113"/>
      <c r="F111" s="19"/>
      <c r="G111" s="51"/>
      <c r="H111" s="108"/>
      <c r="I111" s="108"/>
      <c r="J111" s="18"/>
      <c r="K111" s="118"/>
      <c r="L111" s="18"/>
      <c r="M111" s="108"/>
      <c r="N111" s="51"/>
      <c r="O111" s="113"/>
      <c r="P111" s="18"/>
      <c r="Q111" s="113"/>
      <c r="R111" s="18"/>
      <c r="S111" s="113"/>
      <c r="T111" s="18"/>
      <c r="U111" s="113"/>
      <c r="V111" s="114"/>
      <c r="W111" s="114"/>
      <c r="X111" s="18" t="s">
        <v>7</v>
      </c>
      <c r="Y111" s="113">
        <f>'Exports - Data (Adjusted) - 1'!AY111/'Exports - Data (Adjusted) - 1'!AX111</f>
        <v>1.3324080499653019</v>
      </c>
      <c r="Z111" s="113">
        <f>'Exports - Data (Adjusted) - 1'!BA111/'Exports - Data (Adjusted) - 1'!AZ111</f>
        <v>1.4671641791044776</v>
      </c>
      <c r="AA111" s="113">
        <f>'Exports - Data (Adjusted) - 1'!BC111/'Exports - Data (Adjusted) - 1'!BB111</f>
        <v>1.3426183844011141</v>
      </c>
      <c r="AB111" s="18" t="s">
        <v>7</v>
      </c>
      <c r="AC111" s="113">
        <f>'Exports - Data (Adjusted) - 1'!BF111/'Exports - Data (Adjusted) - 1'!BE111</f>
        <v>1.0356164383561643</v>
      </c>
      <c r="AD111" s="18" t="s">
        <v>7</v>
      </c>
      <c r="AE111" s="147">
        <f>'Exports - Data (Adjusted) - 1'!BI111/'Exports - Data (Adjusted) - 1'!BH111</f>
        <v>0.92805755395683454</v>
      </c>
      <c r="AF111" s="116">
        <f>'Exports - Data (Adjusted) - 1'!BK111/'Exports - Data (Adjusted) - 1'!BJ111</f>
        <v>0.66666666666666663</v>
      </c>
      <c r="AG111" s="116">
        <f>'Exports - Data (Adjusted) - 1'!BM111/'Exports - Data (Adjusted) - 1'!BL111</f>
        <v>0.66666666666666663</v>
      </c>
      <c r="AI111" s="113"/>
      <c r="AK111" s="113"/>
      <c r="AL111" s="15" t="s">
        <v>7</v>
      </c>
      <c r="AM111" s="113">
        <f>'Exports - Data (Adjusted) - 1'!BV111/'Exports - Data (Adjusted) - 1'!BU111</f>
        <v>1</v>
      </c>
      <c r="AN111" s="15" t="s">
        <v>7</v>
      </c>
      <c r="AO111" s="113">
        <f>'Exports - Data (Adjusted) - 1'!BY111/'Exports - Data (Adjusted) - 1'!BX111</f>
        <v>0.53325</v>
      </c>
      <c r="AP111" s="15" t="s">
        <v>7</v>
      </c>
      <c r="AQ111" s="113">
        <f>'Exports - Data (Adjusted) - 1'!CB111/'Exports - Data (Adjusted) - 1'!CA111</f>
        <v>0.66666666666666663</v>
      </c>
    </row>
    <row r="112" spans="1:44" x14ac:dyDescent="0.3">
      <c r="A112" s="188" t="s">
        <v>209</v>
      </c>
      <c r="B112" s="51"/>
      <c r="C112" s="113"/>
      <c r="D112" s="18"/>
      <c r="E112" s="113"/>
      <c r="F112" s="19"/>
      <c r="G112" s="51"/>
      <c r="H112" s="108"/>
      <c r="I112" s="108"/>
      <c r="J112" s="18"/>
      <c r="K112" s="118"/>
      <c r="L112" s="18"/>
      <c r="M112" s="108"/>
      <c r="N112" s="51"/>
      <c r="O112" s="113"/>
      <c r="P112" s="18"/>
      <c r="Q112" s="113"/>
      <c r="R112" s="18"/>
      <c r="S112" s="113"/>
      <c r="T112" s="18"/>
      <c r="U112" s="113"/>
      <c r="V112" s="114"/>
      <c r="W112" s="114"/>
      <c r="X112" s="20" t="s">
        <v>7</v>
      </c>
      <c r="Y112" s="113">
        <f>'Exports - Data (Adjusted) - 1'!AY112/'Exports - Data (Adjusted) - 1'!AX112</f>
        <v>0.27283691013668132</v>
      </c>
      <c r="Z112" s="113">
        <f>'Exports - Data (Adjusted) - 1'!BA112/'Exports - Data (Adjusted) - 1'!AZ112</f>
        <v>0.33333333333333331</v>
      </c>
      <c r="AA112" s="113">
        <f>'Exports - Data (Adjusted) - 1'!BC112/'Exports - Data (Adjusted) - 1'!BB112</f>
        <v>0.3245365135579118</v>
      </c>
      <c r="AB112" s="20" t="s">
        <v>7</v>
      </c>
      <c r="AC112" s="113">
        <f>'Exports - Data (Adjusted) - 1'!BF112/'Exports - Data (Adjusted) - 1'!BE112</f>
        <v>0.28606642991435138</v>
      </c>
      <c r="AD112" s="20" t="s">
        <v>7</v>
      </c>
      <c r="AE112" s="147">
        <f>'Exports - Data (Adjusted) - 1'!BI112/'Exports - Data (Adjusted) - 1'!BH112</f>
        <v>0.23037515076907775</v>
      </c>
      <c r="AF112" s="116">
        <f>'Exports - Data (Adjusted) - 1'!BK112/'Exports - Data (Adjusted) - 1'!BJ112</f>
        <v>0.36666666666666664</v>
      </c>
      <c r="AG112" s="116">
        <f>'Exports - Data (Adjusted) - 1'!BM112/'Exports - Data (Adjusted) - 1'!BL112</f>
        <v>0.27399579294865989</v>
      </c>
      <c r="AH112" s="20" t="s">
        <v>7</v>
      </c>
      <c r="AI112" s="113">
        <f>'Exports - Data (Adjusted) - 1'!BP112/'Exports - Data (Adjusted) - 1'!BO112</f>
        <v>0.26639359623055708</v>
      </c>
      <c r="AJ112" s="20" t="s">
        <v>7</v>
      </c>
      <c r="AK112" s="113">
        <f>'Exports - Data (Adjusted) - 1'!BS112/'Exports - Data (Adjusted) - 1'!BR112</f>
        <v>0.39999999999999997</v>
      </c>
      <c r="AL112" s="20" t="s">
        <v>7</v>
      </c>
      <c r="AM112" s="113">
        <f>'Exports - Data (Adjusted) - 1'!BV112/'Exports - Data (Adjusted) - 1'!BU112</f>
        <v>0.40000280280841405</v>
      </c>
      <c r="AN112" s="20" t="s">
        <v>7</v>
      </c>
      <c r="AO112" s="113">
        <f>'Exports - Data (Adjusted) - 1'!BY112/'Exports - Data (Adjusted) - 1'!BX112</f>
        <v>0.23229888520638747</v>
      </c>
      <c r="AP112" s="15" t="s">
        <v>7</v>
      </c>
      <c r="AQ112" s="113">
        <f>'Exports - Data (Adjusted) - 1'!CB112/'Exports - Data (Adjusted) - 1'!CA112</f>
        <v>0.22233333333333333</v>
      </c>
    </row>
    <row r="113" spans="1:44" x14ac:dyDescent="0.3">
      <c r="A113" s="227" t="s">
        <v>287</v>
      </c>
      <c r="B113" s="51"/>
      <c r="C113" s="113"/>
      <c r="D113" s="18"/>
      <c r="E113" s="113"/>
      <c r="F113" s="19"/>
      <c r="G113" s="51"/>
      <c r="H113" s="108"/>
      <c r="I113" s="108"/>
      <c r="J113" s="18"/>
      <c r="K113" s="118"/>
      <c r="L113" s="18"/>
      <c r="M113" s="108"/>
      <c r="N113" s="51"/>
      <c r="O113" s="113"/>
      <c r="P113" s="18"/>
      <c r="Q113" s="113"/>
      <c r="R113" s="18"/>
      <c r="S113" s="113"/>
      <c r="T113" s="18"/>
      <c r="U113" s="113"/>
      <c r="V113" s="114"/>
      <c r="W113" s="114"/>
      <c r="X113" s="18"/>
      <c r="Y113" s="113"/>
      <c r="Z113" s="113"/>
      <c r="AA113" s="113"/>
      <c r="AB113" s="18"/>
      <c r="AC113" s="113"/>
      <c r="AD113" s="18"/>
      <c r="AE113" s="147"/>
      <c r="AH113" s="43"/>
      <c r="AI113" s="113"/>
      <c r="AJ113" s="48"/>
      <c r="AK113" s="113"/>
      <c r="AL113" s="20" t="s">
        <v>7</v>
      </c>
      <c r="AM113" s="113">
        <f>'Exports - Data (Adjusted) - 1'!BV113/'Exports - Data (Adjusted) - 1'!BU113</f>
        <v>0.4</v>
      </c>
      <c r="AN113" s="20" t="s">
        <v>7</v>
      </c>
      <c r="AO113" s="113">
        <f>'Exports - Data (Adjusted) - 1'!BY113/'Exports - Data (Adjusted) - 1'!BX113</f>
        <v>0.38</v>
      </c>
      <c r="AP113" s="15" t="s">
        <v>7</v>
      </c>
      <c r="AQ113" s="113">
        <f>'Exports - Data (Adjusted) - 1'!CB113/'Exports - Data (Adjusted) - 1'!CA113</f>
        <v>0.38095238095238093</v>
      </c>
      <c r="AR113" s="116">
        <f>'Exports - Data (Adjusted) - 1'!CD113/'Exports - Data (Adjusted) - 1'!CC113</f>
        <v>0.4</v>
      </c>
    </row>
    <row r="114" spans="1:44" x14ac:dyDescent="0.3">
      <c r="A114" s="180" t="s">
        <v>105</v>
      </c>
      <c r="B114" s="51"/>
      <c r="C114" s="113"/>
      <c r="D114" s="18"/>
      <c r="E114" s="113"/>
      <c r="F114" s="19"/>
      <c r="G114" s="51" t="s">
        <v>25</v>
      </c>
      <c r="H114" s="108">
        <f>'Exports - Data (Adjusted) - 1'!X114/'Exports - Data (Adjusted) - 1'!W114</f>
        <v>0.49965010496850942</v>
      </c>
      <c r="I114" s="108">
        <f>'Exports - Data (Adjusted) - 1'!Z114/'Exports - Data (Adjusted) - 1'!Y114</f>
        <v>0.55869565217391304</v>
      </c>
      <c r="J114" s="18" t="s">
        <v>25</v>
      </c>
      <c r="K114" s="118">
        <f>'Exports - Data (Adjusted) - 1'!AC114/'Exports - Data (Adjusted) - 1'!AB114</f>
        <v>0.49243027888446217</v>
      </c>
      <c r="L114" s="18" t="s">
        <v>25</v>
      </c>
      <c r="M114" s="108">
        <f>'Exports - Data (Adjusted) - 1'!AF114/'Exports - Data (Adjusted) - 1'!AE114</f>
        <v>0.45737704918032784</v>
      </c>
      <c r="N114" s="51"/>
      <c r="O114" s="113"/>
      <c r="P114" s="18" t="s">
        <v>25</v>
      </c>
      <c r="Q114" s="113">
        <f>'Exports - Data (Adjusted) - 1'!AL114/'Exports - Data (Adjusted) - 1'!AK114</f>
        <v>0.47915027537372146</v>
      </c>
      <c r="R114" s="18" t="s">
        <v>25</v>
      </c>
      <c r="S114" s="113">
        <f>'Exports - Data (Adjusted) - 1'!AO114/'Exports - Data (Adjusted) - 1'!AN114</f>
        <v>0.51642796967144056</v>
      </c>
      <c r="T114" s="18" t="s">
        <v>25</v>
      </c>
      <c r="U114" s="113">
        <f>'Exports - Data (Adjusted) - 1'!AR114/'Exports - Data (Adjusted) - 1'!AQ114</f>
        <v>0.50038197097020631</v>
      </c>
      <c r="V114" s="114">
        <f>'Exports - Data (Adjusted) - 1'!AT114/'Exports - Data (Adjusted) - 1'!AS114</f>
        <v>0.59868421052631582</v>
      </c>
      <c r="W114" s="114">
        <f>'Exports - Data (Adjusted) - 1'!AV114/'Exports - Data (Adjusted) - 1'!AU114</f>
        <v>0.70042194092827004</v>
      </c>
      <c r="X114" s="18" t="s">
        <v>25</v>
      </c>
      <c r="Y114" s="113">
        <f>'Exports - Data (Adjusted) - 1'!AY114/'Exports - Data (Adjusted) - 1'!AX114</f>
        <v>0.61474358974358978</v>
      </c>
      <c r="Z114" s="113">
        <f>'Exports - Data (Adjusted) - 1'!BA114/'Exports - Data (Adjusted) - 1'!AZ114</f>
        <v>0.4964887640449438</v>
      </c>
      <c r="AA114" s="113">
        <f>'Exports - Data (Adjusted) - 1'!BC114/'Exports - Data (Adjusted) - 1'!BB114</f>
        <v>0.47243346007604564</v>
      </c>
      <c r="AB114" s="18" t="s">
        <v>25</v>
      </c>
      <c r="AC114" s="113">
        <f>'Exports - Data (Adjusted) - 1'!BF114/'Exports - Data (Adjusted) - 1'!BE114</f>
        <v>0.46912521440823329</v>
      </c>
      <c r="AD114" s="18" t="s">
        <v>25</v>
      </c>
      <c r="AE114" s="147">
        <f>'Exports - Data (Adjusted) - 1'!BI114/'Exports - Data (Adjusted) - 1'!BH114</f>
        <v>0.4897984496124031</v>
      </c>
      <c r="AF114" s="116">
        <f>'Exports - Data (Adjusted) - 1'!BK114/'Exports - Data (Adjusted) - 1'!BJ114</f>
        <v>0.54975938402309921</v>
      </c>
      <c r="AH114" s="43"/>
      <c r="AI114" s="113"/>
      <c r="AJ114" s="48"/>
      <c r="AK114" s="113"/>
      <c r="AM114" s="113"/>
      <c r="AN114" s="48"/>
      <c r="AO114" s="113"/>
      <c r="AQ114" s="113"/>
    </row>
    <row r="115" spans="1:44" x14ac:dyDescent="0.3">
      <c r="A115" s="180" t="s">
        <v>343</v>
      </c>
      <c r="B115" s="51"/>
      <c r="C115" s="113"/>
      <c r="D115" s="18"/>
      <c r="E115" s="113"/>
      <c r="F115" s="19"/>
      <c r="G115" s="51" t="s">
        <v>24</v>
      </c>
      <c r="H115" s="108">
        <f>'Exports - Data (Adjusted) - 1'!X115/'Exports - Data (Adjusted) - 1'!W115</f>
        <v>0.57133333333333336</v>
      </c>
      <c r="I115" s="108">
        <f>'Exports - Data (Adjusted) - 1'!Z115/'Exports - Data (Adjusted) - 1'!Y115</f>
        <v>0.5</v>
      </c>
      <c r="J115" s="18" t="s">
        <v>24</v>
      </c>
      <c r="K115" s="118"/>
      <c r="L115" s="18" t="s">
        <v>24</v>
      </c>
      <c r="M115" s="108"/>
      <c r="N115" s="18" t="s">
        <v>24</v>
      </c>
      <c r="O115" s="113">
        <f>'Exports - Data (Adjusted) - 1'!AI115/'Exports - Data (Adjusted) - 1'!AH115</f>
        <v>0.37507987220447286</v>
      </c>
      <c r="P115" s="18"/>
      <c r="Q115" s="113"/>
      <c r="R115" s="18" t="s">
        <v>24</v>
      </c>
      <c r="S115" s="113"/>
      <c r="T115" s="18" t="s">
        <v>24</v>
      </c>
      <c r="U115" s="113">
        <f>'Exports - Data (Adjusted) - 1'!AR115/'Exports - Data (Adjusted) - 1'!AQ115</f>
        <v>0.63880224578914535</v>
      </c>
      <c r="V115" s="114"/>
      <c r="W115" s="114"/>
      <c r="X115" s="18" t="s">
        <v>24</v>
      </c>
      <c r="Y115" s="113"/>
      <c r="Z115" s="113"/>
      <c r="AA115" s="113"/>
      <c r="AB115" s="18" t="s">
        <v>24</v>
      </c>
      <c r="AC115" s="113">
        <f>'Exports - Data (Adjusted) - 1'!BF115/'Exports - Data (Adjusted) - 1'!BE115</f>
        <v>0.82227891156462585</v>
      </c>
      <c r="AD115" s="18"/>
      <c r="AE115" s="147"/>
      <c r="AH115" s="43"/>
      <c r="AI115" s="113"/>
      <c r="AJ115" s="48"/>
      <c r="AK115" s="113"/>
      <c r="AM115" s="113"/>
      <c r="AN115" s="48"/>
      <c r="AO115" s="113"/>
      <c r="AQ115" s="113"/>
    </row>
    <row r="116" spans="1:44" x14ac:dyDescent="0.3">
      <c r="A116" s="222" t="s">
        <v>288</v>
      </c>
      <c r="B116" s="51"/>
      <c r="C116" s="113"/>
      <c r="D116" s="18"/>
      <c r="E116" s="113"/>
      <c r="F116" s="19"/>
      <c r="G116" s="51"/>
      <c r="H116" s="108"/>
      <c r="I116" s="108"/>
      <c r="K116" s="118"/>
      <c r="L116" s="18"/>
      <c r="M116" s="108"/>
      <c r="N116" s="51"/>
      <c r="O116" s="113"/>
      <c r="P116" s="51"/>
      <c r="Q116" s="113"/>
      <c r="R116" s="18"/>
      <c r="S116" s="113"/>
      <c r="T116" s="18"/>
      <c r="U116" s="113"/>
      <c r="V116" s="114"/>
      <c r="W116" s="114"/>
      <c r="X116" s="18"/>
      <c r="Y116" s="113"/>
      <c r="Z116" s="113"/>
      <c r="AA116" s="113"/>
      <c r="AB116" s="131"/>
      <c r="AC116" s="113"/>
      <c r="AE116" s="147"/>
      <c r="AH116" s="43"/>
      <c r="AI116" s="113"/>
      <c r="AJ116" s="48"/>
      <c r="AK116" s="113"/>
      <c r="AM116" s="113"/>
      <c r="AN116" s="48"/>
      <c r="AO116" s="113"/>
      <c r="AQ116" s="113"/>
    </row>
    <row r="117" spans="1:44" x14ac:dyDescent="0.3">
      <c r="A117" s="180" t="s">
        <v>393</v>
      </c>
      <c r="B117" s="51"/>
      <c r="C117" s="113"/>
      <c r="D117" s="18"/>
      <c r="E117" s="113"/>
      <c r="F117" s="19"/>
      <c r="G117" s="51"/>
      <c r="H117" s="108"/>
      <c r="I117" s="108"/>
      <c r="K117" s="118"/>
      <c r="L117" s="18"/>
      <c r="M117" s="108"/>
      <c r="N117" s="51"/>
      <c r="O117" s="113"/>
      <c r="P117" s="51"/>
      <c r="Q117" s="113"/>
      <c r="R117" s="18"/>
      <c r="S117" s="113"/>
      <c r="T117" s="18"/>
      <c r="U117" s="113"/>
      <c r="V117" s="114"/>
      <c r="W117" s="114"/>
      <c r="X117" s="18"/>
      <c r="Y117" s="113"/>
      <c r="Z117" s="113"/>
      <c r="AA117" s="113"/>
      <c r="AB117" s="131"/>
      <c r="AC117" s="113"/>
      <c r="AD117" s="15" t="s">
        <v>24</v>
      </c>
      <c r="AE117" s="147">
        <f>'Exports - Data (Adjusted) - 1'!BI117/'Exports - Data (Adjusted) - 1'!BH117</f>
        <v>0.84362218005481759</v>
      </c>
      <c r="AF117" s="116">
        <f>'Exports - Data (Adjusted) - 1'!BK117/'Exports - Data (Adjusted) - 1'!BJ117</f>
        <v>0.91055276381909545</v>
      </c>
      <c r="AH117" s="43"/>
      <c r="AI117" s="113"/>
      <c r="AJ117" s="48"/>
      <c r="AK117" s="113"/>
      <c r="AM117" s="113"/>
      <c r="AN117" s="48"/>
      <c r="AO117" s="113"/>
      <c r="AQ117" s="113"/>
    </row>
    <row r="118" spans="1:44" x14ac:dyDescent="0.3">
      <c r="A118" s="180" t="s">
        <v>399</v>
      </c>
      <c r="B118" s="51"/>
      <c r="C118" s="113"/>
      <c r="D118" s="18"/>
      <c r="E118" s="113"/>
      <c r="F118" s="19"/>
      <c r="G118" s="51"/>
      <c r="H118" s="108"/>
      <c r="I118" s="108"/>
      <c r="K118" s="118"/>
      <c r="L118" s="18"/>
      <c r="M118" s="108"/>
      <c r="N118" s="51"/>
      <c r="O118" s="113"/>
      <c r="P118" s="51"/>
      <c r="Q118" s="113"/>
      <c r="R118" s="18"/>
      <c r="S118" s="113"/>
      <c r="T118" s="18"/>
      <c r="U118" s="113"/>
      <c r="V118" s="114"/>
      <c r="W118" s="114"/>
      <c r="X118" s="18"/>
      <c r="Y118" s="113"/>
      <c r="Z118" s="113"/>
      <c r="AA118" s="113"/>
      <c r="AB118" s="131"/>
      <c r="AC118" s="113"/>
      <c r="AD118" s="15" t="s">
        <v>24</v>
      </c>
      <c r="AE118" s="147">
        <f>'Exports - Data (Adjusted) - 1'!BI118/'Exports - Data (Adjusted) - 1'!BH118</f>
        <v>1.7214611872146119</v>
      </c>
      <c r="AF118" s="116">
        <f>'Exports - Data (Adjusted) - 1'!BK118/'Exports - Data (Adjusted) - 1'!BJ118</f>
        <v>1.7999999999999998</v>
      </c>
      <c r="AH118" s="43"/>
      <c r="AI118" s="113"/>
      <c r="AJ118" s="43"/>
      <c r="AK118" s="113"/>
      <c r="AM118" s="113"/>
      <c r="AN118" s="43"/>
      <c r="AO118" s="113"/>
      <c r="AQ118" s="113"/>
    </row>
    <row r="119" spans="1:44" x14ac:dyDescent="0.3">
      <c r="A119" s="180" t="s">
        <v>394</v>
      </c>
      <c r="B119" s="51"/>
      <c r="C119" s="113"/>
      <c r="D119" s="18"/>
      <c r="E119" s="113"/>
      <c r="F119" s="19"/>
      <c r="G119" s="51"/>
      <c r="H119" s="108"/>
      <c r="I119" s="108"/>
      <c r="K119" s="118"/>
      <c r="L119" s="18"/>
      <c r="M119" s="108"/>
      <c r="N119" s="51"/>
      <c r="O119" s="113"/>
      <c r="P119" s="51"/>
      <c r="Q119" s="113"/>
      <c r="R119" s="18"/>
      <c r="S119" s="113"/>
      <c r="T119" s="18"/>
      <c r="U119" s="113"/>
      <c r="V119" s="114"/>
      <c r="W119" s="114"/>
      <c r="X119" s="18"/>
      <c r="Y119" s="113"/>
      <c r="Z119" s="113"/>
      <c r="AA119" s="113"/>
      <c r="AB119" s="131"/>
      <c r="AC119" s="113"/>
      <c r="AD119" s="15" t="s">
        <v>56</v>
      </c>
      <c r="AE119" s="147"/>
      <c r="AG119" s="116">
        <f>'Exports - Data (Adjusted) - 1'!BM119/'Exports - Data (Adjusted) - 1'!BL119</f>
        <v>8.2407407407407401E-2</v>
      </c>
      <c r="AH119" s="43"/>
      <c r="AI119" s="113"/>
      <c r="AJ119" s="43"/>
      <c r="AK119" s="113"/>
      <c r="AM119" s="113"/>
      <c r="AN119" s="43"/>
      <c r="AO119" s="113"/>
      <c r="AQ119" s="113"/>
    </row>
    <row r="120" spans="1:44" x14ac:dyDescent="0.3">
      <c r="A120" s="222" t="s">
        <v>289</v>
      </c>
      <c r="B120" s="51"/>
      <c r="C120" s="113"/>
      <c r="D120" s="18"/>
      <c r="E120" s="113"/>
      <c r="F120" s="19"/>
      <c r="G120" s="51"/>
      <c r="H120" s="108"/>
      <c r="I120" s="108"/>
      <c r="J120" s="18"/>
      <c r="K120" s="118"/>
      <c r="L120" s="18"/>
      <c r="M120" s="108"/>
      <c r="N120" s="51"/>
      <c r="O120" s="113"/>
      <c r="P120" s="51"/>
      <c r="Q120" s="113"/>
      <c r="R120" s="18"/>
      <c r="S120" s="113"/>
      <c r="T120" s="18"/>
      <c r="U120" s="113"/>
      <c r="V120" s="114"/>
      <c r="W120" s="114"/>
      <c r="X120" s="18"/>
      <c r="Y120" s="113"/>
      <c r="Z120" s="113"/>
      <c r="AA120" s="113"/>
      <c r="AB120" s="131"/>
      <c r="AC120" s="113"/>
      <c r="AE120" s="147"/>
      <c r="AH120" s="43"/>
      <c r="AI120" s="113"/>
      <c r="AJ120" s="43"/>
      <c r="AK120" s="113"/>
      <c r="AM120" s="113"/>
      <c r="AN120" s="43"/>
      <c r="AO120" s="113"/>
      <c r="AQ120" s="113"/>
    </row>
    <row r="121" spans="1:44" x14ac:dyDescent="0.3">
      <c r="A121" s="11" t="s">
        <v>47</v>
      </c>
      <c r="B121" s="18" t="s">
        <v>7</v>
      </c>
      <c r="C121" s="113">
        <f>'Exports - Data (Adjusted) - 1'!P121/'Exports - Data (Adjusted) - 1'!O121</f>
        <v>1.4376693766937669</v>
      </c>
      <c r="D121" s="18" t="s">
        <v>7</v>
      </c>
      <c r="E121" s="113">
        <f>'Exports - Data (Adjusted) - 1'!S121/'Exports - Data (Adjusted) - 1'!R121</f>
        <v>1.4567857142857144</v>
      </c>
      <c r="F121" s="19"/>
      <c r="G121" s="51" t="s">
        <v>7</v>
      </c>
      <c r="H121" s="108">
        <f>'Exports - Data (Adjusted) - 1'!X121/'Exports - Data (Adjusted) - 1'!W121</f>
        <v>1.8538899430740039</v>
      </c>
      <c r="I121" s="108">
        <f>'Exports - Data (Adjusted) - 1'!Z121/'Exports - Data (Adjusted) - 1'!Y121</f>
        <v>1.8875305623471883</v>
      </c>
      <c r="J121" s="18" t="s">
        <v>7</v>
      </c>
      <c r="K121" s="118">
        <f>'Exports - Data (Adjusted) - 1'!AC121/'Exports - Data (Adjusted) - 1'!AB121</f>
        <v>1.8045977011494252</v>
      </c>
      <c r="L121" s="18" t="s">
        <v>7</v>
      </c>
      <c r="M121" s="108">
        <f>'Exports - Data (Adjusted) - 1'!AF121/'Exports - Data (Adjusted) - 1'!AE121</f>
        <v>1.3664974619289341</v>
      </c>
      <c r="N121" s="18" t="s">
        <v>7</v>
      </c>
      <c r="O121" s="113">
        <f>'Exports - Data (Adjusted) - 1'!AI121/'Exports - Data (Adjusted) - 1'!AH121</f>
        <v>1.378095238095238</v>
      </c>
      <c r="P121" s="18" t="s">
        <v>7</v>
      </c>
      <c r="Q121" s="113">
        <f>'Exports - Data (Adjusted) - 1'!AL121/'Exports - Data (Adjusted) - 1'!AK121</f>
        <v>1.7230320699708455</v>
      </c>
      <c r="R121" s="18" t="s">
        <v>7</v>
      </c>
      <c r="S121" s="113">
        <f>'Exports - Data (Adjusted) - 1'!AO121/'Exports - Data (Adjusted) - 1'!AN121</f>
        <v>1.8222523744911805</v>
      </c>
      <c r="T121" s="18" t="s">
        <v>7</v>
      </c>
      <c r="U121" s="113">
        <f>'Exports - Data (Adjusted) - 1'!AR121/'Exports - Data (Adjusted) - 1'!AQ121</f>
        <v>1.9680426098535286</v>
      </c>
      <c r="V121" s="114">
        <f>'Exports - Data (Adjusted) - 1'!AT121/'Exports - Data (Adjusted) - 1'!AS121</f>
        <v>2.2062314540059349</v>
      </c>
      <c r="W121" s="114">
        <f>'Exports - Data (Adjusted) - 1'!AV121/'Exports - Data (Adjusted) - 1'!AU121</f>
        <v>2.3347164591977871</v>
      </c>
      <c r="X121" s="18" t="s">
        <v>7</v>
      </c>
      <c r="Y121" s="113">
        <f>'Exports - Data (Adjusted) - 1'!AY121/'Exports - Data (Adjusted) - 1'!AX121</f>
        <v>2.3328530259365996</v>
      </c>
      <c r="Z121" s="113">
        <f>'Exports - Data (Adjusted) - 1'!BA121/'Exports - Data (Adjusted) - 1'!AZ121</f>
        <v>2.1739130434782608</v>
      </c>
      <c r="AA121" s="113">
        <f>'Exports - Data (Adjusted) - 1'!BC121/'Exports - Data (Adjusted) - 1'!BB121</f>
        <v>2.3038971807628523</v>
      </c>
      <c r="AB121" s="18" t="s">
        <v>7</v>
      </c>
      <c r="AC121" s="113"/>
      <c r="AD121" s="15" t="s">
        <v>7</v>
      </c>
      <c r="AE121" s="147"/>
      <c r="AH121" s="43"/>
      <c r="AI121" s="113"/>
      <c r="AJ121" s="43"/>
      <c r="AK121" s="113"/>
      <c r="AM121" s="113"/>
      <c r="AN121" s="43"/>
      <c r="AO121" s="113"/>
      <c r="AQ121" s="113"/>
    </row>
    <row r="122" spans="1:44" x14ac:dyDescent="0.3">
      <c r="A122" s="25" t="s">
        <v>26</v>
      </c>
      <c r="B122" s="18"/>
      <c r="C122" s="113"/>
      <c r="D122" s="18"/>
      <c r="E122" s="113"/>
      <c r="F122" s="19"/>
      <c r="G122" s="51"/>
      <c r="H122" s="108"/>
      <c r="I122" s="108"/>
      <c r="J122" s="18"/>
      <c r="K122" s="118"/>
      <c r="L122" s="18"/>
      <c r="M122" s="108"/>
      <c r="N122" s="51"/>
      <c r="O122" s="113"/>
      <c r="P122" s="18"/>
      <c r="Q122" s="113"/>
      <c r="R122" s="18"/>
      <c r="S122" s="113"/>
      <c r="T122" s="18"/>
      <c r="U122" s="113"/>
      <c r="V122" s="114"/>
      <c r="W122" s="114"/>
      <c r="X122" s="18"/>
      <c r="Y122" s="113"/>
      <c r="Z122" s="113"/>
      <c r="AA122" s="113"/>
      <c r="AB122" s="18"/>
      <c r="AC122" s="113"/>
      <c r="AE122" s="147"/>
      <c r="AH122" s="43"/>
      <c r="AI122" s="113"/>
      <c r="AJ122" s="43"/>
      <c r="AK122" s="113"/>
      <c r="AM122" s="113"/>
      <c r="AN122" s="43"/>
      <c r="AO122" s="113"/>
      <c r="AQ122" s="113"/>
    </row>
    <row r="123" spans="1:44" x14ac:dyDescent="0.3">
      <c r="A123" s="25" t="s">
        <v>74</v>
      </c>
      <c r="B123" s="18" t="s">
        <v>7</v>
      </c>
      <c r="C123" s="113">
        <f>'Exports - Data (Adjusted) - 1'!P123/'Exports - Data (Adjusted) - 1'!O123</f>
        <v>0.97333333333333338</v>
      </c>
      <c r="D123" s="18" t="s">
        <v>7</v>
      </c>
      <c r="E123" s="113">
        <f>'Exports - Data (Adjusted) - 1'!S123/'Exports - Data (Adjusted) - 1'!R123</f>
        <v>1.0562130177514792</v>
      </c>
      <c r="F123" s="19"/>
      <c r="G123" s="51" t="s">
        <v>7</v>
      </c>
      <c r="H123" s="108">
        <f>'Exports - Data (Adjusted) - 1'!X123/'Exports - Data (Adjusted) - 1'!W123</f>
        <v>1.1426666666666667</v>
      </c>
      <c r="I123" s="108">
        <f>'Exports - Data (Adjusted) - 1'!Z123/'Exports - Data (Adjusted) - 1'!Y123</f>
        <v>1.125</v>
      </c>
      <c r="J123" s="18" t="s">
        <v>7</v>
      </c>
      <c r="K123" s="118"/>
      <c r="L123" s="18" t="s">
        <v>7</v>
      </c>
      <c r="M123" s="108">
        <f>'Exports - Data (Adjusted) - 1'!AF123/'Exports - Data (Adjusted) - 1'!AE123</f>
        <v>0.71621621621621623</v>
      </c>
      <c r="N123" s="51"/>
      <c r="O123" s="113"/>
      <c r="P123" s="18"/>
      <c r="Q123" s="113"/>
      <c r="R123" s="18"/>
      <c r="S123" s="113"/>
      <c r="T123" s="18"/>
      <c r="U123" s="113"/>
      <c r="V123" s="114"/>
      <c r="W123" s="114"/>
      <c r="X123" s="18"/>
      <c r="Y123" s="113"/>
      <c r="Z123" s="113"/>
      <c r="AA123" s="113"/>
      <c r="AB123" s="18"/>
      <c r="AC123" s="113"/>
      <c r="AE123" s="147"/>
      <c r="AH123" s="43"/>
      <c r="AI123" s="113"/>
      <c r="AJ123" s="43"/>
      <c r="AK123" s="113"/>
      <c r="AM123" s="113"/>
      <c r="AN123" s="43"/>
      <c r="AO123" s="113"/>
      <c r="AQ123" s="113"/>
    </row>
    <row r="124" spans="1:44" x14ac:dyDescent="0.3">
      <c r="A124" s="180" t="s">
        <v>214</v>
      </c>
      <c r="B124" s="51"/>
      <c r="C124" s="113"/>
      <c r="D124" s="18"/>
      <c r="E124" s="113"/>
      <c r="F124" s="19"/>
      <c r="G124" s="51"/>
      <c r="H124" s="108"/>
      <c r="I124" s="108"/>
      <c r="J124" s="18"/>
      <c r="K124" s="118"/>
      <c r="L124" s="18"/>
      <c r="M124" s="108"/>
      <c r="N124" s="51"/>
      <c r="O124" s="113"/>
      <c r="P124" s="18"/>
      <c r="Q124" s="113"/>
      <c r="R124" s="18"/>
      <c r="S124" s="113"/>
      <c r="T124" s="18"/>
      <c r="U124" s="113"/>
      <c r="V124" s="114"/>
      <c r="W124" s="114"/>
      <c r="X124" s="18"/>
      <c r="Y124" s="113"/>
      <c r="Z124" s="113"/>
      <c r="AA124" s="113"/>
      <c r="AB124" s="18"/>
      <c r="AC124" s="113"/>
      <c r="AE124" s="147"/>
      <c r="AH124" s="43"/>
      <c r="AI124" s="113"/>
      <c r="AJ124" s="43"/>
      <c r="AK124" s="113"/>
      <c r="AM124" s="113"/>
      <c r="AN124" s="43"/>
      <c r="AO124" s="113"/>
      <c r="AQ124" s="113"/>
    </row>
    <row r="125" spans="1:44" x14ac:dyDescent="0.3">
      <c r="A125" s="181" t="s">
        <v>215</v>
      </c>
      <c r="B125" s="51"/>
      <c r="C125" s="113"/>
      <c r="D125" s="18"/>
      <c r="E125" s="113"/>
      <c r="F125" s="19"/>
      <c r="G125" s="51" t="s">
        <v>7</v>
      </c>
      <c r="H125" s="108"/>
      <c r="I125" s="108"/>
      <c r="J125" s="18" t="s">
        <v>7</v>
      </c>
      <c r="K125" s="118">
        <f>'Exports - Data (Adjusted) - 1'!AC125/'Exports - Data (Adjusted) - 1'!AB125</f>
        <v>1.1076023391812866</v>
      </c>
      <c r="L125" s="18" t="s">
        <v>7</v>
      </c>
      <c r="M125" s="108"/>
      <c r="N125" s="51"/>
      <c r="O125" s="113"/>
      <c r="P125" s="18"/>
      <c r="Q125" s="113"/>
      <c r="R125" s="18"/>
      <c r="S125" s="113"/>
      <c r="T125" s="18"/>
      <c r="U125" s="113"/>
      <c r="V125" s="114"/>
      <c r="W125" s="114"/>
      <c r="X125" s="18"/>
      <c r="Y125" s="113"/>
      <c r="Z125" s="113"/>
      <c r="AA125" s="113"/>
      <c r="AB125" s="18"/>
      <c r="AC125" s="113"/>
      <c r="AE125" s="147"/>
      <c r="AH125" s="43"/>
      <c r="AI125" s="113"/>
      <c r="AJ125" s="43"/>
      <c r="AK125" s="113"/>
      <c r="AM125" s="113"/>
      <c r="AN125" s="43"/>
      <c r="AO125" s="113"/>
      <c r="AQ125" s="113"/>
    </row>
    <row r="126" spans="1:44" x14ac:dyDescent="0.3">
      <c r="A126" s="180" t="s">
        <v>216</v>
      </c>
      <c r="B126" s="51"/>
      <c r="C126" s="113"/>
      <c r="D126" s="18"/>
      <c r="E126" s="113"/>
      <c r="F126" s="19"/>
      <c r="G126" s="51"/>
      <c r="H126" s="108"/>
      <c r="I126" s="108"/>
      <c r="K126" s="118"/>
      <c r="L126" s="18"/>
      <c r="M126" s="108"/>
      <c r="N126" s="51"/>
      <c r="O126" s="113"/>
      <c r="P126" s="18"/>
      <c r="Q126" s="113"/>
      <c r="R126" s="18"/>
      <c r="S126" s="113"/>
      <c r="T126" s="18"/>
      <c r="U126" s="113"/>
      <c r="V126" s="114"/>
      <c r="W126" s="114"/>
      <c r="X126" s="18"/>
      <c r="Y126" s="113"/>
      <c r="Z126" s="113"/>
      <c r="AA126" s="113"/>
      <c r="AB126" s="18"/>
      <c r="AC126" s="113"/>
      <c r="AE126" s="147"/>
      <c r="AH126" s="43"/>
      <c r="AI126" s="113"/>
      <c r="AJ126" s="43"/>
      <c r="AK126" s="113"/>
      <c r="AM126" s="113"/>
      <c r="AN126" s="43"/>
      <c r="AO126" s="113"/>
      <c r="AQ126" s="113"/>
    </row>
    <row r="127" spans="1:44" x14ac:dyDescent="0.3">
      <c r="A127" s="180" t="s">
        <v>217</v>
      </c>
      <c r="B127" s="51"/>
      <c r="C127" s="113"/>
      <c r="D127" s="18"/>
      <c r="E127" s="113"/>
      <c r="F127" s="19"/>
      <c r="G127" s="51"/>
      <c r="H127" s="108"/>
      <c r="I127" s="108"/>
      <c r="K127" s="118"/>
      <c r="L127" s="18"/>
      <c r="M127" s="108"/>
      <c r="N127" s="51"/>
      <c r="O127" s="113"/>
      <c r="P127" s="18"/>
      <c r="Q127" s="113"/>
      <c r="R127" s="18"/>
      <c r="S127" s="113"/>
      <c r="T127" s="18"/>
      <c r="U127" s="113"/>
      <c r="V127" s="114"/>
      <c r="W127" s="114"/>
      <c r="X127" s="18"/>
      <c r="Y127" s="113"/>
      <c r="Z127" s="113"/>
      <c r="AA127" s="113"/>
      <c r="AB127" s="18"/>
      <c r="AC127" s="113"/>
      <c r="AE127" s="147"/>
      <c r="AH127" s="43"/>
      <c r="AI127" s="113"/>
      <c r="AJ127" s="43"/>
      <c r="AK127" s="113"/>
      <c r="AM127" s="113"/>
      <c r="AN127" s="43"/>
      <c r="AO127" s="113"/>
      <c r="AQ127" s="113"/>
    </row>
    <row r="128" spans="1:44" x14ac:dyDescent="0.3">
      <c r="A128" s="180" t="s">
        <v>218</v>
      </c>
      <c r="C128" s="113"/>
      <c r="D128" s="18"/>
      <c r="E128" s="113"/>
      <c r="F128" s="19"/>
      <c r="H128" s="108"/>
      <c r="I128" s="108"/>
      <c r="K128" s="118"/>
      <c r="L128" s="18"/>
      <c r="M128" s="108"/>
      <c r="N128" s="18" t="s">
        <v>7</v>
      </c>
      <c r="O128" s="113">
        <f>'Exports - Data (Adjusted) - 1'!AI128/'Exports - Data (Adjusted) - 1'!AH128</f>
        <v>0.97167630057803467</v>
      </c>
      <c r="P128" s="18" t="s">
        <v>7</v>
      </c>
      <c r="Q128" s="113">
        <f>'Exports - Data (Adjusted) - 1'!AL128/'Exports - Data (Adjusted) - 1'!AK128</f>
        <v>0.88967803030303028</v>
      </c>
      <c r="R128" s="18" t="s">
        <v>7</v>
      </c>
      <c r="S128" s="113">
        <f>'Exports - Data (Adjusted) - 1'!AO128/'Exports - Data (Adjusted) - 1'!AN128</f>
        <v>0.9443349753694581</v>
      </c>
      <c r="T128" s="18" t="s">
        <v>7</v>
      </c>
      <c r="U128" s="113">
        <f>'Exports - Data (Adjusted) - 1'!AR128/'Exports - Data (Adjusted) - 1'!AQ128</f>
        <v>0.81252900232018566</v>
      </c>
      <c r="V128" s="114">
        <f>'Exports - Data (Adjusted) - 1'!AT128/'Exports - Data (Adjusted) - 1'!AS128</f>
        <v>0.9662921348314607</v>
      </c>
      <c r="W128" s="114">
        <f>'Exports - Data (Adjusted) - 1'!AV128/'Exports - Data (Adjusted) - 1'!AU128</f>
        <v>0.93333333333333335</v>
      </c>
      <c r="X128" s="18" t="s">
        <v>7</v>
      </c>
      <c r="Y128" s="113">
        <f>'Exports - Data (Adjusted) - 1'!AY128/'Exports - Data (Adjusted) - 1'!AX128</f>
        <v>0.93959290873276424</v>
      </c>
      <c r="Z128" s="113">
        <f>'Exports - Data (Adjusted) - 1'!BA128/'Exports - Data (Adjusted) - 1'!AZ128</f>
        <v>0.83333333333333337</v>
      </c>
      <c r="AA128" s="113">
        <f>'Exports - Data (Adjusted) - 1'!BC128/'Exports - Data (Adjusted) - 1'!BB128</f>
        <v>0.6886348352387357</v>
      </c>
      <c r="AB128" s="18" t="s">
        <v>7</v>
      </c>
      <c r="AC128" s="113">
        <f>'Exports - Data (Adjusted) - 1'!BF128/'Exports - Data (Adjusted) - 1'!BE128</f>
        <v>0.80021321961620473</v>
      </c>
      <c r="AD128" s="18" t="s">
        <v>7</v>
      </c>
      <c r="AE128" s="147">
        <f>'Exports - Data (Adjusted) - 1'!BI128/'Exports - Data (Adjusted) - 1'!BH128</f>
        <v>0.86666666666666659</v>
      </c>
      <c r="AF128" s="116">
        <f>'Exports - Data (Adjusted) - 1'!BK128/'Exports - Data (Adjusted) - 1'!BJ128</f>
        <v>0.75001996007984029</v>
      </c>
      <c r="AH128" s="43"/>
      <c r="AI128" s="113"/>
      <c r="AJ128" s="43"/>
      <c r="AK128" s="113"/>
      <c r="AM128" s="113"/>
      <c r="AN128" s="43"/>
      <c r="AO128" s="113"/>
      <c r="AP128" s="18"/>
      <c r="AQ128" s="113"/>
    </row>
    <row r="129" spans="1:44" x14ac:dyDescent="0.3">
      <c r="A129" s="222" t="s">
        <v>290</v>
      </c>
      <c r="C129" s="113"/>
      <c r="D129" s="18"/>
      <c r="E129" s="113"/>
      <c r="F129" s="19"/>
      <c r="H129" s="108"/>
      <c r="I129" s="108"/>
      <c r="K129" s="118"/>
      <c r="L129" s="18"/>
      <c r="M129" s="108"/>
      <c r="N129" s="51"/>
      <c r="O129" s="113"/>
      <c r="P129" s="18"/>
      <c r="Q129" s="113"/>
      <c r="R129" s="18"/>
      <c r="S129" s="113"/>
      <c r="T129" s="18"/>
      <c r="U129" s="113"/>
      <c r="V129" s="114"/>
      <c r="W129" s="114"/>
      <c r="X129" s="18"/>
      <c r="Y129" s="113"/>
      <c r="Z129" s="113"/>
      <c r="AA129" s="113"/>
      <c r="AB129" s="18"/>
      <c r="AC129" s="113"/>
      <c r="AD129" s="18"/>
      <c r="AE129" s="147"/>
      <c r="AH129" s="43"/>
      <c r="AI129" s="113"/>
      <c r="AJ129" s="43"/>
      <c r="AK129" s="113"/>
      <c r="AL129" s="18"/>
      <c r="AM129" s="113"/>
      <c r="AN129" s="18" t="s">
        <v>12</v>
      </c>
      <c r="AO129" s="113"/>
      <c r="AP129" s="18" t="s">
        <v>12</v>
      </c>
      <c r="AQ129" s="113"/>
      <c r="AR129" s="116">
        <f>'Exports - Data (Adjusted) - 1'!CD129/'Exports - Data (Adjusted) - 1'!CC129</f>
        <v>12.016460905349794</v>
      </c>
    </row>
    <row r="130" spans="1:44" x14ac:dyDescent="0.3">
      <c r="A130" s="25" t="s">
        <v>27</v>
      </c>
      <c r="B130" s="51"/>
      <c r="C130" s="113"/>
      <c r="D130" s="18"/>
      <c r="E130" s="113"/>
      <c r="F130" s="19"/>
      <c r="G130" s="51" t="s">
        <v>7</v>
      </c>
      <c r="H130" s="108">
        <f>'Exports - Data (Adjusted) - 1'!X130/'Exports - Data (Adjusted) - 1'!W130</f>
        <v>1.5714285714285714</v>
      </c>
      <c r="I130" s="108"/>
      <c r="K130" s="118"/>
      <c r="L130" s="18"/>
      <c r="M130" s="108"/>
      <c r="N130" s="51"/>
      <c r="O130" s="113"/>
      <c r="P130" s="18"/>
      <c r="Q130" s="113"/>
      <c r="R130" s="18" t="s">
        <v>7</v>
      </c>
      <c r="S130" s="113">
        <f>'Exports - Data (Adjusted) - 1'!AO130/'Exports - Data (Adjusted) - 1'!AN130</f>
        <v>1.3787878787878789</v>
      </c>
      <c r="T130" s="18" t="s">
        <v>7</v>
      </c>
      <c r="U130" s="113">
        <f>'Exports - Data (Adjusted) - 1'!AR130/'Exports - Data (Adjusted) - 1'!AQ130</f>
        <v>1</v>
      </c>
      <c r="V130" s="114">
        <f>'Exports - Data (Adjusted) - 1'!AT130/'Exports - Data (Adjusted) - 1'!AS130</f>
        <v>1.2831541218637992</v>
      </c>
      <c r="W130" s="114">
        <f>'Exports - Data (Adjusted) - 1'!AV130/'Exports - Data (Adjusted) - 1'!AU130</f>
        <v>1.6288951841359773</v>
      </c>
      <c r="X130" s="18" t="s">
        <v>7</v>
      </c>
      <c r="Y130" s="113">
        <f>'Exports - Data (Adjusted) - 1'!AY130/'Exports - Data (Adjusted) - 1'!AX130</f>
        <v>1.800711743772242</v>
      </c>
      <c r="Z130" s="113">
        <f>'Exports - Data (Adjusted) - 1'!BA130/'Exports - Data (Adjusted) - 1'!AZ130</f>
        <v>1.7658227848101267</v>
      </c>
      <c r="AA130" s="113">
        <f>'Exports - Data (Adjusted) - 1'!BC130/'Exports - Data (Adjusted) - 1'!BB130</f>
        <v>1.3357400722021662</v>
      </c>
      <c r="AB130" s="18" t="s">
        <v>7</v>
      </c>
      <c r="AC130" s="113">
        <f>'Exports - Data (Adjusted) - 1'!BF130/'Exports - Data (Adjusted) - 1'!BE130</f>
        <v>1.3644067796610169</v>
      </c>
      <c r="AD130" s="18" t="s">
        <v>7</v>
      </c>
      <c r="AE130" s="147">
        <f>'Exports - Data (Adjusted) - 1'!BI130/'Exports - Data (Adjusted) - 1'!BH130</f>
        <v>1.5148005148005148</v>
      </c>
      <c r="AF130" s="116">
        <f>'Exports - Data (Adjusted) - 1'!BK130/'Exports - Data (Adjusted) - 1'!BJ130</f>
        <v>1.8</v>
      </c>
      <c r="AG130" s="116">
        <f>'Exports - Data (Adjusted) - 1'!BM130/'Exports - Data (Adjusted) - 1'!BL130</f>
        <v>1.8666666666666665</v>
      </c>
      <c r="AH130" s="43"/>
      <c r="AI130" s="113"/>
      <c r="AJ130" s="43"/>
      <c r="AK130" s="113"/>
      <c r="AM130" s="113"/>
      <c r="AN130" s="43"/>
      <c r="AO130" s="113"/>
      <c r="AQ130" s="113"/>
    </row>
    <row r="131" spans="1:44" x14ac:dyDescent="0.3">
      <c r="A131" s="222" t="s">
        <v>291</v>
      </c>
      <c r="B131" s="51"/>
      <c r="C131" s="113"/>
      <c r="D131" s="18"/>
      <c r="E131" s="113"/>
      <c r="F131" s="19"/>
      <c r="G131" s="51"/>
      <c r="H131" s="108"/>
      <c r="I131" s="108"/>
      <c r="K131" s="118"/>
      <c r="L131" s="18"/>
      <c r="M131" s="108"/>
      <c r="N131" s="51"/>
      <c r="O131" s="113"/>
      <c r="P131" s="51"/>
      <c r="Q131" s="113"/>
      <c r="R131" s="18"/>
      <c r="S131" s="113"/>
      <c r="T131" s="18"/>
      <c r="U131" s="113"/>
      <c r="V131" s="114"/>
      <c r="W131" s="114"/>
      <c r="X131" s="18"/>
      <c r="Y131" s="113"/>
      <c r="Z131" s="113"/>
      <c r="AA131" s="113"/>
      <c r="AB131" s="18"/>
      <c r="AC131" s="113"/>
      <c r="AD131" s="18"/>
      <c r="AE131" s="147"/>
      <c r="AG131" s="116">
        <f>'Exports - Data (Adjusted) - 1'!BM131/'Exports - Data (Adjusted) - 1'!BL131</f>
        <v>0.66666666666666663</v>
      </c>
      <c r="AH131" s="43"/>
      <c r="AI131" s="113"/>
      <c r="AJ131" s="43"/>
      <c r="AK131" s="113"/>
      <c r="AM131" s="113"/>
      <c r="AN131" s="43"/>
      <c r="AO131" s="113"/>
      <c r="AQ131" s="113"/>
    </row>
    <row r="132" spans="1:44" x14ac:dyDescent="0.3">
      <c r="A132" s="25" t="s">
        <v>28</v>
      </c>
      <c r="B132" s="51"/>
      <c r="C132" s="113"/>
      <c r="D132" s="18"/>
      <c r="E132" s="113"/>
      <c r="F132" s="19"/>
      <c r="G132" s="51"/>
      <c r="H132" s="108"/>
      <c r="I132" s="108"/>
      <c r="K132" s="118"/>
      <c r="L132" s="18"/>
      <c r="M132" s="108"/>
      <c r="N132" s="136"/>
      <c r="O132" s="113"/>
      <c r="P132" s="136"/>
      <c r="Q132" s="113"/>
      <c r="R132" s="138"/>
      <c r="S132" s="113"/>
      <c r="T132" s="18"/>
      <c r="U132" s="113"/>
      <c r="V132" s="114"/>
      <c r="W132" s="114"/>
      <c r="X132" s="18" t="s">
        <v>25</v>
      </c>
      <c r="Y132" s="113"/>
      <c r="Z132" s="113"/>
      <c r="AA132" s="113">
        <f>'Exports - Data (Adjusted) - 1'!BC132/'Exports - Data (Adjusted) - 1'!BB132</f>
        <v>2.5000000000000001E-2</v>
      </c>
      <c r="AB132" s="18" t="s">
        <v>25</v>
      </c>
      <c r="AC132" s="113">
        <f>'Exports - Data (Adjusted) - 1'!BF132/'Exports - Data (Adjusted) - 1'!BE132</f>
        <v>2.9051383399209485E-2</v>
      </c>
      <c r="AD132" s="18" t="s">
        <v>25</v>
      </c>
      <c r="AE132" s="147">
        <f>'Exports - Data (Adjusted) - 1'!BI132/'Exports - Data (Adjusted) - 1'!BH132</f>
        <v>2.8874234573716438E-2</v>
      </c>
      <c r="AF132" s="116">
        <f>'Exports - Data (Adjusted) - 1'!BK132/'Exports - Data (Adjusted) - 1'!BJ132</f>
        <v>2.7082322006472492E-2</v>
      </c>
      <c r="AG132" s="116">
        <f>'Exports - Data (Adjusted) - 1'!BM132/'Exports - Data (Adjusted) - 1'!BL132</f>
        <v>3.4532837716676631E-2</v>
      </c>
      <c r="AH132" s="18" t="s">
        <v>25</v>
      </c>
      <c r="AI132" s="113">
        <f>'Exports - Data (Adjusted) - 1'!BP132/'Exports - Data (Adjusted) - 1'!BO132</f>
        <v>3.3333333333333333E-2</v>
      </c>
      <c r="AJ132" s="18" t="s">
        <v>25</v>
      </c>
      <c r="AK132" s="113">
        <f>'Exports - Data (Adjusted) - 1'!BS132/'Exports - Data (Adjusted) - 1'!BR132</f>
        <v>3.5318985931188186E-2</v>
      </c>
      <c r="AL132" s="15" t="s">
        <v>25</v>
      </c>
      <c r="AM132" s="113">
        <f>'Exports - Data (Adjusted) - 1'!BV132/'Exports - Data (Adjusted) - 1'!BU132</f>
        <v>3.3333333333333333E-2</v>
      </c>
      <c r="AN132" s="58" t="s">
        <v>12</v>
      </c>
      <c r="AO132" s="113">
        <f>'Exports - Data (Adjusted) - 1'!BY132/'Exports - Data (Adjusted) - 1'!BX132</f>
        <v>62.826241134751776</v>
      </c>
      <c r="AP132" s="20" t="s">
        <v>12</v>
      </c>
      <c r="AQ132" s="113">
        <f>'Exports - Data (Adjusted) - 1'!CB132/'Exports - Data (Adjusted) - 1'!CA132</f>
        <v>58.237154150197625</v>
      </c>
      <c r="AR132" s="116">
        <f>'Exports - Data (Adjusted) - 1'!CD132/'Exports - Data (Adjusted) - 1'!CC132</f>
        <v>85.667711598746081</v>
      </c>
    </row>
    <row r="133" spans="1:44" x14ac:dyDescent="0.3">
      <c r="A133" s="222" t="s">
        <v>48</v>
      </c>
      <c r="B133" s="51"/>
      <c r="C133" s="113"/>
      <c r="D133" s="18"/>
      <c r="E133" s="113"/>
      <c r="F133" s="19"/>
      <c r="G133" s="51"/>
      <c r="H133" s="108"/>
      <c r="I133" s="108"/>
      <c r="K133" s="118"/>
      <c r="L133" s="18"/>
      <c r="M133" s="108"/>
      <c r="N133" s="51"/>
      <c r="O133" s="113"/>
      <c r="P133" s="51"/>
      <c r="Q133" s="113"/>
      <c r="R133" s="18"/>
      <c r="S133" s="113"/>
      <c r="T133" s="18" t="s">
        <v>24</v>
      </c>
      <c r="U133" s="113"/>
      <c r="V133" s="114"/>
      <c r="W133" s="114"/>
      <c r="X133" s="18"/>
      <c r="Y133" s="113"/>
      <c r="Z133" s="113"/>
      <c r="AA133" s="113"/>
      <c r="AB133" s="18"/>
      <c r="AC133" s="113"/>
      <c r="AD133" s="18"/>
      <c r="AE133" s="147"/>
      <c r="AH133" s="43"/>
      <c r="AI133" s="113"/>
      <c r="AJ133" s="43"/>
      <c r="AK133" s="113"/>
      <c r="AM133" s="113"/>
      <c r="AN133" s="43"/>
      <c r="AO133" s="113"/>
      <c r="AQ133" s="113"/>
    </row>
    <row r="134" spans="1:44" x14ac:dyDescent="0.3">
      <c r="A134" s="180" t="s">
        <v>219</v>
      </c>
      <c r="B134" s="51"/>
      <c r="C134" s="113"/>
      <c r="D134" s="18"/>
      <c r="E134" s="113"/>
      <c r="F134" s="19"/>
      <c r="G134" s="51"/>
      <c r="H134" s="108"/>
      <c r="I134" s="108"/>
      <c r="K134" s="118"/>
      <c r="L134" s="18"/>
      <c r="M134" s="108"/>
      <c r="N134" s="51"/>
      <c r="O134" s="113"/>
      <c r="P134" s="51"/>
      <c r="Q134" s="113"/>
      <c r="R134" s="18"/>
      <c r="S134" s="113"/>
      <c r="T134" s="18"/>
      <c r="U134" s="113"/>
      <c r="V134" s="114"/>
      <c r="W134" s="114"/>
      <c r="X134" s="18"/>
      <c r="Y134" s="113"/>
      <c r="Z134" s="113"/>
      <c r="AA134" s="113"/>
      <c r="AB134" s="131"/>
      <c r="AC134" s="113"/>
      <c r="AD134" s="131"/>
      <c r="AE134" s="147"/>
      <c r="AH134" s="43"/>
      <c r="AI134" s="113"/>
      <c r="AJ134" s="43"/>
      <c r="AK134" s="113"/>
      <c r="AM134" s="113"/>
      <c r="AN134" s="43"/>
      <c r="AO134" s="113"/>
      <c r="AQ134" s="113"/>
    </row>
    <row r="135" spans="1:44" x14ac:dyDescent="0.3">
      <c r="A135" s="222" t="s">
        <v>292</v>
      </c>
      <c r="B135" s="51"/>
      <c r="C135" s="113"/>
      <c r="D135" s="18"/>
      <c r="E135" s="113"/>
      <c r="F135" s="19"/>
      <c r="G135" s="51"/>
      <c r="H135" s="108"/>
      <c r="I135" s="108"/>
      <c r="K135" s="118"/>
      <c r="L135" s="18"/>
      <c r="M135" s="108"/>
      <c r="N135" s="51"/>
      <c r="O135" s="113"/>
      <c r="P135" s="51"/>
      <c r="Q135" s="113"/>
      <c r="R135" s="18"/>
      <c r="S135" s="113"/>
      <c r="T135" s="18"/>
      <c r="U135" s="113"/>
      <c r="V135" s="114"/>
      <c r="W135" s="114"/>
      <c r="X135" s="18"/>
      <c r="Y135" s="113"/>
      <c r="Z135" s="113"/>
      <c r="AA135" s="113"/>
      <c r="AB135" s="131"/>
      <c r="AC135" s="113"/>
      <c r="AD135" s="131"/>
      <c r="AE135" s="147"/>
      <c r="AH135" s="43"/>
      <c r="AI135" s="113"/>
      <c r="AJ135" s="43"/>
      <c r="AK135" s="113"/>
      <c r="AM135" s="113"/>
      <c r="AN135" s="43"/>
      <c r="AO135" s="113"/>
      <c r="AQ135" s="113"/>
    </row>
    <row r="136" spans="1:44" x14ac:dyDescent="0.3">
      <c r="A136" s="180" t="s">
        <v>220</v>
      </c>
      <c r="B136" s="18" t="s">
        <v>7</v>
      </c>
      <c r="C136" s="113">
        <f>'Exports - Data (Adjusted) - 1'!P136/'Exports - Data (Adjusted) - 1'!O136</f>
        <v>1.1171137136380809</v>
      </c>
      <c r="D136" s="18" t="s">
        <v>7</v>
      </c>
      <c r="E136" s="113">
        <f>'Exports - Data (Adjusted) - 1'!S136/'Exports - Data (Adjusted) - 1'!R136</f>
        <v>0.95937499999999998</v>
      </c>
      <c r="F136" s="19"/>
      <c r="G136" s="51"/>
      <c r="H136" s="108"/>
      <c r="I136" s="108"/>
      <c r="K136" s="118"/>
      <c r="L136" s="18"/>
      <c r="M136" s="108"/>
      <c r="N136" s="51"/>
      <c r="O136" s="113"/>
      <c r="P136" s="51"/>
      <c r="Q136" s="113"/>
      <c r="R136" s="18"/>
      <c r="S136" s="113"/>
      <c r="T136" s="18"/>
      <c r="U136" s="113"/>
      <c r="V136" s="114"/>
      <c r="W136" s="114"/>
      <c r="X136" s="18"/>
      <c r="Y136" s="113"/>
      <c r="Z136" s="113"/>
      <c r="AA136" s="113"/>
      <c r="AB136" s="131"/>
      <c r="AC136" s="113"/>
      <c r="AD136" s="131"/>
      <c r="AE136" s="147"/>
      <c r="AH136" s="18"/>
      <c r="AI136" s="113"/>
      <c r="AJ136" s="18" t="s">
        <v>1</v>
      </c>
      <c r="AK136" s="113"/>
      <c r="AL136" s="18" t="s">
        <v>1</v>
      </c>
      <c r="AM136" s="113">
        <f>'Exports - Data (Adjusted) - 1'!BV136/'Exports - Data (Adjusted) - 1'!BU136</f>
        <v>4.3235294117647059E-2</v>
      </c>
      <c r="AN136" s="18" t="s">
        <v>1</v>
      </c>
      <c r="AO136" s="113">
        <f>'Exports - Data (Adjusted) - 1'!BY136/'Exports - Data (Adjusted) - 1'!BX136</f>
        <v>5.6969696969696969E-2</v>
      </c>
      <c r="AP136" s="15" t="s">
        <v>1</v>
      </c>
      <c r="AQ136" s="113">
        <f>'Exports - Data (Adjusted) - 1'!CB136/'Exports - Data (Adjusted) - 1'!CA136</f>
        <v>5.0874999999999997E-2</v>
      </c>
    </row>
    <row r="137" spans="1:44" x14ac:dyDescent="0.3">
      <c r="A137" s="25" t="s">
        <v>40</v>
      </c>
      <c r="B137" s="18"/>
      <c r="C137" s="113"/>
      <c r="D137" s="18"/>
      <c r="E137" s="113"/>
      <c r="F137" s="19"/>
      <c r="G137" s="51" t="s">
        <v>7</v>
      </c>
      <c r="H137" s="108">
        <f>'Exports - Data (Adjusted) - 1'!X137/'Exports - Data (Adjusted) - 1'!W137</f>
        <v>1.3738461538461539</v>
      </c>
      <c r="I137" s="108">
        <f>'Exports - Data (Adjusted) - 1'!Z137/'Exports - Data (Adjusted) - 1'!Y137</f>
        <v>1.25</v>
      </c>
      <c r="J137" s="18" t="s">
        <v>7</v>
      </c>
      <c r="K137" s="118">
        <f>'Exports - Data (Adjusted) - 1'!AC137/'Exports - Data (Adjusted) - 1'!AB137</f>
        <v>1.2363636363636363</v>
      </c>
      <c r="L137" s="18" t="s">
        <v>7</v>
      </c>
      <c r="M137" s="108">
        <f>'Exports - Data (Adjusted) - 1'!AF137/'Exports - Data (Adjusted) - 1'!AE137</f>
        <v>1.3455223880597016</v>
      </c>
      <c r="N137" s="18" t="s">
        <v>7</v>
      </c>
      <c r="O137" s="113">
        <f>'Exports - Data (Adjusted) - 1'!AI137/'Exports - Data (Adjusted) - 1'!AH137</f>
        <v>0.94466666666666665</v>
      </c>
      <c r="P137" s="18" t="s">
        <v>7</v>
      </c>
      <c r="Q137" s="113">
        <f>'Exports - Data (Adjusted) - 1'!AL137/'Exports - Data (Adjusted) - 1'!AK137</f>
        <v>1.5451418744625967</v>
      </c>
      <c r="R137" s="18" t="s">
        <v>7</v>
      </c>
      <c r="S137" s="113">
        <f>'Exports - Data (Adjusted) - 1'!AO137/'Exports - Data (Adjusted) - 1'!AN137</f>
        <v>1.8986175115207373</v>
      </c>
      <c r="T137" s="18" t="s">
        <v>7</v>
      </c>
      <c r="U137" s="113">
        <f>'Exports - Data (Adjusted) - 1'!AR137/'Exports - Data (Adjusted) - 1'!AQ137</f>
        <v>1.4296419650291423</v>
      </c>
      <c r="V137" s="114">
        <f>'Exports - Data (Adjusted) - 1'!AT137/'Exports - Data (Adjusted) - 1'!AS137</f>
        <v>1.6887232059645854</v>
      </c>
      <c r="W137" s="114">
        <f>'Exports - Data (Adjusted) - 1'!AV137/'Exports - Data (Adjusted) - 1'!AU137</f>
        <v>1.5663003663003663</v>
      </c>
      <c r="X137" s="18" t="s">
        <v>7</v>
      </c>
      <c r="Y137" s="113">
        <f>'Exports - Data (Adjusted) - 1'!AY137/'Exports - Data (Adjusted) - 1'!AX137</f>
        <v>1.6001697792869269</v>
      </c>
      <c r="Z137" s="113">
        <f>'Exports - Data (Adjusted) - 1'!BA137/'Exports - Data (Adjusted) - 1'!AZ137</f>
        <v>1.7651792245793709</v>
      </c>
      <c r="AA137" s="113">
        <f>'Exports - Data (Adjusted) - 1'!BC137/'Exports - Data (Adjusted) - 1'!BB137</f>
        <v>1.7972222222222223</v>
      </c>
      <c r="AB137" s="18" t="s">
        <v>7</v>
      </c>
      <c r="AC137" s="113"/>
      <c r="AD137" s="18"/>
      <c r="AE137" s="147"/>
      <c r="AH137" s="43"/>
      <c r="AI137" s="113"/>
      <c r="AJ137" s="43"/>
      <c r="AK137" s="113"/>
      <c r="AM137" s="113"/>
      <c r="AN137" s="43"/>
      <c r="AO137" s="113"/>
      <c r="AQ137" s="113"/>
    </row>
    <row r="138" spans="1:44" x14ac:dyDescent="0.3">
      <c r="A138" s="180" t="s">
        <v>221</v>
      </c>
      <c r="B138" s="18"/>
      <c r="C138" s="113"/>
      <c r="D138" s="18"/>
      <c r="E138" s="113"/>
      <c r="F138" s="19"/>
      <c r="G138" s="51"/>
      <c r="H138" s="108"/>
      <c r="I138" s="108"/>
      <c r="K138" s="118"/>
      <c r="L138" s="18"/>
      <c r="M138" s="108"/>
      <c r="N138" s="51"/>
      <c r="O138" s="113"/>
      <c r="P138" s="18"/>
      <c r="Q138" s="113"/>
      <c r="R138" s="18"/>
      <c r="S138" s="113"/>
      <c r="T138" s="18"/>
      <c r="U138" s="113"/>
      <c r="V138" s="114"/>
      <c r="W138" s="114"/>
      <c r="X138" s="18"/>
      <c r="Y138" s="113"/>
      <c r="Z138" s="113"/>
      <c r="AA138" s="113"/>
      <c r="AB138" s="18"/>
      <c r="AC138" s="113"/>
      <c r="AD138" s="18"/>
      <c r="AE138" s="147"/>
      <c r="AH138" s="43"/>
      <c r="AI138" s="113"/>
      <c r="AJ138" s="43"/>
      <c r="AK138" s="113"/>
      <c r="AM138" s="113"/>
      <c r="AN138" s="43"/>
      <c r="AO138" s="113"/>
      <c r="AQ138" s="113"/>
    </row>
    <row r="139" spans="1:44" x14ac:dyDescent="0.3">
      <c r="A139" s="181" t="s">
        <v>106</v>
      </c>
      <c r="B139" s="18"/>
      <c r="C139" s="113"/>
      <c r="D139" s="18"/>
      <c r="E139" s="113"/>
      <c r="F139" s="19"/>
      <c r="G139" s="51"/>
      <c r="H139" s="108"/>
      <c r="I139" s="108"/>
      <c r="K139" s="118"/>
      <c r="L139" s="18"/>
      <c r="M139" s="108"/>
      <c r="N139" s="51"/>
      <c r="O139" s="113"/>
      <c r="P139" s="18"/>
      <c r="Q139" s="113"/>
      <c r="R139" s="18"/>
      <c r="S139" s="113"/>
      <c r="T139" s="18"/>
      <c r="U139" s="113"/>
      <c r="V139" s="114"/>
      <c r="W139" s="114"/>
      <c r="X139" s="18"/>
      <c r="Y139" s="113"/>
      <c r="Z139" s="113"/>
      <c r="AA139" s="113"/>
      <c r="AB139" s="18"/>
      <c r="AC139" s="113"/>
      <c r="AD139" s="18"/>
      <c r="AE139" s="147"/>
      <c r="AH139" s="43"/>
      <c r="AI139" s="113"/>
      <c r="AJ139" s="43"/>
      <c r="AK139" s="113"/>
      <c r="AM139" s="113"/>
      <c r="AN139" s="43"/>
      <c r="AO139" s="113"/>
      <c r="AQ139" s="113"/>
    </row>
    <row r="140" spans="1:44" x14ac:dyDescent="0.3">
      <c r="A140" s="180" t="s">
        <v>225</v>
      </c>
      <c r="B140" s="18" t="s">
        <v>7</v>
      </c>
      <c r="C140" s="113">
        <f>'Exports - Data (Adjusted) - 1'!P140/'Exports - Data (Adjusted) - 1'!O140</f>
        <v>4.5812499999999998</v>
      </c>
      <c r="D140" s="18" t="s">
        <v>7</v>
      </c>
      <c r="E140" s="113">
        <f>'Exports - Data (Adjusted) - 1'!S140/'Exports - Data (Adjusted) - 1'!R140</f>
        <v>3.7582417582417582</v>
      </c>
      <c r="F140" s="19"/>
      <c r="G140" s="51"/>
      <c r="H140" s="108"/>
      <c r="I140" s="108"/>
      <c r="K140" s="118"/>
      <c r="L140" s="18"/>
      <c r="M140" s="108"/>
      <c r="N140" s="51"/>
      <c r="O140" s="113"/>
      <c r="P140" s="18"/>
      <c r="Q140" s="113"/>
      <c r="R140" s="18" t="s">
        <v>7</v>
      </c>
      <c r="S140" s="113">
        <f>'Exports - Data (Adjusted) - 1'!AO140/'Exports - Data (Adjusted) - 1'!AN140</f>
        <v>2.3111111111111109</v>
      </c>
      <c r="T140" s="18" t="s">
        <v>7</v>
      </c>
      <c r="U140" s="113">
        <f>'Exports - Data (Adjusted) - 1'!AR140/'Exports - Data (Adjusted) - 1'!AQ140</f>
        <v>2.1846153846153844</v>
      </c>
      <c r="V140" s="114">
        <f>'Exports - Data (Adjusted) - 1'!AT140/'Exports - Data (Adjusted) - 1'!AS140</f>
        <v>2.1352657004830919</v>
      </c>
      <c r="W140" s="114">
        <f>'Exports - Data (Adjusted) - 1'!AV140/'Exports - Data (Adjusted) - 1'!AU140</f>
        <v>2.1333333333333333</v>
      </c>
      <c r="X140" s="18" t="s">
        <v>7</v>
      </c>
      <c r="Y140" s="113">
        <f>'Exports - Data (Adjusted) - 1'!AY140/'Exports - Data (Adjusted) - 1'!AX140</f>
        <v>2.1313559322033897</v>
      </c>
      <c r="Z140" s="113">
        <f>'Exports - Data (Adjusted) - 1'!BA140/'Exports - Data (Adjusted) - 1'!AZ140</f>
        <v>1.8669201520912548</v>
      </c>
      <c r="AA140" s="113">
        <f>'Exports - Data (Adjusted) - 1'!BC140/'Exports - Data (Adjusted) - 1'!BB140</f>
        <v>2</v>
      </c>
      <c r="AB140" s="18" t="s">
        <v>7</v>
      </c>
      <c r="AC140" s="113">
        <f>'Exports - Data (Adjusted) - 1'!BF140/'Exports - Data (Adjusted) - 1'!BE140</f>
        <v>2.0649819494584838</v>
      </c>
      <c r="AD140" s="18" t="s">
        <v>7</v>
      </c>
      <c r="AE140" s="147">
        <f>'Exports - Data (Adjusted) - 1'!BI140/'Exports - Data (Adjusted) - 1'!BH140</f>
        <v>1.9200450450450453</v>
      </c>
      <c r="AF140" s="116">
        <f>'Exports - Data (Adjusted) - 1'!BK140/'Exports - Data (Adjusted) - 1'!BJ140</f>
        <v>2.8000000000000003</v>
      </c>
      <c r="AH140" s="43"/>
      <c r="AI140" s="113"/>
      <c r="AJ140" s="43"/>
      <c r="AK140" s="113"/>
      <c r="AM140" s="113"/>
      <c r="AN140" s="43"/>
      <c r="AO140" s="113"/>
      <c r="AQ140" s="113"/>
    </row>
    <row r="141" spans="1:44" x14ac:dyDescent="0.3">
      <c r="A141" s="222" t="s">
        <v>293</v>
      </c>
      <c r="B141" s="18"/>
      <c r="C141" s="113"/>
      <c r="D141" s="18"/>
      <c r="E141" s="113"/>
      <c r="F141" s="19"/>
      <c r="G141" s="51"/>
      <c r="H141" s="108"/>
      <c r="I141" s="108"/>
      <c r="J141" s="51"/>
      <c r="K141" s="118"/>
      <c r="L141" s="18"/>
      <c r="M141" s="108"/>
      <c r="N141" s="51"/>
      <c r="O141" s="113"/>
      <c r="P141" s="18"/>
      <c r="Q141" s="113"/>
      <c r="R141" s="18"/>
      <c r="S141" s="113"/>
      <c r="T141" s="18"/>
      <c r="U141" s="113"/>
      <c r="V141" s="114"/>
      <c r="W141" s="114"/>
      <c r="X141" s="18"/>
      <c r="Y141" s="113"/>
      <c r="Z141" s="113"/>
      <c r="AA141" s="113"/>
      <c r="AB141" s="131"/>
      <c r="AC141" s="113"/>
      <c r="AE141" s="147"/>
      <c r="AH141" s="43"/>
      <c r="AI141" s="113"/>
      <c r="AJ141" s="43"/>
      <c r="AK141" s="113"/>
      <c r="AM141" s="113"/>
      <c r="AN141" s="43"/>
      <c r="AO141" s="113"/>
      <c r="AQ141" s="113"/>
    </row>
    <row r="142" spans="1:44" x14ac:dyDescent="0.3">
      <c r="A142" s="184" t="s">
        <v>222</v>
      </c>
      <c r="B142" s="18" t="s">
        <v>2</v>
      </c>
      <c r="C142" s="113"/>
      <c r="D142" s="18" t="s">
        <v>2</v>
      </c>
      <c r="E142" s="113">
        <f>'Exports - Data (Adjusted) - 1'!S142/'Exports - Data (Adjusted) - 1'!R142</f>
        <v>20.761904761904763</v>
      </c>
      <c r="F142" s="19"/>
      <c r="G142" s="51" t="s">
        <v>2</v>
      </c>
      <c r="H142" s="108">
        <f>'Exports - Data (Adjusted) - 1'!X142/'Exports - Data (Adjusted) - 1'!W142</f>
        <v>21.433333333333334</v>
      </c>
      <c r="I142" s="108">
        <f>'Exports - Data (Adjusted) - 1'!Z142/'Exports - Data (Adjusted) - 1'!Y142</f>
        <v>19.207317073170731</v>
      </c>
      <c r="J142" s="140" t="s">
        <v>44</v>
      </c>
      <c r="K142" s="118">
        <f>'Exports - Data (Adjusted) - 1'!AC142/'Exports - Data (Adjusted) - 1'!AB142</f>
        <v>24.609756097560975</v>
      </c>
      <c r="L142" s="18" t="s">
        <v>44</v>
      </c>
      <c r="M142" s="108">
        <f>'Exports - Data (Adjusted) - 1'!AF142/'Exports - Data (Adjusted) - 1'!AE142</f>
        <v>23</v>
      </c>
      <c r="N142" s="18" t="s">
        <v>44</v>
      </c>
      <c r="O142" s="113">
        <f>'Exports - Data (Adjusted) - 1'!AI142/'Exports - Data (Adjusted) - 1'!AH142</f>
        <v>23.882352941176471</v>
      </c>
      <c r="P142" s="18" t="s">
        <v>44</v>
      </c>
      <c r="Q142" s="113"/>
      <c r="R142" s="18"/>
      <c r="S142" s="113"/>
      <c r="T142" s="18"/>
      <c r="U142" s="113"/>
      <c r="V142" s="114"/>
      <c r="W142" s="114"/>
      <c r="X142" s="18" t="s">
        <v>44</v>
      </c>
      <c r="Y142" s="113"/>
      <c r="Z142" s="113"/>
      <c r="AA142" s="113"/>
      <c r="AB142" s="131"/>
      <c r="AC142" s="113"/>
      <c r="AE142" s="147"/>
      <c r="AH142" s="43"/>
      <c r="AI142" s="113"/>
      <c r="AJ142" s="43"/>
      <c r="AK142" s="113"/>
      <c r="AM142" s="113"/>
      <c r="AN142" s="43"/>
      <c r="AO142" s="113"/>
      <c r="AQ142" s="113"/>
    </row>
    <row r="143" spans="1:44" x14ac:dyDescent="0.3">
      <c r="A143" s="222" t="s">
        <v>294</v>
      </c>
      <c r="B143" s="51"/>
      <c r="C143" s="113"/>
      <c r="D143" s="18"/>
      <c r="E143" s="113"/>
      <c r="F143" s="19"/>
      <c r="G143" s="51"/>
      <c r="H143" s="108"/>
      <c r="I143" s="108"/>
      <c r="J143" s="51"/>
      <c r="K143" s="118"/>
      <c r="L143" s="18"/>
      <c r="M143" s="108"/>
      <c r="N143" s="51"/>
      <c r="O143" s="113"/>
      <c r="P143" s="51"/>
      <c r="Q143" s="113"/>
      <c r="R143" s="18"/>
      <c r="S143" s="113"/>
      <c r="T143" s="18"/>
      <c r="U143" s="113"/>
      <c r="V143" s="114"/>
      <c r="W143" s="114"/>
      <c r="X143" s="18"/>
      <c r="Y143" s="113"/>
      <c r="Z143" s="108"/>
      <c r="AA143" s="113"/>
      <c r="AB143" s="131"/>
      <c r="AC143" s="113"/>
      <c r="AD143" s="15" t="s">
        <v>7</v>
      </c>
      <c r="AE143" s="147"/>
      <c r="AG143" s="116">
        <f>'Exports - Data (Adjusted) - 1'!BM143/'Exports - Data (Adjusted) - 1'!BL143</f>
        <v>1.6666666666666667</v>
      </c>
      <c r="AH143" s="43"/>
      <c r="AI143" s="113"/>
      <c r="AJ143" s="43"/>
      <c r="AK143" s="113"/>
      <c r="AM143" s="113"/>
      <c r="AN143" s="43"/>
      <c r="AO143" s="113"/>
      <c r="AQ143" s="113"/>
    </row>
    <row r="144" spans="1:44" x14ac:dyDescent="0.3">
      <c r="A144" s="222" t="s">
        <v>295</v>
      </c>
      <c r="C144" s="113"/>
      <c r="E144" s="113"/>
      <c r="H144" s="108"/>
      <c r="I144" s="108"/>
      <c r="K144" s="118"/>
      <c r="M144" s="108"/>
      <c r="N144" s="51"/>
      <c r="O144" s="113"/>
      <c r="P144" s="51"/>
      <c r="Q144" s="113"/>
      <c r="R144" s="18"/>
      <c r="S144" s="113"/>
      <c r="T144" s="18"/>
      <c r="U144" s="113"/>
      <c r="W144" s="114"/>
      <c r="X144" s="18"/>
      <c r="Y144" s="113"/>
      <c r="AA144" s="113"/>
      <c r="AB144" s="131"/>
      <c r="AC144" s="113"/>
      <c r="AE144" s="147"/>
      <c r="AH144" s="43"/>
      <c r="AI144" s="113"/>
      <c r="AJ144" s="43"/>
      <c r="AK144" s="113"/>
      <c r="AM144" s="113"/>
      <c r="AN144" s="43"/>
      <c r="AO144" s="113"/>
      <c r="AQ144" s="113"/>
      <c r="AR144" s="4"/>
    </row>
    <row r="145" spans="1:44" x14ac:dyDescent="0.3">
      <c r="A145" s="222" t="s">
        <v>107</v>
      </c>
      <c r="B145" s="51"/>
      <c r="C145" s="113"/>
      <c r="D145" s="18"/>
      <c r="E145" s="113"/>
      <c r="F145" s="19"/>
      <c r="G145" s="51"/>
      <c r="H145" s="108"/>
      <c r="I145" s="108"/>
      <c r="J145" s="51"/>
      <c r="K145" s="108"/>
      <c r="L145" s="18"/>
      <c r="M145" s="108"/>
      <c r="N145" s="51"/>
      <c r="O145" s="113"/>
      <c r="P145" s="51"/>
      <c r="Q145" s="113"/>
      <c r="R145" s="18"/>
      <c r="S145" s="113"/>
      <c r="T145" s="18"/>
      <c r="U145" s="113"/>
      <c r="V145" s="114"/>
      <c r="W145" s="114"/>
      <c r="X145" s="18"/>
      <c r="Y145" s="113"/>
      <c r="Z145" s="113"/>
      <c r="AA145" s="113"/>
      <c r="AB145" s="131"/>
      <c r="AC145" s="113"/>
      <c r="AE145" s="147"/>
      <c r="AH145" s="43"/>
      <c r="AI145" s="113"/>
      <c r="AJ145" s="43"/>
      <c r="AK145" s="113"/>
      <c r="AM145" s="113"/>
      <c r="AN145" s="43"/>
      <c r="AO145" s="113"/>
      <c r="AQ145" s="113"/>
      <c r="AR145" s="4"/>
    </row>
    <row r="146" spans="1:44" x14ac:dyDescent="0.3">
      <c r="A146" s="25" t="s">
        <v>29</v>
      </c>
      <c r="B146" s="51"/>
      <c r="C146" s="119"/>
      <c r="D146" s="18"/>
      <c r="E146" s="113"/>
      <c r="F146" s="19"/>
      <c r="G146" s="51"/>
      <c r="H146" s="108"/>
      <c r="I146" s="108"/>
      <c r="J146" s="51"/>
      <c r="K146" s="108"/>
      <c r="L146" s="18"/>
      <c r="M146" s="108"/>
      <c r="N146" s="51"/>
      <c r="O146" s="113"/>
      <c r="P146" s="51"/>
      <c r="Q146" s="113"/>
      <c r="R146" s="18"/>
      <c r="S146" s="113"/>
      <c r="T146" s="18"/>
      <c r="U146" s="113"/>
      <c r="V146" s="114"/>
      <c r="W146" s="114"/>
      <c r="X146" s="18"/>
      <c r="Y146" s="113"/>
      <c r="Z146" s="113"/>
      <c r="AA146" s="113"/>
      <c r="AB146" s="131"/>
      <c r="AC146" s="113"/>
      <c r="AD146" s="15" t="s">
        <v>1</v>
      </c>
      <c r="AE146" s="147"/>
      <c r="AG146" s="116">
        <f>'Exports - Data (Adjusted) - 1'!BM146/'Exports - Data (Adjusted) - 1'!BL146</f>
        <v>0.68182701652089406</v>
      </c>
      <c r="AH146" s="43"/>
      <c r="AI146" s="113"/>
      <c r="AJ146" s="43"/>
      <c r="AK146" s="113"/>
      <c r="AM146" s="113"/>
      <c r="AN146" s="43"/>
      <c r="AO146" s="113"/>
      <c r="AQ146" s="113"/>
      <c r="AR146" s="4"/>
    </row>
    <row r="147" spans="1:44" x14ac:dyDescent="0.3">
      <c r="H147" s="108"/>
      <c r="I147" s="108"/>
      <c r="M147" s="108"/>
      <c r="Q147" s="113"/>
      <c r="W147" s="114"/>
      <c r="AC147" s="113"/>
      <c r="AE147" s="147"/>
      <c r="AI147" s="113"/>
      <c r="AK147" s="113"/>
      <c r="AQ147" s="113"/>
      <c r="AR147" s="4"/>
    </row>
    <row r="148" spans="1:44" x14ac:dyDescent="0.3">
      <c r="A148" s="222" t="s">
        <v>108</v>
      </c>
      <c r="B148" s="51"/>
      <c r="C148" s="113"/>
      <c r="D148" s="18"/>
      <c r="E148" s="113"/>
      <c r="F148" s="19"/>
      <c r="G148" s="51"/>
      <c r="H148" s="108"/>
      <c r="I148" s="108"/>
      <c r="J148" s="51"/>
      <c r="K148" s="108"/>
      <c r="L148" s="18"/>
      <c r="M148" s="108"/>
      <c r="N148" s="51"/>
      <c r="O148" s="113"/>
      <c r="P148" s="51"/>
      <c r="Q148" s="113"/>
      <c r="R148" s="18"/>
      <c r="S148" s="113"/>
      <c r="T148" s="18"/>
      <c r="U148" s="113"/>
      <c r="V148" s="114"/>
      <c r="W148" s="114"/>
      <c r="X148" s="18"/>
      <c r="Y148" s="113"/>
      <c r="Z148" s="113"/>
      <c r="AA148" s="113"/>
      <c r="AB148" s="131"/>
      <c r="AC148" s="113"/>
      <c r="AE148" s="147"/>
      <c r="AH148" s="43"/>
      <c r="AI148" s="113"/>
      <c r="AJ148" s="43"/>
      <c r="AK148" s="113"/>
      <c r="AM148" s="113"/>
      <c r="AN148" s="43"/>
      <c r="AO148" s="113"/>
      <c r="AQ148" s="113"/>
      <c r="AR148" s="4"/>
    </row>
    <row r="149" spans="1:44" x14ac:dyDescent="0.3">
      <c r="AH149" s="18"/>
      <c r="AJ149" s="18"/>
      <c r="AK149" s="108"/>
      <c r="AM149" s="108"/>
      <c r="AR149" s="4"/>
    </row>
    <row r="150" spans="1:44" x14ac:dyDescent="0.3">
      <c r="A150" s="25" t="s">
        <v>32</v>
      </c>
      <c r="AH150" s="18"/>
      <c r="AJ150" s="18"/>
      <c r="AK150" s="108"/>
      <c r="AM150" s="108"/>
      <c r="AR150" s="4"/>
    </row>
    <row r="151" spans="1:44" x14ac:dyDescent="0.3">
      <c r="A151" s="25" t="s">
        <v>31</v>
      </c>
      <c r="AH151" s="18"/>
      <c r="AJ151" s="18"/>
      <c r="AK151" s="108"/>
      <c r="AM151" s="108"/>
      <c r="AN151" s="4"/>
      <c r="AP151" s="4"/>
      <c r="AR151" s="4"/>
    </row>
    <row r="152" spans="1:44" x14ac:dyDescent="0.3">
      <c r="A152" s="11"/>
      <c r="AH152" s="18"/>
      <c r="AJ152" s="18"/>
      <c r="AK152" s="108"/>
      <c r="AM152" s="108"/>
      <c r="AN152" s="4"/>
      <c r="AP152" s="4"/>
      <c r="AR152" s="4"/>
    </row>
    <row r="153" spans="1:44" x14ac:dyDescent="0.3">
      <c r="A153" s="195" t="s">
        <v>230</v>
      </c>
      <c r="AH153" s="18"/>
      <c r="AJ153" s="18"/>
      <c r="AK153" s="108"/>
      <c r="AM153" s="108"/>
      <c r="AN153" s="4"/>
      <c r="AP153" s="4"/>
      <c r="AR153" s="4"/>
    </row>
    <row r="154" spans="1:44" x14ac:dyDescent="0.3">
      <c r="AH154" s="18"/>
      <c r="AJ154" s="18"/>
      <c r="AK154" s="108"/>
      <c r="AM154" s="108"/>
      <c r="AN154" s="4"/>
      <c r="AP154" s="4"/>
      <c r="AR154" s="4"/>
    </row>
    <row r="155" spans="1:44" x14ac:dyDescent="0.3">
      <c r="A155" s="199"/>
      <c r="AH155" s="18"/>
      <c r="AJ155" s="18"/>
      <c r="AK155" s="108"/>
      <c r="AM155" s="108"/>
      <c r="AN155" s="4"/>
      <c r="AP155" s="4"/>
      <c r="AR155" s="4"/>
    </row>
    <row r="156" spans="1:44" x14ac:dyDescent="0.3">
      <c r="AH156" s="18"/>
      <c r="AJ156" s="18"/>
      <c r="AK156" s="108"/>
      <c r="AM156" s="108"/>
      <c r="AN156" s="4"/>
      <c r="AP156" s="4"/>
      <c r="AR156" s="4"/>
    </row>
    <row r="157" spans="1:44" x14ac:dyDescent="0.3">
      <c r="AH157" s="18"/>
      <c r="AJ157" s="18"/>
      <c r="AK157" s="108"/>
      <c r="AM157" s="108"/>
      <c r="AN157" s="4"/>
      <c r="AP157" s="4"/>
      <c r="AR157" s="4"/>
    </row>
    <row r="158" spans="1:44" x14ac:dyDescent="0.3">
      <c r="AH158" s="18"/>
      <c r="AJ158" s="18"/>
      <c r="AK158" s="108"/>
      <c r="AM158" s="108"/>
      <c r="AN158" s="4"/>
      <c r="AP158" s="4"/>
      <c r="AR158" s="4"/>
    </row>
    <row r="159" spans="1:44" x14ac:dyDescent="0.3">
      <c r="AH159" s="18"/>
      <c r="AJ159" s="18"/>
      <c r="AK159" s="108"/>
      <c r="AM159" s="108"/>
      <c r="AN159" s="4"/>
      <c r="AP159" s="4"/>
      <c r="AR159" s="4"/>
    </row>
    <row r="160" spans="1:44" x14ac:dyDescent="0.3">
      <c r="B160" s="4"/>
      <c r="C160" s="4"/>
      <c r="D160" s="4"/>
      <c r="E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18"/>
      <c r="AJ160" s="18"/>
      <c r="AK160" s="108"/>
      <c r="AM160" s="108"/>
      <c r="AN160" s="4"/>
      <c r="AP160" s="4"/>
      <c r="AQ160" s="4"/>
      <c r="AR160" s="4"/>
    </row>
    <row r="161" spans="2:44" x14ac:dyDescent="0.3">
      <c r="B161" s="4"/>
      <c r="C161" s="4"/>
      <c r="D161" s="4"/>
      <c r="E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18"/>
      <c r="AJ161" s="18"/>
      <c r="AK161" s="108"/>
      <c r="AM161" s="108"/>
      <c r="AN161" s="4"/>
      <c r="AP161" s="4"/>
      <c r="AQ161" s="4"/>
      <c r="AR161" s="4"/>
    </row>
    <row r="162" spans="2:44" x14ac:dyDescent="0.3">
      <c r="B162" s="4"/>
      <c r="C162" s="4"/>
      <c r="D162" s="4"/>
      <c r="E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18"/>
      <c r="AJ162" s="18"/>
      <c r="AK162" s="108"/>
      <c r="AM162" s="108"/>
      <c r="AN162" s="4"/>
      <c r="AP162" s="4"/>
      <c r="AQ162" s="4"/>
      <c r="AR162" s="4"/>
    </row>
    <row r="163" spans="2:44" x14ac:dyDescent="0.3">
      <c r="B163" s="4"/>
      <c r="C163" s="4"/>
      <c r="D163" s="4"/>
      <c r="E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18"/>
      <c r="AJ163" s="18"/>
      <c r="AK163" s="108"/>
      <c r="AM163" s="108"/>
      <c r="AN163" s="4"/>
      <c r="AP163" s="4"/>
      <c r="AQ163" s="4"/>
      <c r="AR163" s="4"/>
    </row>
    <row r="164" spans="2:44" x14ac:dyDescent="0.3">
      <c r="B164" s="4"/>
      <c r="C164" s="4"/>
      <c r="D164" s="4"/>
      <c r="E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18"/>
      <c r="AJ164" s="18"/>
      <c r="AK164" s="108"/>
      <c r="AM164" s="108"/>
      <c r="AN164" s="4"/>
      <c r="AP164" s="4"/>
      <c r="AQ164" s="4"/>
      <c r="AR164" s="4"/>
    </row>
    <row r="165" spans="2:44" x14ac:dyDescent="0.3">
      <c r="B165" s="4"/>
      <c r="C165" s="4"/>
      <c r="D165" s="4"/>
      <c r="E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18"/>
      <c r="AJ165" s="18"/>
      <c r="AK165" s="108"/>
      <c r="AM165" s="108"/>
      <c r="AN165" s="4"/>
      <c r="AP165" s="4"/>
      <c r="AQ165" s="4"/>
      <c r="AR165" s="4"/>
    </row>
    <row r="166" spans="2:44" x14ac:dyDescent="0.3">
      <c r="B166" s="4"/>
      <c r="C166" s="4"/>
      <c r="D166" s="4"/>
      <c r="E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18"/>
      <c r="AJ166" s="18"/>
      <c r="AK166" s="108"/>
      <c r="AM166" s="108"/>
      <c r="AN166" s="4"/>
      <c r="AP166" s="4"/>
      <c r="AQ166" s="4"/>
      <c r="AR166" s="4"/>
    </row>
    <row r="167" spans="2:44" x14ac:dyDescent="0.3">
      <c r="B167" s="4"/>
      <c r="C167" s="4"/>
      <c r="D167" s="4"/>
      <c r="E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18"/>
      <c r="AJ167" s="18"/>
      <c r="AK167" s="108"/>
      <c r="AM167" s="108"/>
      <c r="AN167" s="4"/>
      <c r="AP167" s="4"/>
      <c r="AQ167" s="4"/>
      <c r="AR167" s="4"/>
    </row>
    <row r="168" spans="2:44" x14ac:dyDescent="0.3">
      <c r="B168" s="4"/>
      <c r="C168" s="4"/>
      <c r="D168" s="4"/>
      <c r="E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18"/>
      <c r="AJ168" s="18"/>
      <c r="AK168" s="108"/>
      <c r="AM168" s="108"/>
      <c r="AN168" s="4"/>
      <c r="AP168" s="4"/>
      <c r="AQ168" s="4"/>
      <c r="AR168" s="4"/>
    </row>
    <row r="169" spans="2:44" x14ac:dyDescent="0.3">
      <c r="B169" s="4"/>
      <c r="C169" s="4"/>
      <c r="D169" s="4"/>
      <c r="E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18"/>
      <c r="AJ169" s="18"/>
      <c r="AK169" s="108"/>
      <c r="AM169" s="108"/>
      <c r="AN169" s="4"/>
      <c r="AP169" s="4"/>
      <c r="AQ169" s="4"/>
      <c r="AR169" s="4"/>
    </row>
    <row r="170" spans="2:44" x14ac:dyDescent="0.3">
      <c r="B170" s="4"/>
      <c r="C170" s="4"/>
      <c r="D170" s="4"/>
      <c r="E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18"/>
      <c r="AJ170" s="18"/>
      <c r="AK170" s="108"/>
      <c r="AM170" s="108"/>
      <c r="AN170" s="4"/>
      <c r="AP170" s="4"/>
      <c r="AQ170" s="4"/>
      <c r="AR170" s="4"/>
    </row>
    <row r="171" spans="2:44" x14ac:dyDescent="0.3">
      <c r="B171" s="4"/>
      <c r="C171" s="4"/>
      <c r="D171" s="4"/>
      <c r="E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18"/>
      <c r="AJ171" s="18"/>
      <c r="AK171" s="108"/>
      <c r="AM171" s="108"/>
      <c r="AN171" s="4"/>
      <c r="AP171" s="4"/>
      <c r="AQ171" s="4"/>
      <c r="AR171" s="4"/>
    </row>
    <row r="172" spans="2:44" x14ac:dyDescent="0.3">
      <c r="B172" s="4"/>
      <c r="C172" s="4"/>
      <c r="D172" s="4"/>
      <c r="E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18"/>
      <c r="AJ172" s="18"/>
      <c r="AK172" s="108"/>
      <c r="AM172" s="108"/>
      <c r="AN172" s="4"/>
      <c r="AP172" s="4"/>
      <c r="AQ172" s="4"/>
      <c r="AR172" s="4"/>
    </row>
    <row r="173" spans="2:44" x14ac:dyDescent="0.3">
      <c r="B173" s="4"/>
      <c r="C173" s="4"/>
      <c r="D173" s="4"/>
      <c r="E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18"/>
      <c r="AJ173" s="18"/>
      <c r="AK173" s="108"/>
      <c r="AM173" s="108"/>
      <c r="AN173" s="4"/>
      <c r="AP173" s="4"/>
      <c r="AQ173" s="4"/>
      <c r="AR173" s="4"/>
    </row>
    <row r="174" spans="2:44" x14ac:dyDescent="0.3">
      <c r="B174" s="4"/>
      <c r="C174" s="4"/>
      <c r="D174" s="4"/>
      <c r="E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18"/>
      <c r="AJ174" s="18"/>
      <c r="AK174" s="108"/>
      <c r="AM174" s="108"/>
      <c r="AN174" s="4"/>
      <c r="AP174" s="4"/>
      <c r="AQ174" s="4"/>
      <c r="AR174" s="4"/>
    </row>
    <row r="175" spans="2:44" x14ac:dyDescent="0.3">
      <c r="B175" s="4"/>
      <c r="C175" s="4"/>
      <c r="D175" s="4"/>
      <c r="E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18"/>
      <c r="AJ175" s="18"/>
      <c r="AK175" s="108"/>
      <c r="AM175" s="108"/>
      <c r="AN175" s="4"/>
      <c r="AP175" s="4"/>
      <c r="AQ175" s="4"/>
      <c r="AR175" s="4"/>
    </row>
    <row r="176" spans="2:44" x14ac:dyDescent="0.3">
      <c r="AH176" s="18"/>
      <c r="AJ176" s="18"/>
      <c r="AK176" s="108"/>
      <c r="AM176" s="108"/>
      <c r="AN176" s="4"/>
      <c r="AP176" s="4"/>
      <c r="AQ176" s="4"/>
      <c r="AR176" s="4"/>
    </row>
    <row r="177" spans="2:44" x14ac:dyDescent="0.3">
      <c r="AH177" s="18"/>
      <c r="AJ177" s="18"/>
      <c r="AK177" s="108"/>
      <c r="AM177" s="108"/>
      <c r="AN177" s="4"/>
      <c r="AP177" s="4"/>
      <c r="AQ177" s="4"/>
      <c r="AR177" s="4"/>
    </row>
    <row r="178" spans="2:44" x14ac:dyDescent="0.3">
      <c r="AH178" s="18"/>
      <c r="AJ178" s="18"/>
      <c r="AK178" s="108"/>
      <c r="AM178" s="108"/>
      <c r="AN178" s="4"/>
      <c r="AP178" s="4"/>
      <c r="AQ178" s="4"/>
      <c r="AR178" s="4"/>
    </row>
    <row r="179" spans="2:44" x14ac:dyDescent="0.3">
      <c r="AH179" s="18"/>
      <c r="AJ179" s="18"/>
      <c r="AK179" s="108"/>
      <c r="AM179" s="108"/>
      <c r="AN179" s="4"/>
      <c r="AP179" s="4"/>
      <c r="AQ179" s="4"/>
      <c r="AR179" s="4"/>
    </row>
    <row r="180" spans="2:44" x14ac:dyDescent="0.3">
      <c r="AH180" s="18"/>
      <c r="AJ180" s="18"/>
      <c r="AK180" s="108"/>
      <c r="AM180" s="108"/>
      <c r="AN180" s="4"/>
      <c r="AP180" s="4"/>
      <c r="AQ180" s="4"/>
      <c r="AR180" s="4"/>
    </row>
    <row r="181" spans="2:44" x14ac:dyDescent="0.3">
      <c r="AH181" s="18"/>
      <c r="AJ181" s="18"/>
      <c r="AK181" s="108"/>
      <c r="AM181" s="108"/>
      <c r="AN181" s="4"/>
      <c r="AP181" s="4"/>
      <c r="AQ181" s="4"/>
      <c r="AR181" s="4"/>
    </row>
    <row r="182" spans="2:44" x14ac:dyDescent="0.3">
      <c r="AH182" s="18"/>
      <c r="AJ182" s="18"/>
      <c r="AK182" s="108"/>
      <c r="AM182" s="108"/>
      <c r="AN182" s="4"/>
      <c r="AP182" s="4"/>
      <c r="AQ182" s="4"/>
      <c r="AR182" s="4"/>
    </row>
    <row r="183" spans="2:44" x14ac:dyDescent="0.3">
      <c r="B183" s="4"/>
      <c r="D183" s="4"/>
      <c r="G183" s="4"/>
      <c r="J183" s="4"/>
      <c r="L183" s="4"/>
      <c r="N183" s="4"/>
      <c r="P183" s="4"/>
      <c r="R183" s="4"/>
      <c r="T183" s="4"/>
      <c r="X183" s="4"/>
      <c r="AB183" s="4"/>
      <c r="AD183" s="4"/>
      <c r="AH183" s="18"/>
      <c r="AJ183" s="18"/>
      <c r="AK183" s="108"/>
      <c r="AM183" s="108"/>
      <c r="AN183" s="4"/>
      <c r="AP183" s="4"/>
      <c r="AQ183" s="4"/>
      <c r="AR183" s="4"/>
    </row>
    <row r="184" spans="2:44" x14ac:dyDescent="0.3">
      <c r="B184" s="4"/>
      <c r="D184" s="4"/>
      <c r="G184" s="4"/>
      <c r="J184" s="4"/>
      <c r="L184" s="4"/>
      <c r="N184" s="4"/>
      <c r="P184" s="4"/>
      <c r="R184" s="4"/>
      <c r="T184" s="4"/>
      <c r="X184" s="4"/>
      <c r="AB184" s="4"/>
      <c r="AD184" s="4"/>
      <c r="AH184" s="18"/>
      <c r="AJ184" s="18"/>
      <c r="AK184" s="108"/>
      <c r="AM184" s="108"/>
      <c r="AN184" s="4"/>
      <c r="AP184" s="4"/>
      <c r="AQ184" s="4"/>
      <c r="AR184" s="4"/>
    </row>
    <row r="185" spans="2:44" x14ac:dyDescent="0.3">
      <c r="B185" s="4"/>
      <c r="D185" s="4"/>
      <c r="G185" s="4"/>
      <c r="J185" s="4"/>
      <c r="L185" s="4"/>
      <c r="N185" s="4"/>
      <c r="P185" s="4"/>
      <c r="R185" s="4"/>
      <c r="T185" s="4"/>
      <c r="X185" s="4"/>
      <c r="AB185" s="4"/>
      <c r="AD185" s="4"/>
      <c r="AH185" s="18"/>
      <c r="AJ185" s="18"/>
      <c r="AK185" s="108"/>
      <c r="AM185" s="108"/>
      <c r="AN185" s="4"/>
      <c r="AP185" s="4"/>
      <c r="AQ185" s="4"/>
      <c r="AR185" s="4"/>
    </row>
    <row r="186" spans="2:44" x14ac:dyDescent="0.3">
      <c r="B186" s="4"/>
      <c r="D186" s="4"/>
      <c r="G186" s="4"/>
      <c r="J186" s="4"/>
      <c r="L186" s="4"/>
      <c r="N186" s="4"/>
      <c r="P186" s="4"/>
      <c r="R186" s="4"/>
      <c r="T186" s="4"/>
      <c r="X186" s="4"/>
      <c r="AB186" s="4"/>
      <c r="AD186" s="4"/>
      <c r="AH186" s="18"/>
      <c r="AJ186" s="18"/>
      <c r="AK186" s="108"/>
      <c r="AM186" s="108"/>
      <c r="AN186" s="4"/>
      <c r="AP186" s="4"/>
      <c r="AQ186" s="4"/>
      <c r="AR186" s="4"/>
    </row>
    <row r="187" spans="2:44" x14ac:dyDescent="0.3">
      <c r="B187" s="4"/>
      <c r="D187" s="4"/>
      <c r="G187" s="4"/>
      <c r="J187" s="4"/>
      <c r="L187" s="4"/>
      <c r="N187" s="4"/>
      <c r="P187" s="4"/>
      <c r="R187" s="4"/>
      <c r="T187" s="4"/>
      <c r="X187" s="4"/>
      <c r="AB187" s="4"/>
      <c r="AD187" s="4"/>
      <c r="AH187" s="18"/>
      <c r="AJ187" s="18"/>
      <c r="AK187" s="108"/>
      <c r="AM187" s="108"/>
      <c r="AN187" s="4"/>
      <c r="AP187" s="4"/>
      <c r="AQ187" s="4"/>
      <c r="AR187" s="4"/>
    </row>
    <row r="188" spans="2:44" x14ac:dyDescent="0.3">
      <c r="B188" s="4"/>
      <c r="D188" s="4"/>
      <c r="G188" s="4"/>
      <c r="J188" s="4"/>
      <c r="L188" s="4"/>
      <c r="N188" s="4"/>
      <c r="P188" s="4"/>
      <c r="R188" s="4"/>
      <c r="T188" s="4"/>
      <c r="X188" s="4"/>
      <c r="AB188" s="4"/>
      <c r="AD188" s="4"/>
      <c r="AH188" s="18"/>
      <c r="AJ188" s="18"/>
      <c r="AK188" s="108"/>
      <c r="AM188" s="108"/>
      <c r="AN188" s="4"/>
      <c r="AP188" s="4"/>
      <c r="AQ188" s="4"/>
      <c r="AR188" s="4"/>
    </row>
    <row r="189" spans="2:44" x14ac:dyDescent="0.3">
      <c r="B189" s="4"/>
      <c r="D189" s="4"/>
      <c r="G189" s="4"/>
      <c r="J189" s="4"/>
      <c r="L189" s="4"/>
      <c r="N189" s="4"/>
      <c r="P189" s="4"/>
      <c r="R189" s="4"/>
      <c r="T189" s="4"/>
      <c r="X189" s="4"/>
      <c r="AB189" s="4"/>
      <c r="AD189" s="4"/>
      <c r="AH189" s="18"/>
      <c r="AJ189" s="18"/>
      <c r="AK189" s="108"/>
      <c r="AM189" s="108"/>
      <c r="AN189" s="4"/>
      <c r="AP189" s="4"/>
      <c r="AQ189" s="4"/>
      <c r="AR189" s="4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64"/>
  <sheetViews>
    <sheetView zoomScale="70" zoomScaleNormal="70" workbookViewId="0">
      <pane xSplit="1" ySplit="2" topLeftCell="B15" activePane="bottomRight" state="frozen"/>
      <selection activeCell="A9" sqref="A9"/>
      <selection pane="topRight" activeCell="A9" sqref="A9"/>
      <selection pane="bottomLeft" activeCell="A9" sqref="A9"/>
      <selection pane="bottomRight" activeCell="A35" sqref="A35"/>
    </sheetView>
  </sheetViews>
  <sheetFormatPr defaultColWidth="11" defaultRowHeight="14.4" x14ac:dyDescent="0.3"/>
  <cols>
    <col min="1" max="1" width="34.296875" style="78" bestFit="1" customWidth="1"/>
    <col min="2" max="2" width="12.19921875" style="78" customWidth="1"/>
    <col min="3" max="3" width="14.796875" style="15" customWidth="1"/>
    <col min="4" max="4" width="14.796875" style="116" customWidth="1"/>
    <col min="5" max="5" width="14.796875" style="15" customWidth="1"/>
    <col min="6" max="6" width="14.796875" style="116" customWidth="1"/>
    <col min="7" max="7" width="14.796875" style="4" customWidth="1"/>
    <col min="8" max="8" width="14.796875" style="15" customWidth="1"/>
    <col min="9" max="10" width="14.796875" style="116" customWidth="1"/>
    <col min="11" max="11" width="14.796875" style="15" customWidth="1"/>
    <col min="12" max="12" width="14.796875" style="116" customWidth="1"/>
    <col min="13" max="13" width="14.796875" style="15" customWidth="1"/>
    <col min="14" max="14" width="14.796875" style="116" customWidth="1"/>
    <col min="15" max="15" width="14.796875" style="15" customWidth="1"/>
    <col min="16" max="16" width="14.796875" style="116" customWidth="1"/>
    <col min="17" max="17" width="14.796875" style="15" customWidth="1"/>
    <col min="18" max="18" width="14.796875" style="116" customWidth="1"/>
    <col min="19" max="19" width="14.796875" style="15" customWidth="1"/>
    <col min="20" max="20" width="14.796875" style="116" customWidth="1"/>
    <col min="21" max="21" width="14.796875" style="15" customWidth="1"/>
    <col min="22" max="24" width="14.796875" style="116" customWidth="1"/>
    <col min="25" max="25" width="14.796875" style="15" customWidth="1"/>
    <col min="26" max="28" width="14.796875" style="116" customWidth="1"/>
    <col min="29" max="29" width="14.796875" style="15" customWidth="1"/>
    <col min="30" max="30" width="14.796875" style="116" customWidth="1"/>
    <col min="31" max="31" width="14.796875" style="15" customWidth="1"/>
    <col min="32" max="34" width="14.796875" style="116" customWidth="1"/>
    <col min="35" max="35" width="14.796875" style="15" customWidth="1"/>
    <col min="36" max="36" width="14.796875" style="116" customWidth="1"/>
    <col min="37" max="37" width="14.796875" style="15" customWidth="1"/>
    <col min="38" max="38" width="14.796875" style="116" customWidth="1"/>
    <col min="39" max="39" width="14.796875" style="15" customWidth="1"/>
    <col min="40" max="40" width="14.796875" style="116" customWidth="1"/>
    <col min="41" max="41" width="14.796875" style="15" customWidth="1"/>
    <col min="42" max="42" width="14.796875" style="116" customWidth="1"/>
    <col min="43" max="43" width="14.796875" style="15" customWidth="1"/>
    <col min="44" max="45" width="14.796875" style="116" customWidth="1"/>
    <col min="46" max="16384" width="11" style="4"/>
  </cols>
  <sheetData>
    <row r="1" spans="1:54" ht="15" customHeight="1" x14ac:dyDescent="0.3">
      <c r="D1" s="202" t="s">
        <v>238</v>
      </c>
      <c r="E1" s="16"/>
      <c r="F1" s="202" t="s">
        <v>239</v>
      </c>
      <c r="G1" s="202"/>
      <c r="I1" s="202" t="s">
        <v>240</v>
      </c>
      <c r="J1" s="202" t="s">
        <v>241</v>
      </c>
      <c r="L1" s="202" t="s">
        <v>242</v>
      </c>
      <c r="M1" s="202"/>
      <c r="N1" s="202" t="s">
        <v>243</v>
      </c>
      <c r="P1" s="202" t="s">
        <v>244</v>
      </c>
      <c r="Q1" s="202"/>
      <c r="R1" s="202" t="s">
        <v>245</v>
      </c>
      <c r="S1" s="202"/>
      <c r="T1" s="202" t="s">
        <v>246</v>
      </c>
      <c r="V1" s="202" t="s">
        <v>247</v>
      </c>
      <c r="W1" s="202" t="s">
        <v>248</v>
      </c>
      <c r="X1" s="202" t="s">
        <v>249</v>
      </c>
      <c r="Z1" s="203" t="s">
        <v>250</v>
      </c>
      <c r="AA1" s="202" t="s">
        <v>251</v>
      </c>
      <c r="AB1" s="202" t="s">
        <v>252</v>
      </c>
      <c r="AD1" s="203" t="s">
        <v>253</v>
      </c>
      <c r="AE1" s="18"/>
      <c r="AF1" s="204" t="s">
        <v>254</v>
      </c>
      <c r="AG1" s="203" t="s">
        <v>255</v>
      </c>
      <c r="AH1" s="203" t="s">
        <v>75</v>
      </c>
      <c r="AJ1" s="204" t="s">
        <v>256</v>
      </c>
      <c r="AL1" s="204" t="s">
        <v>76</v>
      </c>
      <c r="AN1" s="204" t="s">
        <v>77</v>
      </c>
      <c r="AO1" s="4"/>
      <c r="AP1" s="205" t="s">
        <v>78</v>
      </c>
      <c r="AQ1" s="219"/>
      <c r="AR1" s="205" t="s">
        <v>67</v>
      </c>
      <c r="AS1" s="196" t="s">
        <v>79</v>
      </c>
      <c r="AV1" s="13"/>
      <c r="AW1" s="218"/>
      <c r="AY1" s="13"/>
      <c r="AZ1" s="218"/>
      <c r="BB1" s="5"/>
    </row>
    <row r="2" spans="1:54" s="96" customFormat="1" ht="15" customHeight="1" x14ac:dyDescent="0.3">
      <c r="A2" s="196" t="s">
        <v>83</v>
      </c>
      <c r="B2" s="254" t="s">
        <v>352</v>
      </c>
      <c r="C2" s="97" t="s">
        <v>0</v>
      </c>
      <c r="D2" s="206" t="s">
        <v>257</v>
      </c>
      <c r="E2" s="99" t="s">
        <v>0</v>
      </c>
      <c r="F2" s="206" t="s">
        <v>257</v>
      </c>
      <c r="G2" s="206"/>
      <c r="H2" s="100" t="s">
        <v>0</v>
      </c>
      <c r="I2" s="206" t="s">
        <v>257</v>
      </c>
      <c r="J2" s="206" t="s">
        <v>257</v>
      </c>
      <c r="K2" s="100" t="s">
        <v>0</v>
      </c>
      <c r="L2" s="206" t="s">
        <v>257</v>
      </c>
      <c r="M2" s="106" t="s">
        <v>0</v>
      </c>
      <c r="N2" s="206" t="s">
        <v>257</v>
      </c>
      <c r="O2" s="100" t="s">
        <v>0</v>
      </c>
      <c r="P2" s="206" t="s">
        <v>257</v>
      </c>
      <c r="Q2" s="106" t="s">
        <v>0</v>
      </c>
      <c r="R2" s="206" t="s">
        <v>257</v>
      </c>
      <c r="S2" s="106" t="s">
        <v>0</v>
      </c>
      <c r="T2" s="206" t="s">
        <v>257</v>
      </c>
      <c r="U2" s="97" t="s">
        <v>0</v>
      </c>
      <c r="V2" s="206" t="s">
        <v>257</v>
      </c>
      <c r="W2" s="206" t="s">
        <v>257</v>
      </c>
      <c r="X2" s="206" t="s">
        <v>257</v>
      </c>
      <c r="Y2" s="100" t="s">
        <v>0</v>
      </c>
      <c r="Z2" s="206" t="s">
        <v>257</v>
      </c>
      <c r="AA2" s="206" t="s">
        <v>257</v>
      </c>
      <c r="AB2" s="206" t="s">
        <v>257</v>
      </c>
      <c r="AC2" s="100" t="s">
        <v>0</v>
      </c>
      <c r="AD2" s="206" t="s">
        <v>257</v>
      </c>
      <c r="AE2" s="100" t="s">
        <v>0</v>
      </c>
      <c r="AF2" s="206" t="s">
        <v>257</v>
      </c>
      <c r="AG2" s="206" t="s">
        <v>257</v>
      </c>
      <c r="AH2" s="206" t="s">
        <v>257</v>
      </c>
      <c r="AI2" s="103" t="s">
        <v>0</v>
      </c>
      <c r="AJ2" s="206" t="s">
        <v>257</v>
      </c>
      <c r="AK2" s="103" t="s">
        <v>0</v>
      </c>
      <c r="AL2" s="206" t="s">
        <v>257</v>
      </c>
      <c r="AM2" s="104" t="s">
        <v>0</v>
      </c>
      <c r="AN2" s="206" t="s">
        <v>257</v>
      </c>
      <c r="AO2" s="99" t="s">
        <v>0</v>
      </c>
      <c r="AP2" s="206" t="s">
        <v>257</v>
      </c>
      <c r="AQ2" s="99" t="s">
        <v>0</v>
      </c>
      <c r="AR2" s="206" t="s">
        <v>257</v>
      </c>
      <c r="AS2" s="206" t="s">
        <v>257</v>
      </c>
    </row>
    <row r="3" spans="1:54" x14ac:dyDescent="0.3">
      <c r="A3" s="179" t="s">
        <v>145</v>
      </c>
      <c r="B3" s="256" t="s">
        <v>357</v>
      </c>
      <c r="C3" s="40"/>
      <c r="D3" s="107"/>
      <c r="E3" s="17"/>
      <c r="F3" s="107"/>
      <c r="H3" s="40"/>
      <c r="I3" s="144"/>
      <c r="J3" s="144"/>
      <c r="L3" s="107"/>
      <c r="M3" s="17"/>
      <c r="N3" s="108"/>
      <c r="O3" s="122"/>
      <c r="P3" s="113"/>
      <c r="Q3" s="122"/>
      <c r="R3" s="107"/>
      <c r="S3" s="18"/>
      <c r="T3" s="107"/>
      <c r="U3" s="124"/>
      <c r="V3" s="109"/>
      <c r="W3" s="145"/>
      <c r="X3" s="145"/>
      <c r="Y3" s="17"/>
      <c r="Z3" s="109"/>
      <c r="AA3" s="109"/>
      <c r="AB3" s="109"/>
      <c r="AC3" s="127"/>
      <c r="AD3" s="144"/>
      <c r="AF3" s="146"/>
      <c r="AI3" s="18"/>
      <c r="AJ3" s="109"/>
      <c r="AK3" s="18"/>
      <c r="AL3" s="109"/>
      <c r="AN3" s="108"/>
      <c r="AO3" s="18"/>
      <c r="AP3" s="108"/>
      <c r="AR3" s="108"/>
    </row>
    <row r="4" spans="1:54" x14ac:dyDescent="0.3">
      <c r="A4" s="270" t="s">
        <v>377</v>
      </c>
      <c r="B4" s="256" t="s">
        <v>357</v>
      </c>
      <c r="C4" s="18"/>
      <c r="D4" s="113"/>
      <c r="E4" s="18"/>
      <c r="F4" s="113"/>
      <c r="G4" s="129"/>
      <c r="H4" s="18"/>
      <c r="I4" s="108"/>
      <c r="J4" s="108"/>
      <c r="K4" s="18"/>
      <c r="L4" s="108"/>
      <c r="M4" s="18"/>
      <c r="N4" s="108"/>
      <c r="O4" s="51"/>
      <c r="P4" s="113"/>
      <c r="Q4" s="18" t="s">
        <v>42</v>
      </c>
      <c r="R4" s="113">
        <f>'Exports - Data (Adjusted) - 1'!AL4/'Exports - Data (Adjusted) - 1'!AK4</f>
        <v>24.24</v>
      </c>
      <c r="S4" s="18" t="s">
        <v>42</v>
      </c>
      <c r="T4" s="113">
        <f>'Exports - Data (Adjusted) - 1'!AO4/'Exports - Data (Adjusted) - 1'!AN4</f>
        <v>25.375</v>
      </c>
      <c r="U4" s="18" t="s">
        <v>42</v>
      </c>
      <c r="V4" s="113">
        <f>'Exports - Data (Adjusted) - 1'!AR4/'Exports - Data (Adjusted) - 1'!AQ4</f>
        <v>26.315789473684209</v>
      </c>
      <c r="W4" s="114">
        <f>'Exports - Data (Adjusted) - 1'!AT4/'Exports - Data (Adjusted) - 1'!AS4</f>
        <v>23.313432835820894</v>
      </c>
      <c r="X4" s="114">
        <f>'Exports - Data (Adjusted) - 1'!AV4/'Exports - Data (Adjusted) - 1'!AU4</f>
        <v>24.142857142857142</v>
      </c>
      <c r="Y4" s="18" t="s">
        <v>42</v>
      </c>
      <c r="Z4" s="113">
        <f>'Exports - Data (Adjusted) - 1'!AY4/'Exports - Data (Adjusted) - 1'!AX4</f>
        <v>23.565656565656564</v>
      </c>
      <c r="AA4" s="113">
        <f>'Exports - Data (Adjusted) - 1'!BA4/'Exports - Data (Adjusted) - 1'!AZ4</f>
        <v>25.833333333333332</v>
      </c>
      <c r="AB4" s="113">
        <f>'Exports - Data (Adjusted) - 1'!BC4/'Exports - Data (Adjusted) - 1'!BB4</f>
        <v>20</v>
      </c>
      <c r="AC4" s="18" t="s">
        <v>42</v>
      </c>
      <c r="AD4" s="115">
        <f>'Exports - Data (Adjusted) - 1'!BF4/'Exports - Data (Adjusted) - 1'!BE4</f>
        <v>34.985074626865675</v>
      </c>
      <c r="AE4" s="18" t="s">
        <v>42</v>
      </c>
      <c r="AF4" s="117">
        <f>'Exports - Data (Adjusted) - 1'!BI4/'Exports - Data (Adjusted) - 1'!BH4</f>
        <v>25.725490196078429</v>
      </c>
      <c r="AG4" s="116">
        <f>'Exports - Data (Adjusted) - 1'!BK4/'Exports - Data (Adjusted) - 1'!BJ4</f>
        <v>32.178571428571431</v>
      </c>
      <c r="AH4" s="116">
        <f>'Exports - Data (Adjusted) - 1'!BM4/'Exports - Data (Adjusted) - 1'!BL4</f>
        <v>38.070175438596493</v>
      </c>
      <c r="AI4" s="18" t="s">
        <v>42</v>
      </c>
      <c r="AJ4" s="113">
        <f>'Exports - Data (Adjusted) - 1'!BP4/'Exports - Data (Adjusted) - 1'!BO4</f>
        <v>31.403508771929822</v>
      </c>
      <c r="AK4" s="18" t="s">
        <v>42</v>
      </c>
      <c r="AL4" s="113">
        <f>'Exports - Data (Adjusted) - 1'!BS4/'Exports - Data (Adjusted) - 1'!BR4</f>
        <v>30</v>
      </c>
      <c r="AM4" s="18" t="s">
        <v>42</v>
      </c>
      <c r="AN4" s="113">
        <f>'Exports - Data (Adjusted) - 1'!BV4/'Exports - Data (Adjusted) - 1'!BU4</f>
        <v>23.333333333333332</v>
      </c>
      <c r="AO4" s="18" t="s">
        <v>42</v>
      </c>
      <c r="AP4" s="113">
        <f>'Exports - Data (Adjusted) - 1'!BY4/'Exports - Data (Adjusted) - 1'!BX4</f>
        <v>26.666666666666668</v>
      </c>
      <c r="AQ4" s="18" t="s">
        <v>42</v>
      </c>
      <c r="AR4" s="113">
        <f>'Exports - Data (Adjusted) - 1'!CB4/'Exports - Data (Adjusted) - 1'!CA4</f>
        <v>16.642857142857142</v>
      </c>
      <c r="AS4" s="116">
        <f>'Exports - Data (Adjusted) - 1'!CD4/'Exports - Data (Adjusted) - 1'!CC4</f>
        <v>15</v>
      </c>
    </row>
    <row r="5" spans="1:54" x14ac:dyDescent="0.3">
      <c r="A5" s="180" t="s">
        <v>148</v>
      </c>
      <c r="B5" s="256" t="s">
        <v>357</v>
      </c>
      <c r="C5" s="18"/>
      <c r="D5" s="113"/>
      <c r="E5" s="18"/>
      <c r="F5" s="113"/>
      <c r="G5" s="129"/>
      <c r="H5" s="18"/>
      <c r="I5" s="108"/>
      <c r="J5" s="108"/>
      <c r="K5" s="18"/>
      <c r="L5" s="108"/>
      <c r="M5" s="18"/>
      <c r="N5" s="108"/>
      <c r="O5" s="51"/>
      <c r="P5" s="113"/>
      <c r="Q5" s="18"/>
      <c r="R5" s="113"/>
      <c r="S5" s="18"/>
      <c r="T5" s="113"/>
      <c r="U5" s="18" t="s">
        <v>42</v>
      </c>
      <c r="V5" s="113"/>
      <c r="W5" s="114">
        <f>'Exports - Data (Adjusted) - 1'!AT5/'Exports - Data (Adjusted) - 1'!AS5</f>
        <v>18</v>
      </c>
      <c r="X5" s="114">
        <f>'Exports - Data (Adjusted) - 1'!AV5/'Exports - Data (Adjusted) - 1'!AU5</f>
        <v>21</v>
      </c>
      <c r="Y5" s="18" t="s">
        <v>42</v>
      </c>
      <c r="Z5" s="113">
        <f>'Exports - Data (Adjusted) - 1'!AY5/'Exports - Data (Adjusted) - 1'!AX5</f>
        <v>18</v>
      </c>
      <c r="AA5" s="113">
        <f>'Exports - Data (Adjusted) - 1'!BA5/'Exports - Data (Adjusted) - 1'!AZ5</f>
        <v>15.75</v>
      </c>
      <c r="AB5" s="113">
        <f>'Exports - Data (Adjusted) - 1'!BC5/'Exports - Data (Adjusted) - 1'!BB5</f>
        <v>20</v>
      </c>
      <c r="AC5" s="18" t="s">
        <v>42</v>
      </c>
      <c r="AD5" s="115">
        <f>'Exports - Data (Adjusted) - 1'!BF5/'Exports - Data (Adjusted) - 1'!BE5</f>
        <v>21.5</v>
      </c>
      <c r="AE5" s="18" t="s">
        <v>42</v>
      </c>
      <c r="AF5" s="117">
        <f>'Exports - Data (Adjusted) - 1'!BI5/'Exports - Data (Adjusted) - 1'!BH5</f>
        <v>19.333333333333332</v>
      </c>
      <c r="AI5" s="18"/>
      <c r="AJ5" s="113"/>
      <c r="AK5" s="18" t="s">
        <v>42</v>
      </c>
      <c r="AL5" s="113"/>
      <c r="AM5" s="18" t="s">
        <v>42</v>
      </c>
      <c r="AN5" s="113"/>
      <c r="AO5" s="18" t="s">
        <v>42</v>
      </c>
      <c r="AP5" s="113">
        <f>'Exports - Data (Adjusted) - 1'!BY5/'Exports - Data (Adjusted) - 1'!BX5</f>
        <v>4.666666666666667</v>
      </c>
      <c r="AQ5" s="18" t="s">
        <v>42</v>
      </c>
      <c r="AR5" s="113"/>
      <c r="AS5" s="116">
        <f>'Exports - Data (Adjusted) - 1'!CD5/'Exports - Data (Adjusted) - 1'!CC5</f>
        <v>4</v>
      </c>
    </row>
    <row r="6" spans="1:54" x14ac:dyDescent="0.3">
      <c r="A6" s="180" t="s">
        <v>147</v>
      </c>
      <c r="B6" s="256" t="s">
        <v>357</v>
      </c>
      <c r="C6" s="18"/>
      <c r="D6" s="113"/>
      <c r="E6" s="18"/>
      <c r="F6" s="113"/>
      <c r="G6" s="129"/>
      <c r="H6" s="18"/>
      <c r="I6" s="108"/>
      <c r="J6" s="108"/>
      <c r="K6" s="18"/>
      <c r="L6" s="108"/>
      <c r="M6" s="18"/>
      <c r="N6" s="108"/>
      <c r="O6" s="51"/>
      <c r="P6" s="113"/>
      <c r="Q6" s="18" t="s">
        <v>42</v>
      </c>
      <c r="R6" s="113">
        <f>'Exports - Data (Adjusted) - 1'!AL6/'Exports - Data (Adjusted) - 1'!AK6</f>
        <v>4.4461538461538463</v>
      </c>
      <c r="S6" s="18" t="s">
        <v>42</v>
      </c>
      <c r="T6" s="113">
        <f>'Exports - Data (Adjusted) - 1'!AO6/'Exports - Data (Adjusted) - 1'!AN6</f>
        <v>4.3684210526315788</v>
      </c>
      <c r="U6" s="18" t="s">
        <v>42</v>
      </c>
      <c r="V6" s="113">
        <f>'Exports - Data (Adjusted) - 1'!AR6/'Exports - Data (Adjusted) - 1'!AQ6</f>
        <v>4.291666666666667</v>
      </c>
      <c r="W6" s="114">
        <f>'Exports - Data (Adjusted) - 1'!AT6/'Exports - Data (Adjusted) - 1'!AS6</f>
        <v>3.3692307692307693</v>
      </c>
      <c r="X6" s="114">
        <f>'Exports - Data (Adjusted) - 1'!AV6/'Exports - Data (Adjusted) - 1'!AU6</f>
        <v>3.6294642857142856</v>
      </c>
      <c r="Y6" s="18" t="s">
        <v>42</v>
      </c>
      <c r="Z6" s="113">
        <f>'Exports - Data (Adjusted) - 1'!AY6/'Exports - Data (Adjusted) - 1'!AX6</f>
        <v>4.3793103448275863</v>
      </c>
      <c r="AA6" s="113">
        <f>'Exports - Data (Adjusted) - 1'!BA6/'Exports - Data (Adjusted) - 1'!AZ6</f>
        <v>4.9508196721311473</v>
      </c>
      <c r="AB6" s="113">
        <f>'Exports - Data (Adjusted) - 1'!BC6/'Exports - Data (Adjusted) - 1'!BB6</f>
        <v>4.1904761904761907</v>
      </c>
      <c r="AC6" s="18" t="s">
        <v>42</v>
      </c>
      <c r="AD6" s="115">
        <f>'Exports - Data (Adjusted) - 1'!BF6/'Exports - Data (Adjusted) - 1'!BE6</f>
        <v>5.0526315789473681</v>
      </c>
      <c r="AE6" s="18" t="s">
        <v>42</v>
      </c>
      <c r="AF6" s="117">
        <f>'Exports - Data (Adjusted) - 1'!BI6/'Exports - Data (Adjusted) - 1'!BH6</f>
        <v>3.9352380952380948</v>
      </c>
      <c r="AG6" s="116">
        <f>'Exports - Data (Adjusted) - 1'!BK6/'Exports - Data (Adjusted) - 1'!BJ6</f>
        <v>5.3787878787878789</v>
      </c>
      <c r="AH6" s="116">
        <f>'Exports - Data (Adjusted) - 1'!BM6/'Exports - Data (Adjusted) - 1'!BL6</f>
        <v>4.3505747126436782</v>
      </c>
      <c r="AI6" s="18" t="s">
        <v>42</v>
      </c>
      <c r="AJ6" s="113">
        <f>'Exports - Data (Adjusted) - 1'!BP6/'Exports - Data (Adjusted) - 1'!BO6</f>
        <v>4.9090909090909092</v>
      </c>
      <c r="AK6" s="18" t="s">
        <v>42</v>
      </c>
      <c r="AL6" s="113">
        <f>'Exports - Data (Adjusted) - 1'!BS6/'Exports - Data (Adjusted) - 1'!BR6</f>
        <v>6.9047619047619042</v>
      </c>
      <c r="AM6" s="18" t="s">
        <v>42</v>
      </c>
      <c r="AN6" s="113">
        <f>'Exports - Data (Adjusted) - 1'!BV6/'Exports - Data (Adjusted) - 1'!BU6</f>
        <v>3.74</v>
      </c>
      <c r="AO6" s="18" t="s">
        <v>42</v>
      </c>
      <c r="AP6" s="113">
        <f>'Exports - Data (Adjusted) - 1'!BY6/'Exports - Data (Adjusted) - 1'!BX6</f>
        <v>5.333333333333333</v>
      </c>
      <c r="AQ6" s="18" t="s">
        <v>42</v>
      </c>
      <c r="AR6" s="113">
        <f>'Exports - Data (Adjusted) - 1'!CB6/'Exports - Data (Adjusted) - 1'!CA6</f>
        <v>5.3375000000000004</v>
      </c>
      <c r="AS6" s="116">
        <f>'Exports - Data (Adjusted) - 1'!CD6/'Exports - Data (Adjusted) - 1'!CC6</f>
        <v>5</v>
      </c>
    </row>
    <row r="7" spans="1:54" x14ac:dyDescent="0.3">
      <c r="A7" s="222" t="s">
        <v>278</v>
      </c>
      <c r="B7" s="256" t="s">
        <v>357</v>
      </c>
      <c r="C7" s="18"/>
      <c r="D7" s="113"/>
      <c r="E7" s="18"/>
      <c r="F7" s="113"/>
      <c r="G7" s="41"/>
      <c r="H7" s="18"/>
      <c r="I7" s="108"/>
      <c r="J7" s="108"/>
      <c r="L7" s="108"/>
      <c r="M7" s="18"/>
      <c r="N7" s="108"/>
      <c r="O7" s="51"/>
      <c r="P7" s="113"/>
      <c r="Q7" s="18"/>
      <c r="R7" s="113"/>
      <c r="S7" s="18"/>
      <c r="T7" s="113"/>
      <c r="U7" s="18"/>
      <c r="V7" s="113"/>
      <c r="W7" s="114"/>
      <c r="X7" s="114"/>
      <c r="Y7" s="18"/>
      <c r="Z7" s="113"/>
      <c r="AA7" s="113"/>
      <c r="AB7" s="113"/>
      <c r="AC7" s="18"/>
      <c r="AD7" s="115"/>
      <c r="AE7" s="18"/>
      <c r="AF7" s="117"/>
      <c r="AI7" s="20" t="s">
        <v>42</v>
      </c>
      <c r="AJ7" s="113">
        <f>'Exports - Data (Adjusted) - 1'!BP7/'Exports - Data (Adjusted) - 1'!BO7</f>
        <v>0.2</v>
      </c>
      <c r="AK7" s="20"/>
      <c r="AL7" s="113"/>
      <c r="AN7" s="113"/>
      <c r="AO7" s="20"/>
      <c r="AP7" s="113"/>
      <c r="AR7" s="113"/>
    </row>
    <row r="8" spans="1:54" x14ac:dyDescent="0.3">
      <c r="A8" s="180" t="s">
        <v>149</v>
      </c>
      <c r="B8" s="256" t="s">
        <v>357</v>
      </c>
      <c r="C8" s="18"/>
      <c r="D8" s="113"/>
      <c r="E8" s="18"/>
      <c r="F8" s="113"/>
      <c r="G8" s="41"/>
      <c r="H8" s="18"/>
      <c r="I8" s="108"/>
      <c r="J8" s="108"/>
      <c r="L8" s="108"/>
      <c r="M8" s="18"/>
      <c r="N8" s="108"/>
      <c r="O8" s="51"/>
      <c r="P8" s="113"/>
      <c r="Q8" s="18"/>
      <c r="R8" s="113"/>
      <c r="S8" s="18"/>
      <c r="T8" s="113"/>
      <c r="U8" s="18"/>
      <c r="V8" s="113"/>
      <c r="W8" s="114"/>
      <c r="X8" s="114"/>
      <c r="Y8" s="18"/>
      <c r="Z8" s="113"/>
      <c r="AA8" s="113"/>
      <c r="AB8" s="113"/>
      <c r="AC8" s="20" t="s">
        <v>42</v>
      </c>
      <c r="AD8" s="115">
        <f>'Exports - Data (Adjusted) - 1'!BF8/'Exports - Data (Adjusted) - 1'!BE8</f>
        <v>5.2307692307692308</v>
      </c>
      <c r="AE8" s="20" t="s">
        <v>42</v>
      </c>
      <c r="AF8" s="117">
        <f>'Exports - Data (Adjusted) - 1'!BI8/'Exports - Data (Adjusted) - 1'!BH8</f>
        <v>5</v>
      </c>
      <c r="AG8" s="116">
        <f>'Exports - Data (Adjusted) - 1'!BK8/'Exports - Data (Adjusted) - 1'!BJ8</f>
        <v>6</v>
      </c>
      <c r="AH8" s="116">
        <f>'Exports - Data (Adjusted) - 1'!BM8/'Exports - Data (Adjusted) - 1'!BL8</f>
        <v>8</v>
      </c>
      <c r="AI8" s="20" t="s">
        <v>42</v>
      </c>
      <c r="AJ8" s="113">
        <f>'Exports - Data (Adjusted) - 1'!BP8/'Exports - Data (Adjusted) - 1'!BO8</f>
        <v>4.3712121212121211</v>
      </c>
      <c r="AK8" s="20" t="s">
        <v>42</v>
      </c>
      <c r="AL8" s="113"/>
      <c r="AN8" s="113"/>
      <c r="AO8" s="20" t="s">
        <v>42</v>
      </c>
      <c r="AP8" s="113">
        <f>'Exports - Data (Adjusted) - 1'!BY8/'Exports - Data (Adjusted) - 1'!BX8</f>
        <v>4</v>
      </c>
      <c r="AR8" s="113"/>
    </row>
    <row r="9" spans="1:54" x14ac:dyDescent="0.3">
      <c r="A9" s="180" t="s">
        <v>153</v>
      </c>
      <c r="B9" s="256" t="s">
        <v>357</v>
      </c>
      <c r="C9" s="18"/>
      <c r="D9" s="113"/>
      <c r="E9" s="18"/>
      <c r="F9" s="113"/>
      <c r="G9" s="41"/>
      <c r="H9" s="18"/>
      <c r="I9" s="108"/>
      <c r="J9" s="108"/>
      <c r="L9" s="108"/>
      <c r="M9" s="18"/>
      <c r="N9" s="108"/>
      <c r="O9" s="51"/>
      <c r="P9" s="113"/>
      <c r="Q9" s="18"/>
      <c r="R9" s="113"/>
      <c r="S9" s="18"/>
      <c r="T9" s="113"/>
      <c r="U9" s="18" t="s">
        <v>42</v>
      </c>
      <c r="V9" s="113">
        <f>'Exports - Data (Adjusted) - 1'!AR9/'Exports - Data (Adjusted) - 1'!AQ9</f>
        <v>4</v>
      </c>
      <c r="W9" s="114">
        <f>'Exports - Data (Adjusted) - 1'!AT9/'Exports - Data (Adjusted) - 1'!AS9</f>
        <v>5</v>
      </c>
      <c r="X9" s="114">
        <f>'Exports - Data (Adjusted) - 1'!AV9/'Exports - Data (Adjusted) - 1'!AU9</f>
        <v>5.1818181818181817</v>
      </c>
      <c r="Y9" s="18" t="s">
        <v>42</v>
      </c>
      <c r="Z9" s="113">
        <f>'Exports - Data (Adjusted) - 1'!AY9/'Exports - Data (Adjusted) - 1'!AX9</f>
        <v>4.666666666666667</v>
      </c>
      <c r="AA9" s="113">
        <f>'Exports - Data (Adjusted) - 1'!BA9/'Exports - Data (Adjusted) - 1'!AZ9</f>
        <v>5.4</v>
      </c>
      <c r="AB9" s="113">
        <f>'Exports - Data (Adjusted) - 1'!BC9/'Exports - Data (Adjusted) - 1'!BB9</f>
        <v>6.25</v>
      </c>
      <c r="AC9" s="18" t="s">
        <v>42</v>
      </c>
      <c r="AD9" s="115"/>
      <c r="AE9" s="18" t="s">
        <v>42</v>
      </c>
      <c r="AF9" s="117"/>
      <c r="AI9" s="43"/>
      <c r="AJ9" s="113"/>
      <c r="AK9" s="18"/>
      <c r="AL9" s="113"/>
      <c r="AN9" s="113"/>
      <c r="AO9" s="18"/>
      <c r="AP9" s="113"/>
      <c r="AR9" s="113"/>
    </row>
    <row r="10" spans="1:54" x14ac:dyDescent="0.3">
      <c r="A10" s="222" t="s">
        <v>277</v>
      </c>
      <c r="B10" s="256" t="s">
        <v>357</v>
      </c>
      <c r="C10" s="18" t="s">
        <v>42</v>
      </c>
      <c r="D10" s="113">
        <f>'Exports - Data (Adjusted) - 1'!P10/'Exports - Data (Adjusted) - 1'!O10</f>
        <v>0.13496296296296295</v>
      </c>
      <c r="E10" s="18" t="s">
        <v>42</v>
      </c>
      <c r="F10" s="113">
        <f>'Exports - Data (Adjusted) - 1'!S10/'Exports - Data (Adjusted) - 1'!R10</f>
        <v>0.14133333333333334</v>
      </c>
      <c r="G10" s="19"/>
      <c r="H10" s="18" t="s">
        <v>42</v>
      </c>
      <c r="I10" s="108">
        <f>'Exports - Data (Adjusted) - 1'!X10/'Exports - Data (Adjusted) - 1'!W10</f>
        <v>0.21428571428571427</v>
      </c>
      <c r="J10" s="108"/>
      <c r="L10" s="108"/>
      <c r="M10" s="18"/>
      <c r="N10" s="108"/>
      <c r="O10" s="51"/>
      <c r="P10" s="113"/>
      <c r="Q10" s="18" t="s">
        <v>42</v>
      </c>
      <c r="R10" s="113"/>
      <c r="S10" s="18" t="s">
        <v>42</v>
      </c>
      <c r="T10" s="113">
        <f>'Exports - Data (Adjusted) - 1'!AO10/'Exports - Data (Adjusted) - 1'!AN10</f>
        <v>0.33846153846153848</v>
      </c>
      <c r="U10" s="20" t="s">
        <v>42</v>
      </c>
      <c r="V10" s="113">
        <f>'Exports - Data (Adjusted) - 1'!AR10/'Exports - Data (Adjusted) - 1'!AQ10</f>
        <v>0.41176470588235292</v>
      </c>
      <c r="W10" s="114">
        <f>'Exports - Data (Adjusted) - 1'!AT10/'Exports - Data (Adjusted) - 1'!AS10</f>
        <v>0.37226277372262773</v>
      </c>
      <c r="X10" s="114">
        <f>'Exports - Data (Adjusted) - 1'!AV10/'Exports - Data (Adjusted) - 1'!AU10</f>
        <v>0.36521739130434783</v>
      </c>
      <c r="Y10" s="20" t="s">
        <v>42</v>
      </c>
      <c r="Z10" s="113">
        <f>'Exports - Data (Adjusted) - 1'!AY10/'Exports - Data (Adjusted) - 1'!AX10</f>
        <v>0.39597315436241609</v>
      </c>
      <c r="AA10" s="113"/>
      <c r="AB10" s="113"/>
      <c r="AC10" s="20" t="s">
        <v>42</v>
      </c>
      <c r="AD10" s="115"/>
      <c r="AE10" s="20" t="s">
        <v>42</v>
      </c>
      <c r="AF10" s="117"/>
      <c r="AI10" s="43"/>
      <c r="AJ10" s="113"/>
      <c r="AK10" s="20"/>
      <c r="AL10" s="113"/>
      <c r="AN10" s="113"/>
      <c r="AO10" s="20"/>
      <c r="AP10" s="113"/>
      <c r="AR10" s="113"/>
    </row>
    <row r="11" spans="1:54" x14ac:dyDescent="0.3">
      <c r="A11" s="25" t="s">
        <v>383</v>
      </c>
      <c r="B11" s="256" t="s">
        <v>353</v>
      </c>
      <c r="C11" s="51"/>
      <c r="D11" s="113"/>
      <c r="E11" s="18"/>
      <c r="F11" s="113"/>
      <c r="G11" s="19"/>
      <c r="H11" s="18"/>
      <c r="I11" s="108"/>
      <c r="J11" s="108"/>
      <c r="L11" s="108"/>
      <c r="M11" s="18"/>
      <c r="N11" s="108"/>
      <c r="O11" s="51"/>
      <c r="P11" s="113"/>
      <c r="Q11" s="51"/>
      <c r="R11" s="113"/>
      <c r="S11" s="18"/>
      <c r="T11" s="113"/>
      <c r="U11" s="18"/>
      <c r="V11" s="113"/>
      <c r="W11" s="114"/>
      <c r="X11" s="114"/>
      <c r="Y11" s="18"/>
      <c r="Z11" s="113"/>
      <c r="AA11" s="113"/>
      <c r="AB11" s="113"/>
      <c r="AC11" s="18"/>
      <c r="AD11" s="115"/>
      <c r="AE11" s="18"/>
      <c r="AF11" s="117"/>
      <c r="AI11" s="43"/>
      <c r="AJ11" s="113"/>
      <c r="AK11" s="18"/>
      <c r="AL11" s="113"/>
      <c r="AN11" s="113"/>
      <c r="AO11" s="18"/>
      <c r="AP11" s="113"/>
      <c r="AR11" s="113"/>
    </row>
    <row r="12" spans="1:54" x14ac:dyDescent="0.3">
      <c r="A12" s="187" t="s">
        <v>156</v>
      </c>
      <c r="B12" s="256" t="s">
        <v>353</v>
      </c>
      <c r="C12" s="51"/>
      <c r="D12" s="113"/>
      <c r="E12" s="18"/>
      <c r="F12" s="113"/>
      <c r="G12" s="41"/>
      <c r="H12" s="18"/>
      <c r="I12" s="108"/>
      <c r="J12" s="108"/>
      <c r="L12" s="108"/>
      <c r="M12" s="18"/>
      <c r="N12" s="108"/>
      <c r="O12" s="51"/>
      <c r="P12" s="113"/>
      <c r="Q12" s="51"/>
      <c r="R12" s="113"/>
      <c r="S12" s="18"/>
      <c r="T12" s="113"/>
      <c r="U12" s="20" t="s">
        <v>1</v>
      </c>
      <c r="V12" s="113"/>
      <c r="W12" s="114"/>
      <c r="X12" s="114"/>
      <c r="Y12" s="20" t="s">
        <v>1</v>
      </c>
      <c r="Z12" s="113"/>
      <c r="AA12" s="113"/>
      <c r="AB12" s="113"/>
      <c r="AC12" s="20" t="s">
        <v>1</v>
      </c>
      <c r="AD12" s="115"/>
      <c r="AE12" s="20" t="s">
        <v>1</v>
      </c>
      <c r="AF12" s="117"/>
      <c r="AI12" s="43"/>
      <c r="AJ12" s="113"/>
      <c r="AK12" s="20"/>
      <c r="AL12" s="113"/>
      <c r="AN12" s="113"/>
      <c r="AO12" s="20"/>
      <c r="AP12" s="113"/>
      <c r="AR12" s="113"/>
    </row>
    <row r="13" spans="1:54" x14ac:dyDescent="0.3">
      <c r="A13" s="187" t="s">
        <v>154</v>
      </c>
      <c r="B13" s="256" t="s">
        <v>358</v>
      </c>
      <c r="C13" s="51"/>
      <c r="D13" s="113"/>
      <c r="E13" s="18"/>
      <c r="F13" s="113"/>
      <c r="G13" s="41"/>
      <c r="H13" s="18"/>
      <c r="I13" s="108"/>
      <c r="J13" s="108"/>
      <c r="L13" s="108"/>
      <c r="M13" s="18"/>
      <c r="N13" s="108"/>
      <c r="O13" s="51"/>
      <c r="P13" s="113"/>
      <c r="Q13" s="18"/>
      <c r="R13" s="113"/>
      <c r="S13" s="18" t="s">
        <v>1</v>
      </c>
      <c r="T13" s="113">
        <f>'Exports - Data (Adjusted) - 1'!AO13/'Exports - Data (Adjusted) - 1'!AN13</f>
        <v>4.1250000000000002E-3</v>
      </c>
      <c r="U13" s="18"/>
      <c r="V13" s="113"/>
      <c r="W13" s="114"/>
      <c r="X13" s="114"/>
      <c r="Y13" s="18"/>
      <c r="Z13" s="113"/>
      <c r="AA13" s="113"/>
      <c r="AB13" s="113"/>
      <c r="AC13" s="131"/>
      <c r="AD13" s="115"/>
      <c r="AF13" s="117"/>
      <c r="AI13" s="43"/>
      <c r="AJ13" s="113"/>
      <c r="AK13" s="43"/>
      <c r="AL13" s="113"/>
      <c r="AN13" s="113"/>
      <c r="AO13" s="43"/>
      <c r="AP13" s="113"/>
      <c r="AR13" s="113"/>
    </row>
    <row r="14" spans="1:54" x14ac:dyDescent="0.3">
      <c r="A14" s="187" t="s">
        <v>157</v>
      </c>
      <c r="B14" s="256" t="s">
        <v>358</v>
      </c>
      <c r="C14" s="51"/>
      <c r="D14" s="113"/>
      <c r="E14" s="18"/>
      <c r="F14" s="113"/>
      <c r="G14" s="41"/>
      <c r="H14" s="18"/>
      <c r="I14" s="108"/>
      <c r="J14" s="108"/>
      <c r="L14" s="108"/>
      <c r="M14" s="18"/>
      <c r="N14" s="108"/>
      <c r="O14" s="51"/>
      <c r="P14" s="113"/>
      <c r="Q14" s="18" t="s">
        <v>1</v>
      </c>
      <c r="R14" s="113">
        <f>'Exports - Data (Adjusted) - 1'!AL14/'Exports - Data (Adjusted) - 1'!AK14</f>
        <v>4.0414161656646623</v>
      </c>
      <c r="S14" s="18" t="s">
        <v>1</v>
      </c>
      <c r="T14" s="113">
        <f>'Exports - Data (Adjusted) - 1'!AO14/'Exports - Data (Adjusted) - 1'!AN14</f>
        <v>3.6250980392156862</v>
      </c>
      <c r="U14" s="18"/>
      <c r="V14" s="113"/>
      <c r="W14" s="114"/>
      <c r="X14" s="114"/>
      <c r="Y14" s="18"/>
      <c r="Z14" s="113"/>
      <c r="AA14" s="113"/>
      <c r="AB14" s="113"/>
      <c r="AC14" s="131"/>
      <c r="AD14" s="115"/>
      <c r="AF14" s="117"/>
      <c r="AI14" s="43"/>
      <c r="AJ14" s="113"/>
      <c r="AK14" s="43"/>
      <c r="AL14" s="113"/>
      <c r="AN14" s="113"/>
      <c r="AO14" s="43"/>
      <c r="AP14" s="113"/>
      <c r="AR14" s="113"/>
    </row>
    <row r="15" spans="1:54" x14ac:dyDescent="0.3">
      <c r="A15" s="224" t="s">
        <v>279</v>
      </c>
      <c r="B15" s="256" t="s">
        <v>353</v>
      </c>
      <c r="C15" s="51"/>
      <c r="D15" s="113"/>
      <c r="E15" s="18"/>
      <c r="F15" s="113"/>
      <c r="G15" s="41"/>
      <c r="H15" s="18"/>
      <c r="I15" s="108"/>
      <c r="J15" s="108"/>
      <c r="L15" s="108"/>
      <c r="M15" s="18"/>
      <c r="N15" s="108"/>
      <c r="O15" s="51"/>
      <c r="P15" s="113"/>
      <c r="Q15" s="18"/>
      <c r="R15" s="113"/>
      <c r="S15" s="18"/>
      <c r="T15" s="113"/>
      <c r="U15" s="18"/>
      <c r="V15" s="113"/>
      <c r="W15" s="114"/>
      <c r="X15" s="114"/>
      <c r="Y15" s="18"/>
      <c r="Z15" s="113"/>
      <c r="AA15" s="113"/>
      <c r="AB15" s="113"/>
      <c r="AC15" s="131"/>
      <c r="AD15" s="115"/>
      <c r="AF15" s="117"/>
      <c r="AI15" s="43"/>
      <c r="AJ15" s="113"/>
      <c r="AK15" s="43"/>
      <c r="AL15" s="113"/>
      <c r="AN15" s="113"/>
      <c r="AO15" s="43"/>
      <c r="AP15" s="113"/>
      <c r="AR15" s="113"/>
    </row>
    <row r="16" spans="1:54" x14ac:dyDescent="0.3">
      <c r="A16" s="187" t="s">
        <v>155</v>
      </c>
      <c r="B16" s="256" t="s">
        <v>353</v>
      </c>
      <c r="C16" s="51"/>
      <c r="D16" s="113"/>
      <c r="E16" s="18"/>
      <c r="F16" s="113"/>
      <c r="G16" s="41"/>
      <c r="H16" s="18"/>
      <c r="I16" s="108"/>
      <c r="J16" s="108"/>
      <c r="L16" s="108"/>
      <c r="M16" s="18"/>
      <c r="N16" s="108"/>
      <c r="O16" s="51"/>
      <c r="P16" s="113"/>
      <c r="Q16" s="18"/>
      <c r="R16" s="113"/>
      <c r="S16" s="18"/>
      <c r="T16" s="113"/>
      <c r="U16" s="18"/>
      <c r="V16" s="113"/>
      <c r="W16" s="114"/>
      <c r="X16" s="114"/>
      <c r="Y16" s="18"/>
      <c r="Z16" s="113"/>
      <c r="AA16" s="113"/>
      <c r="AB16" s="113"/>
      <c r="AC16" s="131"/>
      <c r="AD16" s="115"/>
      <c r="AF16" s="117"/>
      <c r="AI16" s="43"/>
      <c r="AJ16" s="113"/>
      <c r="AK16" s="43"/>
      <c r="AL16" s="113"/>
      <c r="AN16" s="113"/>
      <c r="AO16" s="43"/>
      <c r="AP16" s="113"/>
      <c r="AR16" s="113"/>
    </row>
    <row r="17" spans="1:45" x14ac:dyDescent="0.3">
      <c r="A17" s="252" t="s">
        <v>90</v>
      </c>
      <c r="B17" s="256" t="s">
        <v>353</v>
      </c>
      <c r="C17" s="51"/>
      <c r="D17" s="113"/>
      <c r="E17" s="18"/>
      <c r="F17" s="113"/>
      <c r="G17" s="41"/>
      <c r="H17" s="18"/>
      <c r="I17" s="108"/>
      <c r="J17" s="108"/>
      <c r="L17" s="108"/>
      <c r="M17" s="18"/>
      <c r="N17" s="108"/>
      <c r="O17" s="51"/>
      <c r="P17" s="113"/>
      <c r="Q17" s="51"/>
      <c r="R17" s="113"/>
      <c r="S17" s="18"/>
      <c r="T17" s="113"/>
      <c r="U17" s="18"/>
      <c r="V17" s="113"/>
      <c r="W17" s="114"/>
      <c r="X17" s="114"/>
      <c r="Y17" s="18"/>
      <c r="Z17" s="113"/>
      <c r="AA17" s="113"/>
      <c r="AB17" s="113"/>
      <c r="AC17" s="131"/>
      <c r="AD17" s="115"/>
      <c r="AF17" s="117"/>
      <c r="AI17" s="43"/>
      <c r="AJ17" s="113"/>
      <c r="AK17" s="43"/>
      <c r="AL17" s="113"/>
      <c r="AN17" s="113"/>
      <c r="AO17" s="43"/>
      <c r="AP17" s="113"/>
      <c r="AR17" s="113"/>
    </row>
    <row r="18" spans="1:45" x14ac:dyDescent="0.3">
      <c r="A18" s="20" t="s">
        <v>91</v>
      </c>
      <c r="B18" s="256" t="s">
        <v>353</v>
      </c>
      <c r="C18" s="51"/>
      <c r="D18" s="113"/>
      <c r="E18" s="18"/>
      <c r="F18" s="113"/>
      <c r="G18" s="41"/>
      <c r="H18" s="18"/>
      <c r="I18" s="108"/>
      <c r="J18" s="108"/>
      <c r="L18" s="108"/>
      <c r="M18" s="18"/>
      <c r="N18" s="108"/>
      <c r="O18" s="51"/>
      <c r="P18" s="113"/>
      <c r="Q18" s="51"/>
      <c r="R18" s="113"/>
      <c r="S18" s="18"/>
      <c r="T18" s="113"/>
      <c r="U18" s="18"/>
      <c r="V18" s="113"/>
      <c r="W18" s="114"/>
      <c r="X18" s="114"/>
      <c r="Y18" s="18"/>
      <c r="Z18" s="113"/>
      <c r="AA18" s="113"/>
      <c r="AB18" s="113"/>
      <c r="AC18" s="131"/>
      <c r="AD18" s="115"/>
      <c r="AE18" s="15" t="s">
        <v>92</v>
      </c>
      <c r="AF18" s="117"/>
      <c r="AH18" s="116">
        <f>'Exports - Data (Adjusted) - 1'!BM18/'Exports - Data (Adjusted) - 1'!BL18</f>
        <v>0.33333333333333337</v>
      </c>
      <c r="AI18" s="43"/>
      <c r="AJ18" s="113"/>
      <c r="AK18" s="43"/>
      <c r="AL18" s="113"/>
      <c r="AN18" s="113"/>
      <c r="AO18" s="43"/>
      <c r="AP18" s="113"/>
      <c r="AR18" s="113"/>
    </row>
    <row r="19" spans="1:45" x14ac:dyDescent="0.3">
      <c r="A19" s="25" t="s">
        <v>3</v>
      </c>
      <c r="B19" s="256" t="s">
        <v>353</v>
      </c>
      <c r="C19" s="51"/>
      <c r="D19" s="113"/>
      <c r="E19" s="18"/>
      <c r="F19" s="113"/>
      <c r="G19" s="41"/>
      <c r="H19" s="18"/>
      <c r="I19" s="108"/>
      <c r="J19" s="108"/>
      <c r="L19" s="108"/>
      <c r="M19" s="18"/>
      <c r="N19" s="108"/>
      <c r="O19" s="51"/>
      <c r="P19" s="113"/>
      <c r="Q19" s="51"/>
      <c r="R19" s="113"/>
      <c r="S19" s="18"/>
      <c r="T19" s="113"/>
      <c r="U19" s="18"/>
      <c r="V19" s="113"/>
      <c r="W19" s="114"/>
      <c r="X19" s="114"/>
      <c r="Y19" s="18"/>
      <c r="Z19" s="113"/>
      <c r="AA19" s="113"/>
      <c r="AB19" s="113"/>
      <c r="AC19" s="131"/>
      <c r="AD19" s="115"/>
      <c r="AF19" s="117"/>
      <c r="AI19" s="43"/>
      <c r="AJ19" s="113"/>
      <c r="AK19" s="43"/>
      <c r="AL19" s="113"/>
      <c r="AN19" s="113"/>
      <c r="AO19" s="43"/>
      <c r="AP19" s="113"/>
      <c r="AR19" s="113"/>
    </row>
    <row r="20" spans="1:45" x14ac:dyDescent="0.3">
      <c r="A20" s="25" t="s">
        <v>4</v>
      </c>
      <c r="B20" s="256" t="s">
        <v>353</v>
      </c>
      <c r="C20" s="51"/>
      <c r="D20" s="113"/>
      <c r="E20" s="18"/>
      <c r="F20" s="113"/>
      <c r="G20" s="19"/>
      <c r="H20" s="18"/>
      <c r="I20" s="108"/>
      <c r="J20" s="108"/>
      <c r="L20" s="108"/>
      <c r="M20" s="18"/>
      <c r="N20" s="108"/>
      <c r="O20" s="51"/>
      <c r="P20" s="113"/>
      <c r="Q20" s="51"/>
      <c r="R20" s="113"/>
      <c r="S20" s="18"/>
      <c r="T20" s="113"/>
      <c r="U20" s="18"/>
      <c r="V20" s="113"/>
      <c r="W20" s="114"/>
      <c r="X20" s="114"/>
      <c r="Y20" s="18"/>
      <c r="Z20" s="113"/>
      <c r="AA20" s="113"/>
      <c r="AB20" s="113"/>
      <c r="AC20" s="131"/>
      <c r="AD20" s="115"/>
      <c r="AF20" s="117"/>
      <c r="AI20" s="43"/>
      <c r="AJ20" s="113"/>
      <c r="AK20" s="43"/>
      <c r="AL20" s="113"/>
      <c r="AN20" s="113"/>
      <c r="AO20" s="43"/>
      <c r="AP20" s="113"/>
      <c r="AR20" s="113"/>
    </row>
    <row r="21" spans="1:45" x14ac:dyDescent="0.3">
      <c r="A21" s="25" t="s">
        <v>5</v>
      </c>
      <c r="B21" s="256" t="s">
        <v>353</v>
      </c>
      <c r="C21" s="51"/>
      <c r="D21" s="113"/>
      <c r="E21" s="18"/>
      <c r="F21" s="113"/>
      <c r="G21" s="41"/>
      <c r="H21" s="18"/>
      <c r="I21" s="108"/>
      <c r="J21" s="108"/>
      <c r="L21" s="108"/>
      <c r="M21" s="18"/>
      <c r="N21" s="108"/>
      <c r="O21" s="51"/>
      <c r="P21" s="113"/>
      <c r="Q21" s="51"/>
      <c r="R21" s="113"/>
      <c r="S21" s="18"/>
      <c r="T21" s="113"/>
      <c r="U21" s="18"/>
      <c r="V21" s="113"/>
      <c r="W21" s="114"/>
      <c r="X21" s="114"/>
      <c r="Y21" s="18"/>
      <c r="Z21" s="113"/>
      <c r="AA21" s="113"/>
      <c r="AB21" s="113"/>
      <c r="AC21" s="131"/>
      <c r="AD21" s="115"/>
      <c r="AF21" s="117"/>
      <c r="AI21" s="43"/>
      <c r="AJ21" s="113"/>
      <c r="AK21" s="43"/>
      <c r="AL21" s="113"/>
      <c r="AN21" s="113"/>
      <c r="AO21" s="43"/>
      <c r="AP21" s="113"/>
      <c r="AR21" s="113"/>
    </row>
    <row r="22" spans="1:45" x14ac:dyDescent="0.3">
      <c r="A22" s="253" t="s">
        <v>93</v>
      </c>
      <c r="B22" s="256" t="s">
        <v>353</v>
      </c>
      <c r="C22" s="51"/>
      <c r="D22" s="113"/>
      <c r="E22" s="18"/>
      <c r="F22" s="113"/>
      <c r="G22" s="41"/>
      <c r="H22" s="18"/>
      <c r="I22" s="108"/>
      <c r="J22" s="108"/>
      <c r="L22" s="108"/>
      <c r="M22" s="18"/>
      <c r="N22" s="108"/>
      <c r="O22" s="51"/>
      <c r="P22" s="113"/>
      <c r="Q22" s="51"/>
      <c r="R22" s="113"/>
      <c r="S22" s="18"/>
      <c r="T22" s="113"/>
      <c r="U22" s="18"/>
      <c r="V22" s="113"/>
      <c r="W22" s="114"/>
      <c r="X22" s="114"/>
      <c r="Y22" s="18"/>
      <c r="Z22" s="113"/>
      <c r="AA22" s="113"/>
      <c r="AB22" s="113"/>
      <c r="AC22" s="131"/>
      <c r="AD22" s="115"/>
      <c r="AF22" s="117"/>
      <c r="AI22" s="43"/>
      <c r="AJ22" s="113"/>
      <c r="AK22" s="43"/>
      <c r="AL22" s="113"/>
      <c r="AN22" s="113"/>
      <c r="AO22" s="43"/>
      <c r="AP22" s="113"/>
      <c r="AR22" s="113"/>
    </row>
    <row r="23" spans="1:45" x14ac:dyDescent="0.3">
      <c r="A23" s="187" t="s">
        <v>158</v>
      </c>
      <c r="B23" s="256" t="s">
        <v>359</v>
      </c>
      <c r="C23" s="18" t="s">
        <v>7</v>
      </c>
      <c r="D23" s="113"/>
      <c r="E23" s="18" t="s">
        <v>7</v>
      </c>
      <c r="F23" s="113">
        <f>'Exports - Data (Adjusted) - 1'!S23/'Exports - Data (Adjusted) - 1'!R23</f>
        <v>4.7912371134020617</v>
      </c>
      <c r="G23" s="19"/>
      <c r="H23" s="18" t="s">
        <v>7</v>
      </c>
      <c r="I23" s="108">
        <f>'Exports - Data (Adjusted) - 1'!X23/'Exports - Data (Adjusted) - 1'!W23</f>
        <v>5</v>
      </c>
      <c r="J23" s="108">
        <f>'Exports - Data (Adjusted) - 1'!Z23/'Exports - Data (Adjusted) - 1'!Y23</f>
        <v>4.3746666666666663</v>
      </c>
      <c r="K23" s="18" t="s">
        <v>7</v>
      </c>
      <c r="L23" s="108">
        <f>'Exports - Data (Adjusted) - 1'!AC23/'Exports - Data (Adjusted) - 1'!AB23</f>
        <v>4.3075342465753428</v>
      </c>
      <c r="M23" s="18" t="s">
        <v>7</v>
      </c>
      <c r="N23" s="108">
        <f>'Exports - Data (Adjusted) - 1'!AF23/'Exports - Data (Adjusted) - 1'!AE23</f>
        <v>4.2039062500000002</v>
      </c>
      <c r="O23" s="18" t="s">
        <v>7</v>
      </c>
      <c r="P23" s="113">
        <f>'Exports - Data (Adjusted) - 1'!AI23/'Exports - Data (Adjusted) - 1'!AH23</f>
        <v>4.8941704035874443</v>
      </c>
      <c r="Q23" s="18" t="s">
        <v>7</v>
      </c>
      <c r="R23" s="113">
        <f>'Exports - Data (Adjusted) - 1'!AL23/'Exports - Data (Adjusted) - 1'!AK23</f>
        <v>5.0433070866141732</v>
      </c>
      <c r="S23" s="18" t="s">
        <v>7</v>
      </c>
      <c r="T23" s="113">
        <f>'Exports - Data (Adjusted) - 1'!AO23/'Exports - Data (Adjusted) - 1'!AN23</f>
        <v>4.9287305122494436</v>
      </c>
      <c r="U23" s="18" t="s">
        <v>7</v>
      </c>
      <c r="V23" s="113">
        <f>'Exports - Data (Adjusted) - 1'!AR23/'Exports - Data (Adjusted) - 1'!AQ23</f>
        <v>4.764127764127764</v>
      </c>
      <c r="W23" s="114">
        <f>'Exports - Data (Adjusted) - 1'!AT23/'Exports - Data (Adjusted) - 1'!AS23</f>
        <v>5.1369294605809133</v>
      </c>
      <c r="X23" s="114">
        <f>'Exports - Data (Adjusted) - 1'!AV23/'Exports - Data (Adjusted) - 1'!AU23</f>
        <v>4.5263671875</v>
      </c>
      <c r="Y23" s="18" t="s">
        <v>7</v>
      </c>
      <c r="Z23" s="113">
        <f>'Exports - Data (Adjusted) - 1'!AY23/'Exports - Data (Adjusted) - 1'!AX23</f>
        <v>4.3210099188458067</v>
      </c>
      <c r="AA23" s="113">
        <f>'Exports - Data (Adjusted) - 1'!BA23/'Exports - Data (Adjusted) - 1'!AZ23</f>
        <v>4.6663265306122446</v>
      </c>
      <c r="AB23" s="113">
        <f>'Exports - Data (Adjusted) - 1'!BC23/'Exports - Data (Adjusted) - 1'!BB23</f>
        <v>3.3603603603603602</v>
      </c>
      <c r="AC23" s="18" t="s">
        <v>7</v>
      </c>
      <c r="AD23" s="115">
        <f>'Exports - Data (Adjusted) - 1'!BF23/'Exports - Data (Adjusted) - 1'!BE23</f>
        <v>3.6002372479240807</v>
      </c>
      <c r="AE23" s="18" t="s">
        <v>7</v>
      </c>
      <c r="AF23" s="117">
        <f>'Exports - Data (Adjusted) - 1'!BI23/'Exports - Data (Adjusted) - 1'!BH23</f>
        <v>3</v>
      </c>
      <c r="AG23" s="116">
        <f>'Exports - Data (Adjusted) - 1'!BK23/'Exports - Data (Adjusted) - 1'!BJ23</f>
        <v>5.0001597188947455</v>
      </c>
      <c r="AH23" s="116">
        <f>'Exports - Data (Adjusted) - 1'!BM23/'Exports - Data (Adjusted) - 1'!BL23</f>
        <v>4</v>
      </c>
      <c r="AI23" s="18" t="s">
        <v>7</v>
      </c>
      <c r="AJ23" s="113">
        <f>'Exports - Data (Adjusted) - 1'!BP23/'Exports - Data (Adjusted) - 1'!BO23</f>
        <v>4.2952544311034879</v>
      </c>
      <c r="AK23" s="18" t="s">
        <v>7</v>
      </c>
      <c r="AL23" s="113">
        <f>'Exports - Data (Adjusted) - 1'!BS23/'Exports - Data (Adjusted) - 1'!BR23</f>
        <v>4</v>
      </c>
      <c r="AN23" s="113">
        <f>'Exports - Data (Adjusted) - 1'!BV23/'Exports - Data (Adjusted) - 1'!BU23</f>
        <v>4.3788903924221918</v>
      </c>
      <c r="AO23" s="18" t="s">
        <v>7</v>
      </c>
      <c r="AP23" s="113">
        <f>'Exports - Data (Adjusted) - 1'!BY23/'Exports - Data (Adjusted) - 1'!BX23</f>
        <v>4.666666666666667</v>
      </c>
      <c r="AQ23" s="18" t="s">
        <v>7</v>
      </c>
      <c r="AR23" s="113">
        <f>'Exports - Data (Adjusted) - 1'!CB23/'Exports - Data (Adjusted) - 1'!CA23</f>
        <v>4.712890625</v>
      </c>
      <c r="AS23" s="116">
        <f>'Exports - Data (Adjusted) - 1'!CD23/'Exports - Data (Adjusted) - 1'!CC23</f>
        <v>4.2853223593964334</v>
      </c>
    </row>
    <row r="24" spans="1:45" x14ac:dyDescent="0.3">
      <c r="A24" s="25" t="s">
        <v>65</v>
      </c>
      <c r="B24" s="256" t="s">
        <v>353</v>
      </c>
      <c r="C24" s="18"/>
      <c r="D24" s="113"/>
      <c r="E24" s="18"/>
      <c r="F24" s="113"/>
      <c r="G24" s="19"/>
      <c r="H24" s="51"/>
      <c r="I24" s="108"/>
      <c r="J24" s="108"/>
      <c r="K24" s="18"/>
      <c r="L24" s="108"/>
      <c r="M24" s="18"/>
      <c r="N24" s="108"/>
      <c r="O24" s="18"/>
      <c r="P24" s="113"/>
      <c r="Q24" s="18"/>
      <c r="R24" s="113"/>
      <c r="S24" s="18"/>
      <c r="T24" s="113"/>
      <c r="U24" s="18"/>
      <c r="V24" s="113"/>
      <c r="W24" s="114"/>
      <c r="X24" s="114"/>
      <c r="Y24" s="18"/>
      <c r="Z24" s="113"/>
      <c r="AA24" s="113"/>
      <c r="AB24" s="113"/>
      <c r="AC24" s="18"/>
      <c r="AD24" s="115"/>
      <c r="AE24" s="18"/>
      <c r="AF24" s="117"/>
      <c r="AI24" s="18"/>
      <c r="AJ24" s="113"/>
      <c r="AK24" s="18"/>
      <c r="AL24" s="113"/>
      <c r="AN24" s="113"/>
      <c r="AO24" s="18"/>
      <c r="AP24" s="113"/>
      <c r="AR24" s="113"/>
    </row>
    <row r="25" spans="1:45" x14ac:dyDescent="0.3">
      <c r="A25" s="20" t="s">
        <v>94</v>
      </c>
      <c r="B25" s="256" t="s">
        <v>353</v>
      </c>
      <c r="C25" s="18"/>
      <c r="D25" s="113"/>
      <c r="E25" s="18"/>
      <c r="F25" s="113"/>
      <c r="G25" s="19"/>
      <c r="H25" s="51"/>
      <c r="I25" s="108"/>
      <c r="J25" s="108"/>
      <c r="K25" s="18"/>
      <c r="L25" s="108"/>
      <c r="M25" s="18"/>
      <c r="N25" s="108"/>
      <c r="O25" s="18"/>
      <c r="P25" s="113"/>
      <c r="Q25" s="18"/>
      <c r="R25" s="113"/>
      <c r="S25" s="18"/>
      <c r="T25" s="113"/>
      <c r="U25" s="18"/>
      <c r="V25" s="113"/>
      <c r="W25" s="114"/>
      <c r="X25" s="114"/>
      <c r="Y25" s="18"/>
      <c r="Z25" s="113"/>
      <c r="AA25" s="113"/>
      <c r="AB25" s="113"/>
      <c r="AC25" s="18"/>
      <c r="AD25" s="115"/>
      <c r="AE25" s="18"/>
      <c r="AF25" s="117"/>
      <c r="AI25" s="18"/>
      <c r="AJ25" s="113"/>
      <c r="AK25" s="18"/>
      <c r="AL25" s="113"/>
      <c r="AN25" s="113"/>
      <c r="AO25" s="18"/>
      <c r="AP25" s="113"/>
      <c r="AR25" s="113"/>
    </row>
    <row r="26" spans="1:45" x14ac:dyDescent="0.3">
      <c r="A26" s="20" t="s">
        <v>6</v>
      </c>
      <c r="B26" s="256" t="s">
        <v>359</v>
      </c>
      <c r="C26" s="18" t="s">
        <v>7</v>
      </c>
      <c r="D26" s="113">
        <f>'Exports - Data (Adjusted) - 1'!P26/'Exports - Data (Adjusted) - 1'!O26</f>
        <v>4.5382728164867521</v>
      </c>
      <c r="E26" s="18" t="s">
        <v>7</v>
      </c>
      <c r="F26" s="113">
        <f>'Exports - Data (Adjusted) - 1'!S26/'Exports - Data (Adjusted) - 1'!R26</f>
        <v>4.1055555555555552</v>
      </c>
      <c r="G26" s="19"/>
      <c r="H26" s="51" t="s">
        <v>7</v>
      </c>
      <c r="I26" s="108">
        <f>'Exports - Data (Adjusted) - 1'!X26/'Exports - Data (Adjusted) - 1'!W26</f>
        <v>4.6428571428571432</v>
      </c>
      <c r="J26" s="108">
        <f>'Exports - Data (Adjusted) - 1'!Z26/'Exports - Data (Adjusted) - 1'!Y26</f>
        <v>4.6876666666666669</v>
      </c>
      <c r="K26" s="18" t="s">
        <v>7</v>
      </c>
      <c r="L26" s="108">
        <f>'Exports - Data (Adjusted) - 1'!AC26/'Exports - Data (Adjusted) - 1'!AB26</f>
        <v>4.6152505446623096</v>
      </c>
      <c r="M26" s="18" t="s">
        <v>7</v>
      </c>
      <c r="N26" s="108">
        <f>'Exports - Data (Adjusted) - 1'!AF26/'Exports - Data (Adjusted) - 1'!AE26</f>
        <v>4.2758139534883721</v>
      </c>
      <c r="O26" s="18"/>
      <c r="P26" s="113"/>
      <c r="Q26" s="18"/>
      <c r="R26" s="113"/>
      <c r="S26" s="18" t="s">
        <v>7</v>
      </c>
      <c r="T26" s="113">
        <f>'Exports - Data (Adjusted) - 1'!AO26/'Exports - Data (Adjusted) - 1'!AN26</f>
        <v>3.999607072691552</v>
      </c>
      <c r="U26" s="18" t="s">
        <v>7</v>
      </c>
      <c r="V26" s="113">
        <f>'Exports - Data (Adjusted) - 1'!AR26/'Exports - Data (Adjusted) - 1'!AQ26</f>
        <v>2.625103906899418</v>
      </c>
      <c r="W26" s="114">
        <f>'Exports - Data (Adjusted) - 1'!AT26/'Exports - Data (Adjusted) - 1'!AS26</f>
        <v>2.1337359792924935</v>
      </c>
      <c r="X26" s="114">
        <f>'Exports - Data (Adjusted) - 1'!AV26/'Exports - Data (Adjusted) - 1'!AU26</f>
        <v>3</v>
      </c>
      <c r="Y26" s="18" t="s">
        <v>7</v>
      </c>
      <c r="Z26" s="113">
        <f>'Exports - Data (Adjusted) - 1'!AY26/'Exports - Data (Adjusted) - 1'!AX26</f>
        <v>2.3335050218902911</v>
      </c>
      <c r="AA26" s="113">
        <f>'Exports - Data (Adjusted) - 1'!BA26/'Exports - Data (Adjusted) - 1'!AZ26</f>
        <v>2.1336492890995262</v>
      </c>
      <c r="AB26" s="113">
        <f>'Exports - Data (Adjusted) - 1'!BC26/'Exports - Data (Adjusted) - 1'!BB26</f>
        <v>2.0340740740740739</v>
      </c>
      <c r="AC26" s="18" t="s">
        <v>7</v>
      </c>
      <c r="AD26" s="115">
        <f>'Exports - Data (Adjusted) - 1'!BF26/'Exports - Data (Adjusted) - 1'!BE26</f>
        <v>2.3222776636336953</v>
      </c>
      <c r="AE26" s="18" t="s">
        <v>7</v>
      </c>
      <c r="AF26" s="117">
        <f>'Exports - Data (Adjusted) - 1'!BI26/'Exports - Data (Adjusted) - 1'!BH26</f>
        <v>2.666666666666667</v>
      </c>
      <c r="AG26" s="116">
        <f>'Exports - Data (Adjusted) - 1'!BK26/'Exports - Data (Adjusted) - 1'!BJ26</f>
        <v>2.4666666666666668</v>
      </c>
      <c r="AH26" s="116">
        <f>'Exports - Data (Adjusted) - 1'!BM26/'Exports - Data (Adjusted) - 1'!BL26</f>
        <v>2.9337716790546979</v>
      </c>
      <c r="AI26" s="18" t="s">
        <v>7</v>
      </c>
      <c r="AJ26" s="113">
        <f>'Exports - Data (Adjusted) - 1'!BP26/'Exports - Data (Adjusted) - 1'!BO26</f>
        <v>2.6757403906742279</v>
      </c>
      <c r="AK26" s="18" t="s">
        <v>7</v>
      </c>
      <c r="AL26" s="113">
        <f>'Exports - Data (Adjusted) - 1'!BS26/'Exports - Data (Adjusted) - 1'!BR26</f>
        <v>2.374848484848485</v>
      </c>
      <c r="AN26" s="113">
        <f>'Exports - Data (Adjusted) - 1'!BV26/'Exports - Data (Adjusted) - 1'!BU26</f>
        <v>2.7135808880810179</v>
      </c>
      <c r="AO26" s="18" t="s">
        <v>7</v>
      </c>
      <c r="AP26" s="113">
        <f>'Exports - Data (Adjusted) - 1'!BY26/'Exports - Data (Adjusted) - 1'!BX26</f>
        <v>3.9838492597577391</v>
      </c>
      <c r="AQ26" s="18" t="s">
        <v>7</v>
      </c>
      <c r="AR26" s="113">
        <f>'Exports - Data (Adjusted) - 1'!CB26/'Exports - Data (Adjusted) - 1'!CA26</f>
        <v>3.9271863117870724</v>
      </c>
      <c r="AS26" s="116">
        <f>'Exports - Data (Adjusted) - 1'!CD26/'Exports - Data (Adjusted) - 1'!CC26</f>
        <v>4</v>
      </c>
    </row>
    <row r="27" spans="1:45" x14ac:dyDescent="0.3">
      <c r="A27" s="25" t="s">
        <v>8</v>
      </c>
      <c r="B27" s="256" t="s">
        <v>359</v>
      </c>
      <c r="C27" s="51" t="s">
        <v>7</v>
      </c>
      <c r="D27" s="113"/>
      <c r="E27" s="18"/>
      <c r="F27" s="113"/>
      <c r="G27" s="19"/>
      <c r="H27" s="51" t="s">
        <v>7</v>
      </c>
      <c r="I27" s="108"/>
      <c r="J27" s="108">
        <f>'Exports - Data (Adjusted) - 1'!Z27/'Exports - Data (Adjusted) - 1'!Y27</f>
        <v>0.75</v>
      </c>
      <c r="K27" s="18" t="s">
        <v>7</v>
      </c>
      <c r="L27" s="108">
        <f>'Exports - Data (Adjusted) - 1'!AC27/'Exports - Data (Adjusted) - 1'!AB27</f>
        <v>0.73796296296296293</v>
      </c>
      <c r="M27" s="18" t="s">
        <v>7</v>
      </c>
      <c r="N27" s="108">
        <f>'Exports - Data (Adjusted) - 1'!AF27/'Exports - Data (Adjusted) - 1'!AE27</f>
        <v>0.5911764705882353</v>
      </c>
      <c r="O27" s="18" t="s">
        <v>7</v>
      </c>
      <c r="P27" s="113">
        <f>'Exports - Data (Adjusted) - 1'!AI27/'Exports - Data (Adjusted) - 1'!AH27</f>
        <v>0.59680851063829787</v>
      </c>
      <c r="Q27" s="18" t="s">
        <v>7</v>
      </c>
      <c r="R27" s="113">
        <f>'Exports - Data (Adjusted) - 1'!AL27/'Exports - Data (Adjusted) - 1'!AK27</f>
        <v>0.69914346895074941</v>
      </c>
      <c r="S27" s="18" t="s">
        <v>7</v>
      </c>
      <c r="T27" s="113">
        <f>'Exports - Data (Adjusted) - 1'!AO27/'Exports - Data (Adjusted) - 1'!AN27</f>
        <v>0.81242937853107344</v>
      </c>
      <c r="U27" s="18" t="s">
        <v>7</v>
      </c>
      <c r="V27" s="113">
        <f>'Exports - Data (Adjusted) - 1'!AR27/'Exports - Data (Adjusted) - 1'!AQ27</f>
        <v>0.7646356033452808</v>
      </c>
      <c r="W27" s="114">
        <f>'Exports - Data (Adjusted) - 1'!AT27/'Exports - Data (Adjusted) - 1'!AS27</f>
        <v>0.80110497237569056</v>
      </c>
      <c r="X27" s="114">
        <f>'Exports - Data (Adjusted) - 1'!AV27/'Exports - Data (Adjusted) - 1'!AU27</f>
        <v>0.8</v>
      </c>
      <c r="Y27" s="18" t="s">
        <v>7</v>
      </c>
      <c r="Z27" s="113">
        <f>'Exports - Data (Adjusted) - 1'!AY27/'Exports - Data (Adjusted) - 1'!AX27</f>
        <v>0.79326923076923073</v>
      </c>
      <c r="AA27" s="113">
        <f>'Exports - Data (Adjusted) - 1'!BA27/'Exports - Data (Adjusted) - 1'!AZ27</f>
        <v>0.73464912280701755</v>
      </c>
      <c r="AB27" s="113">
        <f>'Exports - Data (Adjusted) - 1'!BC27/'Exports - Data (Adjusted) - 1'!BB27</f>
        <v>0.6</v>
      </c>
      <c r="AC27" s="18" t="s">
        <v>7</v>
      </c>
      <c r="AD27" s="115">
        <f>'Exports - Data (Adjusted) - 1'!BF27/'Exports - Data (Adjusted) - 1'!BE27</f>
        <v>0.6396551724137931</v>
      </c>
      <c r="AE27" s="18" t="s">
        <v>7</v>
      </c>
      <c r="AF27" s="117">
        <f>'Exports - Data (Adjusted) - 1'!BI27/'Exports - Data (Adjusted) - 1'!BH27</f>
        <v>0.96663420967218439</v>
      </c>
      <c r="AG27" s="116">
        <f>'Exports - Data (Adjusted) - 1'!BK27/'Exports - Data (Adjusted) - 1'!BJ27</f>
        <v>0.71430485762144058</v>
      </c>
      <c r="AH27" s="116">
        <f>'Exports - Data (Adjusted) - 1'!BM27/'Exports - Data (Adjusted) - 1'!BL27</f>
        <v>0.86796931538572875</v>
      </c>
      <c r="AI27" s="18" t="s">
        <v>7</v>
      </c>
      <c r="AJ27" s="113">
        <f>'Exports - Data (Adjusted) - 1'!BP27/'Exports - Data (Adjusted) - 1'!BO27</f>
        <v>0.78186082877247853</v>
      </c>
      <c r="AK27" s="18" t="s">
        <v>7</v>
      </c>
      <c r="AL27" s="113">
        <f>'Exports - Data (Adjusted) - 1'!BS27/'Exports - Data (Adjusted) - 1'!BR27</f>
        <v>1.0657004830917873</v>
      </c>
      <c r="AN27" s="113">
        <f>'Exports - Data (Adjusted) - 1'!BV27/'Exports - Data (Adjusted) - 1'!BU27</f>
        <v>1.1522648083623694</v>
      </c>
      <c r="AO27" s="18" t="s">
        <v>7</v>
      </c>
      <c r="AP27" s="113">
        <f>'Exports - Data (Adjusted) - 1'!BY27/'Exports - Data (Adjusted) - 1'!BX27</f>
        <v>1.047588424437299</v>
      </c>
      <c r="AQ27" s="18" t="s">
        <v>7</v>
      </c>
      <c r="AR27" s="113">
        <f>'Exports - Data (Adjusted) - 1'!CB27/'Exports - Data (Adjusted) - 1'!CA27</f>
        <v>1.0274131274131275</v>
      </c>
      <c r="AS27" s="116">
        <f>'Exports - Data (Adjusted) - 1'!CD27/'Exports - Data (Adjusted) - 1'!CC27</f>
        <v>1.0439114391143911</v>
      </c>
    </row>
    <row r="28" spans="1:45" x14ac:dyDescent="0.3">
      <c r="A28" s="25" t="s">
        <v>71</v>
      </c>
      <c r="B28" s="256" t="s">
        <v>353</v>
      </c>
      <c r="C28" s="18"/>
      <c r="D28" s="113"/>
      <c r="E28" s="18"/>
      <c r="F28" s="113"/>
      <c r="G28" s="19"/>
      <c r="H28" s="51"/>
      <c r="I28" s="108"/>
      <c r="J28" s="108"/>
      <c r="L28" s="108"/>
      <c r="M28" s="18"/>
      <c r="N28" s="108"/>
      <c r="O28" s="18"/>
      <c r="P28" s="113"/>
      <c r="Q28" s="18"/>
      <c r="R28" s="113"/>
      <c r="S28" s="18"/>
      <c r="T28" s="113"/>
      <c r="U28" s="18"/>
      <c r="V28" s="113"/>
      <c r="W28" s="114"/>
      <c r="X28" s="114"/>
      <c r="Y28" s="18"/>
      <c r="Z28" s="113"/>
      <c r="AA28" s="113"/>
      <c r="AB28" s="113"/>
      <c r="AC28" s="18"/>
      <c r="AD28" s="115"/>
      <c r="AE28" s="18"/>
      <c r="AF28" s="117"/>
      <c r="AI28" s="43"/>
      <c r="AJ28" s="113"/>
      <c r="AK28" s="18"/>
      <c r="AL28" s="113"/>
      <c r="AN28" s="113"/>
      <c r="AO28" s="43"/>
      <c r="AP28" s="113"/>
      <c r="AR28" s="113"/>
    </row>
    <row r="29" spans="1:45" x14ac:dyDescent="0.3">
      <c r="A29" s="188" t="s">
        <v>159</v>
      </c>
      <c r="B29" s="256" t="s">
        <v>359</v>
      </c>
      <c r="C29" s="18" t="s">
        <v>7</v>
      </c>
      <c r="D29" s="113">
        <f>'Exports - Data (Adjusted) - 1'!P29/'Exports - Data (Adjusted) - 1'!O29/F220</f>
        <v>5.4009523809523818</v>
      </c>
      <c r="E29" s="18" t="s">
        <v>7</v>
      </c>
      <c r="F29" s="113">
        <f>'Exports - Data (Adjusted) - 1'!S29/'Exports - Data (Adjusted) - 1'!R29/F220</f>
        <v>5.5873786407766985</v>
      </c>
      <c r="G29" s="19"/>
      <c r="H29" s="18" t="s">
        <v>7</v>
      </c>
      <c r="I29" s="108">
        <f>'Exports - Data (Adjusted) - 1'!X29/'Exports - Data (Adjusted) - 1'!W29/F220</f>
        <v>5.9524134790528231</v>
      </c>
      <c r="J29" s="108">
        <f>'Exports - Data (Adjusted) - 1'!Z29/'Exports - Data (Adjusted) - 1'!Y29/F220</f>
        <v>4.926801801801802</v>
      </c>
      <c r="K29" s="18" t="s">
        <v>7</v>
      </c>
      <c r="L29" s="108">
        <f>'Exports - Data (Adjusted) - 1'!AC29/'Exports - Data (Adjusted) - 1'!AB29/F220</f>
        <v>4.9124731182795704</v>
      </c>
      <c r="M29" s="18" t="s">
        <v>7</v>
      </c>
      <c r="N29" s="108">
        <f>'Exports - Data (Adjusted) - 1'!AF29/'Exports - Data (Adjusted) - 1'!AE29/F220</f>
        <v>4.3926587301587299</v>
      </c>
      <c r="O29" s="18" t="s">
        <v>7</v>
      </c>
      <c r="P29" s="113">
        <f>'Exports - Data (Adjusted) - 1'!AI29/'Exports - Data (Adjusted) - 1'!AH29/F220</f>
        <v>4.259323671497584</v>
      </c>
      <c r="Q29" s="18" t="s">
        <v>7</v>
      </c>
      <c r="R29" s="113"/>
      <c r="S29" s="18" t="s">
        <v>7</v>
      </c>
      <c r="T29" s="113"/>
      <c r="U29" s="18" t="s">
        <v>7</v>
      </c>
      <c r="V29" s="113"/>
      <c r="W29" s="114">
        <f>'Exports - Data (Adjusted) - 1'!AT29/'Exports - Data (Adjusted) - 1'!AS29/F220</f>
        <v>5.7838799898296465</v>
      </c>
      <c r="X29" s="114">
        <f>'Exports - Data (Adjusted) - 1'!AV29/'Exports - Data (Adjusted) - 1'!AU29/F220</f>
        <v>5.0002510040160644</v>
      </c>
      <c r="Y29" s="20" t="s">
        <v>7</v>
      </c>
      <c r="Z29" s="113">
        <f>'Exports - Data (Adjusted) - 1'!AY29/'Exports - Data (Adjusted) - 1'!AX29/F220</f>
        <v>4.9534731323722152</v>
      </c>
      <c r="AA29" s="113">
        <f>'Exports - Data (Adjusted) - 1'!BA29/'Exports - Data (Adjusted) - 1'!AZ29/F220</f>
        <v>6.397201291711518</v>
      </c>
      <c r="AB29" s="113">
        <f>'Exports - Data (Adjusted) - 1'!BC29/'Exports - Data (Adjusted) - 1'!BB29/F220</f>
        <v>6.2609686609686612</v>
      </c>
      <c r="AC29" s="20" t="s">
        <v>7</v>
      </c>
      <c r="AD29" s="115">
        <f>'Exports - Data (Adjusted) - 1'!BF29/'Exports - Data (Adjusted) - 1'!BE29/F220</f>
        <v>5.2527021184608733</v>
      </c>
      <c r="AE29" s="18" t="s">
        <v>7</v>
      </c>
      <c r="AF29" s="117">
        <f>'Exports - Data (Adjusted) - 1'!BI29/'Exports - Data (Adjusted) - 1'!BH29/F220</f>
        <v>5.0483793517406959</v>
      </c>
      <c r="AG29" s="116">
        <f>'Exports - Data (Adjusted) - 1'!BK29/'Exports - Data (Adjusted) - 1'!BJ29/F220</f>
        <v>4.9266553287981862</v>
      </c>
      <c r="AI29" s="43"/>
      <c r="AJ29" s="113"/>
      <c r="AK29" s="20"/>
      <c r="AL29" s="113"/>
      <c r="AN29" s="113"/>
      <c r="AO29" s="58" t="s">
        <v>95</v>
      </c>
      <c r="AP29" s="113"/>
      <c r="AQ29" s="20" t="s">
        <v>95</v>
      </c>
      <c r="AR29" s="113"/>
      <c r="AS29" s="116">
        <f>'Exports - Data (Adjusted) - 1'!CD29/'Exports - Data (Adjusted) - 1'!CC29</f>
        <v>13.047482014388489</v>
      </c>
    </row>
    <row r="30" spans="1:45" x14ac:dyDescent="0.3">
      <c r="A30" s="187" t="s">
        <v>160</v>
      </c>
      <c r="B30" s="256" t="s">
        <v>359</v>
      </c>
      <c r="C30" s="18" t="s">
        <v>7</v>
      </c>
      <c r="D30" s="113"/>
      <c r="E30" s="18"/>
      <c r="F30" s="259"/>
      <c r="G30" s="19"/>
      <c r="H30" s="18"/>
      <c r="I30" s="108"/>
      <c r="J30" s="108"/>
      <c r="L30" s="108"/>
      <c r="M30" s="20"/>
      <c r="N30" s="108"/>
      <c r="O30" s="18"/>
      <c r="P30" s="113"/>
      <c r="Q30" s="18" t="s">
        <v>7</v>
      </c>
      <c r="R30" s="113">
        <f>'Exports - Data (Adjusted) - 1'!AL30/'Exports - Data (Adjusted) - 1'!AK30/F220</f>
        <v>5.327541827541828</v>
      </c>
      <c r="S30" s="18" t="s">
        <v>7</v>
      </c>
      <c r="T30" s="113"/>
      <c r="U30" s="18" t="s">
        <v>7</v>
      </c>
      <c r="V30" s="113">
        <f>'Exports - Data (Adjusted) - 1'!AR30/'Exports - Data (Adjusted) - 1'!AQ30/F220</f>
        <v>5.1162790697674421</v>
      </c>
      <c r="W30" s="114"/>
      <c r="X30" s="114"/>
      <c r="Y30" s="20"/>
      <c r="Z30" s="113"/>
      <c r="AA30" s="113"/>
      <c r="AB30" s="113"/>
      <c r="AC30" s="20"/>
      <c r="AD30" s="115"/>
      <c r="AE30" s="20"/>
      <c r="AF30" s="117"/>
      <c r="AI30" s="43"/>
      <c r="AJ30" s="113"/>
      <c r="AK30" s="43"/>
      <c r="AL30" s="113"/>
      <c r="AN30" s="113"/>
      <c r="AO30" s="43"/>
      <c r="AP30" s="113"/>
      <c r="AQ30" s="18"/>
      <c r="AR30" s="113"/>
    </row>
    <row r="31" spans="1:45" x14ac:dyDescent="0.3">
      <c r="A31" s="187" t="s">
        <v>161</v>
      </c>
      <c r="B31" s="256" t="s">
        <v>359</v>
      </c>
      <c r="C31" s="18" t="s">
        <v>7</v>
      </c>
      <c r="D31" s="113"/>
      <c r="E31" s="18"/>
      <c r="F31" s="113"/>
      <c r="G31" s="19"/>
      <c r="H31" s="18"/>
      <c r="I31" s="108"/>
      <c r="J31" s="108"/>
      <c r="L31" s="108"/>
      <c r="M31" s="20"/>
      <c r="N31" s="108"/>
      <c r="O31" s="18"/>
      <c r="P31" s="113"/>
      <c r="Q31" s="18" t="s">
        <v>7</v>
      </c>
      <c r="R31" s="113">
        <f>'Exports - Data (Adjusted) - 1'!AL31/'Exports - Data (Adjusted) - 1'!AK31/F220</f>
        <v>6.1739130434782608</v>
      </c>
      <c r="S31" s="18" t="s">
        <v>7</v>
      </c>
      <c r="T31" s="113"/>
      <c r="U31" s="18" t="s">
        <v>7</v>
      </c>
      <c r="V31" s="113">
        <f>'Exports - Data (Adjusted) - 1'!AR31/'Exports - Data (Adjusted) - 1'!AQ31/F220</f>
        <v>6.5476753349093775</v>
      </c>
      <c r="W31" s="114"/>
      <c r="X31" s="114"/>
      <c r="Y31" s="20"/>
      <c r="Z31" s="113"/>
      <c r="AA31" s="113"/>
      <c r="AB31" s="113"/>
      <c r="AC31" s="20"/>
      <c r="AD31" s="115"/>
      <c r="AE31" s="20"/>
      <c r="AF31" s="117"/>
      <c r="AI31" s="43"/>
      <c r="AJ31" s="113"/>
      <c r="AK31" s="43"/>
      <c r="AL31" s="113"/>
      <c r="AN31" s="113"/>
      <c r="AO31" s="43"/>
      <c r="AP31" s="113"/>
      <c r="AQ31" s="18"/>
      <c r="AR31" s="113"/>
    </row>
    <row r="32" spans="1:45" x14ac:dyDescent="0.3">
      <c r="A32" s="224" t="s">
        <v>162</v>
      </c>
      <c r="B32" s="256" t="s">
        <v>359</v>
      </c>
      <c r="C32" s="18" t="s">
        <v>7</v>
      </c>
      <c r="D32" s="113"/>
      <c r="E32" s="18"/>
      <c r="F32" s="113"/>
      <c r="G32" s="19"/>
      <c r="H32" s="18"/>
      <c r="I32" s="108"/>
      <c r="J32" s="108"/>
      <c r="L32" s="108"/>
      <c r="M32" s="20"/>
      <c r="N32" s="108"/>
      <c r="O32" s="18"/>
      <c r="P32" s="113"/>
      <c r="Q32" s="18" t="s">
        <v>7</v>
      </c>
      <c r="R32" s="113">
        <f>'Exports - Data (Adjusted) - 1'!AL32/'Exports - Data (Adjusted) - 1'!AK32/F220</f>
        <v>2.4145299145299144</v>
      </c>
      <c r="S32" s="18" t="s">
        <v>7</v>
      </c>
      <c r="T32" s="113"/>
      <c r="U32" s="18" t="s">
        <v>7</v>
      </c>
      <c r="V32" s="113">
        <f>'Exports - Data (Adjusted) - 1'!AR32/'Exports - Data (Adjusted) - 1'!AQ32/F220</f>
        <v>2.7878787878787876</v>
      </c>
      <c r="W32" s="114"/>
      <c r="X32" s="114"/>
      <c r="Y32" s="20"/>
      <c r="Z32" s="113"/>
      <c r="AA32" s="113"/>
      <c r="AB32" s="113"/>
      <c r="AC32" s="20"/>
      <c r="AD32" s="115"/>
      <c r="AE32" s="20"/>
      <c r="AF32" s="117"/>
      <c r="AI32" s="43"/>
      <c r="AJ32" s="113"/>
      <c r="AK32" s="43"/>
      <c r="AL32" s="113"/>
      <c r="AN32" s="113"/>
      <c r="AO32" s="43"/>
      <c r="AP32" s="113"/>
      <c r="AQ32" s="18"/>
      <c r="AR32" s="113"/>
    </row>
    <row r="33" spans="1:45" x14ac:dyDescent="0.3">
      <c r="A33" s="224" t="s">
        <v>280</v>
      </c>
      <c r="B33" s="256" t="s">
        <v>359</v>
      </c>
      <c r="C33" s="18" t="s">
        <v>7</v>
      </c>
      <c r="D33" s="113"/>
      <c r="E33" s="18"/>
      <c r="F33" s="113"/>
      <c r="G33" s="19"/>
      <c r="H33" s="18"/>
      <c r="I33" s="108"/>
      <c r="J33" s="108"/>
      <c r="L33" s="108"/>
      <c r="M33" s="20"/>
      <c r="N33" s="108"/>
      <c r="O33" s="18"/>
      <c r="P33" s="113"/>
      <c r="Q33" s="18" t="s">
        <v>7</v>
      </c>
      <c r="R33" s="113">
        <f>'Exports - Data (Adjusted) - 1'!AL33/'Exports - Data (Adjusted) - 1'!AK33/F220</f>
        <v>4.4702842377260987</v>
      </c>
      <c r="S33" s="18" t="s">
        <v>7</v>
      </c>
      <c r="T33" s="113"/>
      <c r="U33" s="18" t="s">
        <v>7</v>
      </c>
      <c r="V33" s="113">
        <f>'Exports - Data (Adjusted) - 1'!AR33/'Exports - Data (Adjusted) - 1'!AQ33/F220</f>
        <v>4.378827646544182</v>
      </c>
      <c r="W33" s="114"/>
      <c r="X33" s="114"/>
      <c r="Y33" s="20"/>
      <c r="Z33" s="113"/>
      <c r="AA33" s="113"/>
      <c r="AB33" s="113"/>
      <c r="AC33" s="20"/>
      <c r="AD33" s="115"/>
      <c r="AE33" s="20"/>
      <c r="AF33" s="117"/>
      <c r="AI33" s="43"/>
      <c r="AJ33" s="113"/>
      <c r="AK33" s="43"/>
      <c r="AL33" s="113"/>
      <c r="AN33" s="113"/>
      <c r="AO33" s="43"/>
      <c r="AP33" s="113"/>
      <c r="AQ33" s="18"/>
      <c r="AR33" s="113"/>
    </row>
    <row r="34" spans="1:45" x14ac:dyDescent="0.3">
      <c r="A34" s="224" t="s">
        <v>84</v>
      </c>
      <c r="B34" s="256" t="s">
        <v>359</v>
      </c>
      <c r="C34" s="18" t="s">
        <v>7</v>
      </c>
      <c r="D34" s="113"/>
      <c r="E34" s="18"/>
      <c r="F34" s="113"/>
      <c r="G34" s="19"/>
      <c r="H34" s="51"/>
      <c r="I34" s="108"/>
      <c r="J34" s="108"/>
      <c r="L34" s="108"/>
      <c r="M34" s="18"/>
      <c r="N34" s="108"/>
      <c r="O34" s="18"/>
      <c r="P34" s="113"/>
      <c r="Q34" s="18"/>
      <c r="R34" s="113"/>
      <c r="S34" s="18" t="s">
        <v>7</v>
      </c>
      <c r="T34" s="113">
        <f>'Exports - Data (Adjusted) - 1'!AO34/'Exports - Data (Adjusted) - 1'!AN34</f>
        <v>0.8666666666666667</v>
      </c>
      <c r="U34" s="18" t="s">
        <v>7</v>
      </c>
      <c r="V34" s="113">
        <f>'Exports - Data (Adjusted) - 1'!AR34/'Exports - Data (Adjusted) - 1'!AQ34</f>
        <v>1.1923076923076923</v>
      </c>
      <c r="W34" s="114">
        <f>'Exports - Data (Adjusted) - 1'!AT34/'Exports - Data (Adjusted) - 1'!AS34</f>
        <v>1.393939393939394</v>
      </c>
      <c r="X34" s="114">
        <f>'Exports - Data (Adjusted) - 1'!AV34/'Exports - Data (Adjusted) - 1'!AU34</f>
        <v>1.65</v>
      </c>
      <c r="Y34" s="20" t="s">
        <v>7</v>
      </c>
      <c r="Z34" s="113">
        <f>'Exports - Data (Adjusted) - 1'!AY34/'Exports - Data (Adjusted) - 1'!AX34</f>
        <v>1.7441860465116279</v>
      </c>
      <c r="AA34" s="113">
        <f>'Exports - Data (Adjusted) - 1'!BA34/'Exports - Data (Adjusted) - 1'!AZ34</f>
        <v>1.5217391304347827</v>
      </c>
      <c r="AB34" s="113">
        <f>'Exports - Data (Adjusted) - 1'!BC34/'Exports - Data (Adjusted) - 1'!BB34</f>
        <v>2</v>
      </c>
      <c r="AC34" s="20" t="s">
        <v>7</v>
      </c>
      <c r="AD34" s="115">
        <f>'Exports - Data (Adjusted) - 1'!BF34/'Exports - Data (Adjusted) - 1'!BE34</f>
        <v>1.8604651162790697</v>
      </c>
      <c r="AE34" s="20" t="s">
        <v>7</v>
      </c>
      <c r="AF34" s="117">
        <f>'Exports - Data (Adjusted) - 1'!BI34/'Exports - Data (Adjusted) - 1'!BH34</f>
        <v>1.8014184397163122</v>
      </c>
      <c r="AG34" s="116">
        <f>'Exports - Data (Adjusted) - 1'!BK34/'Exports - Data (Adjusted) - 1'!BJ34</f>
        <v>1.4000000000000001</v>
      </c>
      <c r="AI34" s="43"/>
      <c r="AJ34" s="113"/>
      <c r="AK34" s="43"/>
      <c r="AL34" s="113"/>
      <c r="AN34" s="113"/>
      <c r="AO34" s="43"/>
      <c r="AP34" s="113"/>
      <c r="AR34" s="113"/>
    </row>
    <row r="35" spans="1:45" x14ac:dyDescent="0.3">
      <c r="A35" s="20" t="s">
        <v>384</v>
      </c>
      <c r="B35" s="256" t="s">
        <v>359</v>
      </c>
      <c r="C35" s="18" t="s">
        <v>7</v>
      </c>
      <c r="D35" s="113">
        <f>'Exports - Data (Adjusted) - 1'!P35/'Exports - Data (Adjusted) - 1'!O35</f>
        <v>3.3285714285714287</v>
      </c>
      <c r="E35" s="18" t="s">
        <v>7</v>
      </c>
      <c r="F35" s="113">
        <f>'Exports - Data (Adjusted) - 1'!S35/'Exports - Data (Adjusted) - 1'!R35</f>
        <v>4.05607476635514</v>
      </c>
      <c r="G35" s="19"/>
      <c r="H35" s="51" t="s">
        <v>7</v>
      </c>
      <c r="I35" s="108">
        <f>'Exports - Data (Adjusted) - 1'!X35/'Exports - Data (Adjusted) - 1'!W35</f>
        <v>4.2279999999999998</v>
      </c>
      <c r="J35" s="108">
        <f>'Exports - Data (Adjusted) - 1'!Z35/'Exports - Data (Adjusted) - 1'!Y35</f>
        <v>3.3620689655172415</v>
      </c>
      <c r="K35" s="18" t="s">
        <v>7</v>
      </c>
      <c r="L35" s="108">
        <f>'Exports - Data (Adjusted) - 1'!AC35/'Exports - Data (Adjusted) - 1'!AB35</f>
        <v>2.5025510204081631</v>
      </c>
      <c r="M35" s="18" t="s">
        <v>7</v>
      </c>
      <c r="N35" s="108">
        <f>'Exports - Data (Adjusted) - 1'!AF35/'Exports - Data (Adjusted) - 1'!AE35</f>
        <v>3.0028985507246375</v>
      </c>
      <c r="O35" s="51" t="s">
        <v>7</v>
      </c>
      <c r="P35" s="113">
        <f>'Exports - Data (Adjusted) - 1'!AI35/'Exports - Data (Adjusted) - 1'!AH35</f>
        <v>0.35405405405405405</v>
      </c>
      <c r="Q35" s="20" t="s">
        <v>7</v>
      </c>
      <c r="R35" s="113">
        <f>'Exports - Data (Adjusted) - 1'!AL35/'Exports - Data (Adjusted) - 1'!AK35/F220</f>
        <v>3.1549295774647885</v>
      </c>
      <c r="S35" s="20" t="s">
        <v>7</v>
      </c>
      <c r="T35" s="113">
        <f>'Exports - Data (Adjusted) - 1'!AO35/'Exports - Data (Adjusted) - 1'!AN35/F220</f>
        <v>2.5789473684210527</v>
      </c>
      <c r="U35" s="20" t="s">
        <v>7</v>
      </c>
      <c r="V35" s="113">
        <f>'Exports - Data (Adjusted) - 1'!AR35/'Exports - Data (Adjusted) - 1'!AQ35/F220</f>
        <v>2.6045977011494252</v>
      </c>
      <c r="W35" s="114">
        <f>'Exports - Data (Adjusted) - 1'!AT35/'Exports - Data (Adjusted) - 1'!AS35/F220</f>
        <v>2.6434599156118144</v>
      </c>
      <c r="X35" s="114">
        <f>'Exports - Data (Adjusted) - 1'!AV35/'Exports - Data (Adjusted) - 1'!AU35/F220</f>
        <v>2.6666666666666665</v>
      </c>
      <c r="Y35" s="20" t="s">
        <v>7</v>
      </c>
      <c r="Z35" s="113">
        <f>'Exports - Data (Adjusted) - 1'!AY35/'Exports - Data (Adjusted) - 1'!AX35</f>
        <v>4.666666666666667</v>
      </c>
      <c r="AA35" s="113">
        <f>'Exports - Data (Adjusted) - 1'!BA35/'Exports - Data (Adjusted) - 1'!AZ35</f>
        <v>2.0159857904085259</v>
      </c>
      <c r="AB35" s="113">
        <f>'Exports - Data (Adjusted) - 1'!BC35/'Exports - Data (Adjusted) - 1'!BB35</f>
        <v>2.0678642714570858</v>
      </c>
      <c r="AC35" s="20" t="s">
        <v>7</v>
      </c>
      <c r="AD35" s="115">
        <f>'Exports - Data (Adjusted) - 1'!BF35/'Exports - Data (Adjusted) - 1'!BE35</f>
        <v>1.8732394366197183</v>
      </c>
      <c r="AE35" s="20" t="s">
        <v>7</v>
      </c>
      <c r="AF35" s="117">
        <f>'Exports - Data (Adjusted) - 1'!BI35/'Exports - Data (Adjusted) - 1'!BH35</f>
        <v>1.9330877839165133</v>
      </c>
      <c r="AG35" s="116">
        <f>'Exports - Data (Adjusted) - 1'!BK35/'Exports - Data (Adjusted) - 1'!BJ35</f>
        <v>1.9683775811209441</v>
      </c>
      <c r="AI35" s="43"/>
      <c r="AJ35" s="113"/>
      <c r="AK35" s="43"/>
      <c r="AL35" s="113"/>
      <c r="AN35" s="113"/>
      <c r="AO35" s="43"/>
      <c r="AP35" s="113"/>
      <c r="AQ35" s="20" t="s">
        <v>7</v>
      </c>
      <c r="AR35" s="113"/>
      <c r="AS35" s="116">
        <f>'Exports - Data (Adjusted) - 1'!CD35/'Exports - Data (Adjusted) - 1'!CC35/F220</f>
        <v>2.3365591397849461</v>
      </c>
    </row>
    <row r="36" spans="1:45" x14ac:dyDescent="0.3">
      <c r="A36" s="25" t="s">
        <v>9</v>
      </c>
      <c r="B36" s="256" t="s">
        <v>359</v>
      </c>
      <c r="C36" s="18" t="s">
        <v>7</v>
      </c>
      <c r="D36" s="113"/>
      <c r="E36" s="18" t="s">
        <v>7</v>
      </c>
      <c r="F36" s="113">
        <f>'Exports - Data (Adjusted) - 1'!S36/'Exports - Data (Adjusted) - 1'!R36</f>
        <v>0.19423766816143498</v>
      </c>
      <c r="G36" s="19"/>
      <c r="H36" s="51" t="s">
        <v>7</v>
      </c>
      <c r="I36" s="108">
        <f>'Exports - Data (Adjusted) - 1'!X36/'Exports - Data (Adjusted) - 1'!W36</f>
        <v>0.19078947368421054</v>
      </c>
      <c r="J36" s="108">
        <f>'Exports - Data (Adjusted) - 1'!Z36/'Exports - Data (Adjusted) - 1'!Y36</f>
        <v>0.2324438202247191</v>
      </c>
      <c r="K36" s="20" t="s">
        <v>7</v>
      </c>
      <c r="L36" s="108">
        <f>'Exports - Data (Adjusted) - 1'!AC36/'Exports - Data (Adjusted) - 1'!AB36</f>
        <v>0.22897742363877821</v>
      </c>
      <c r="M36" s="20" t="s">
        <v>7</v>
      </c>
      <c r="N36" s="108">
        <f>'Exports - Data (Adjusted) - 1'!AF36/'Exports - Data (Adjusted) - 1'!AE36</f>
        <v>0.20812411847672779</v>
      </c>
      <c r="O36" s="18" t="s">
        <v>7</v>
      </c>
      <c r="P36" s="113">
        <f>'Exports - Data (Adjusted) - 1'!AI36/'Exports - Data (Adjusted) - 1'!AH36</f>
        <v>0.24110569105691057</v>
      </c>
      <c r="Q36" s="18" t="s">
        <v>7</v>
      </c>
      <c r="R36" s="113">
        <f>'Exports - Data (Adjusted) - 1'!AL36/'Exports - Data (Adjusted) - 1'!AK36</f>
        <v>0.21517666587621531</v>
      </c>
      <c r="S36" s="18" t="s">
        <v>7</v>
      </c>
      <c r="T36" s="113">
        <f>'Exports - Data (Adjusted) - 1'!AO36/'Exports - Data (Adjusted) - 1'!AN36</f>
        <v>0.24643232511970103</v>
      </c>
      <c r="U36" s="20" t="s">
        <v>7</v>
      </c>
      <c r="V36" s="113">
        <f>'Exports - Data (Adjusted) - 1'!AR36/'Exports - Data (Adjusted) - 1'!AQ36</f>
        <v>0.26313696246582152</v>
      </c>
      <c r="W36" s="114">
        <f>'Exports - Data (Adjusted) - 1'!AT36/'Exports - Data (Adjusted) - 1'!AS36</f>
        <v>0.2193169217121313</v>
      </c>
      <c r="X36" s="114">
        <f>'Exports - Data (Adjusted) - 1'!AV36/'Exports - Data (Adjusted) - 1'!AU36</f>
        <v>0.21331117213470155</v>
      </c>
      <c r="Y36" s="20" t="s">
        <v>7</v>
      </c>
      <c r="Z36" s="113">
        <f>'Exports - Data (Adjusted) - 1'!AY36/'Exports - Data (Adjusted) - 1'!AX36</f>
        <v>0.20361349888570518</v>
      </c>
      <c r="AA36" s="113">
        <f>'Exports - Data (Adjusted) - 1'!BA36/'Exports - Data (Adjusted) - 1'!AZ36</f>
        <v>0.19930922601915327</v>
      </c>
      <c r="AB36" s="113">
        <f>'Exports - Data (Adjusted) - 1'!BC36/'Exports - Data (Adjusted) - 1'!BB36</f>
        <v>0.20005273334505186</v>
      </c>
      <c r="AC36" s="20" t="s">
        <v>7</v>
      </c>
      <c r="AD36" s="115">
        <f>'Exports - Data (Adjusted) - 1'!BF36/'Exports - Data (Adjusted) - 1'!BE36</f>
        <v>0.1951207201144107</v>
      </c>
      <c r="AE36" s="20" t="s">
        <v>7</v>
      </c>
      <c r="AF36" s="117">
        <f>'Exports - Data (Adjusted) - 1'!BI36/'Exports - Data (Adjusted) - 1'!BH36</f>
        <v>0.22217011185048846</v>
      </c>
      <c r="AG36" s="116">
        <f>'Exports - Data (Adjusted) - 1'!BK36/'Exports - Data (Adjusted) - 1'!BJ36</f>
        <v>0.26138475880187195</v>
      </c>
      <c r="AH36" s="116">
        <f>'Exports - Data (Adjusted) - 1'!BM36/'Exports - Data (Adjusted) - 1'!BL36</f>
        <v>0.2453342801129961</v>
      </c>
      <c r="AI36" s="43"/>
      <c r="AJ36" s="113"/>
      <c r="AK36" s="43"/>
      <c r="AL36" s="113"/>
      <c r="AN36" s="113"/>
      <c r="AO36" s="20"/>
      <c r="AP36" s="113"/>
      <c r="AQ36" s="260" t="s">
        <v>7</v>
      </c>
      <c r="AR36" s="113"/>
      <c r="AS36" s="116">
        <f>'Exports - Data (Adjusted) - 1'!CD36/'Exports - Data (Adjusted) - 1'!CC36/D166</f>
        <v>0.26680099194048357</v>
      </c>
    </row>
    <row r="37" spans="1:45" x14ac:dyDescent="0.3">
      <c r="A37" s="25" t="s">
        <v>10</v>
      </c>
      <c r="B37" s="256" t="s">
        <v>359</v>
      </c>
      <c r="C37" s="18" t="s">
        <v>7</v>
      </c>
      <c r="D37" s="113"/>
      <c r="E37" s="18"/>
      <c r="F37" s="113"/>
      <c r="G37" s="19"/>
      <c r="H37" s="51" t="s">
        <v>7</v>
      </c>
      <c r="I37" s="108">
        <f>'Exports - Data (Adjusted) - 1'!X37/'Exports - Data (Adjusted) - 1'!W37</f>
        <v>0.28580645161290325</v>
      </c>
      <c r="J37" s="108">
        <f>'Exports - Data (Adjusted) - 1'!Z37/'Exports - Data (Adjusted) - 1'!Y37</f>
        <v>0.25015328019619865</v>
      </c>
      <c r="K37" s="20" t="s">
        <v>7</v>
      </c>
      <c r="L37" s="108">
        <f>'Exports - Data (Adjusted) - 1'!AC37/'Exports - Data (Adjusted) - 1'!AB37</f>
        <v>0.27667638483965012</v>
      </c>
      <c r="M37" s="20" t="s">
        <v>7</v>
      </c>
      <c r="N37" s="108">
        <f>'Exports - Data (Adjusted) - 1'!AF37/'Exports - Data (Adjusted) - 1'!AE37</f>
        <v>0.25806451612903225</v>
      </c>
      <c r="O37" s="18" t="s">
        <v>7</v>
      </c>
      <c r="P37" s="113">
        <f>'Exports - Data (Adjusted) - 1'!AI37/'Exports - Data (Adjusted) - 1'!AH37</f>
        <v>0.26363636363636361</v>
      </c>
      <c r="Q37" s="18" t="s">
        <v>7</v>
      </c>
      <c r="R37" s="113">
        <f>'Exports - Data (Adjusted) - 1'!AL37/'Exports - Data (Adjusted) - 1'!AK37</f>
        <v>0.29399999999999998</v>
      </c>
      <c r="S37" s="18" t="s">
        <v>7</v>
      </c>
      <c r="T37" s="113">
        <f>'Exports - Data (Adjusted) - 1'!AO37/'Exports - Data (Adjusted) - 1'!AN37</f>
        <v>0.3436559139784946</v>
      </c>
      <c r="U37" s="20" t="s">
        <v>7</v>
      </c>
      <c r="V37" s="113">
        <f>'Exports - Data (Adjusted) - 1'!AR37/'Exports - Data (Adjusted) - 1'!AQ37</f>
        <v>0.35975892443208157</v>
      </c>
      <c r="W37" s="114">
        <f>'Exports - Data (Adjusted) - 1'!AT37/'Exports - Data (Adjusted) - 1'!AS37</f>
        <v>0.23370786516853934</v>
      </c>
      <c r="X37" s="114">
        <f>'Exports - Data (Adjusted) - 1'!AV37/'Exports - Data (Adjusted) - 1'!AU37</f>
        <v>0.26699029126213591</v>
      </c>
      <c r="Y37" s="20" t="s">
        <v>7</v>
      </c>
      <c r="Z37" s="113">
        <f>'Exports - Data (Adjusted) - 1'!AY37/'Exports - Data (Adjusted) - 1'!AX37</f>
        <v>0.26678190723134543</v>
      </c>
      <c r="AA37" s="113">
        <f>'Exports - Data (Adjusted) - 1'!BA37/'Exports - Data (Adjusted) - 1'!AZ37</f>
        <v>0.26664793481314975</v>
      </c>
      <c r="AB37" s="113">
        <f>'Exports - Data (Adjusted) - 1'!BC37/'Exports - Data (Adjusted) - 1'!BB37</f>
        <v>0.36688311688311687</v>
      </c>
      <c r="AC37" s="20" t="s">
        <v>7</v>
      </c>
      <c r="AD37" s="115">
        <f>'Exports - Data (Adjusted) - 1'!BF37/'Exports - Data (Adjusted) - 1'!BE37</f>
        <v>0.35654008438818563</v>
      </c>
      <c r="AE37" s="20" t="s">
        <v>7</v>
      </c>
      <c r="AF37" s="117">
        <f>'Exports - Data (Adjusted) - 1'!BI37/'Exports - Data (Adjusted) - 1'!BH37</f>
        <v>0.49042296734604424</v>
      </c>
      <c r="AG37" s="116">
        <f>'Exports - Data (Adjusted) - 1'!BK37/'Exports - Data (Adjusted) - 1'!BJ37</f>
        <v>0.36669738863287249</v>
      </c>
      <c r="AH37" s="116">
        <f>'Exports - Data (Adjusted) - 1'!BM37/'Exports - Data (Adjusted) - 1'!BL37</f>
        <v>0.91861239119303628</v>
      </c>
      <c r="AI37" s="43"/>
      <c r="AJ37" s="113"/>
      <c r="AK37" s="43"/>
      <c r="AL37" s="113"/>
      <c r="AN37" s="113"/>
      <c r="AO37" s="43"/>
      <c r="AP37" s="113"/>
      <c r="AR37" s="113"/>
    </row>
    <row r="38" spans="1:45" x14ac:dyDescent="0.3">
      <c r="A38" s="20" t="s">
        <v>400</v>
      </c>
      <c r="B38" s="256" t="s">
        <v>359</v>
      </c>
      <c r="C38" s="18" t="s">
        <v>7</v>
      </c>
      <c r="D38" s="113"/>
      <c r="E38" s="18"/>
      <c r="F38" s="113"/>
      <c r="G38" s="19"/>
      <c r="H38" s="51"/>
      <c r="I38" s="108"/>
      <c r="J38" s="108"/>
      <c r="L38" s="108"/>
      <c r="M38" s="18"/>
      <c r="N38" s="108"/>
      <c r="O38" s="51"/>
      <c r="P38" s="113"/>
      <c r="Q38" s="51"/>
      <c r="R38" s="113"/>
      <c r="S38" s="18"/>
      <c r="T38" s="113"/>
      <c r="U38" s="18"/>
      <c r="V38" s="113"/>
      <c r="W38" s="114"/>
      <c r="X38" s="114"/>
      <c r="Y38" s="18"/>
      <c r="Z38" s="113"/>
      <c r="AA38" s="113"/>
      <c r="AB38" s="113"/>
      <c r="AC38" s="131"/>
      <c r="AD38" s="115"/>
      <c r="AE38" s="15" t="s">
        <v>7</v>
      </c>
      <c r="AF38" s="117"/>
      <c r="AH38" s="116">
        <f>'Exports - Data (Adjusted) - 1'!BM38/'Exports - Data (Adjusted) - 1'!BL38</f>
        <v>2.6666666666666665E-2</v>
      </c>
      <c r="AI38" s="43"/>
      <c r="AJ38" s="113"/>
      <c r="AK38" s="62" t="s">
        <v>1</v>
      </c>
      <c r="AL38" s="113">
        <f>'Exports - Data (Adjusted) - 1'!BS38/'Exports - Data (Adjusted) - 1'!BR38</f>
        <v>3.6419753086419752E-2</v>
      </c>
      <c r="AN38" s="113"/>
      <c r="AO38" s="43"/>
      <c r="AP38" s="113"/>
      <c r="AR38" s="113"/>
    </row>
    <row r="39" spans="1:45" x14ac:dyDescent="0.3">
      <c r="A39" s="25" t="s">
        <v>33</v>
      </c>
      <c r="B39" s="256" t="s">
        <v>353</v>
      </c>
      <c r="C39" s="51"/>
      <c r="D39" s="113"/>
      <c r="E39" s="18"/>
      <c r="F39" s="113"/>
      <c r="G39" s="19"/>
      <c r="H39" s="51"/>
      <c r="I39" s="108"/>
      <c r="J39" s="108"/>
      <c r="L39" s="108"/>
      <c r="M39" s="18"/>
      <c r="N39" s="108"/>
      <c r="O39" s="51"/>
      <c r="P39" s="113"/>
      <c r="Q39" s="51"/>
      <c r="R39" s="113"/>
      <c r="S39" s="18"/>
      <c r="T39" s="113"/>
      <c r="U39" s="18"/>
      <c r="V39" s="113"/>
      <c r="W39" s="114"/>
      <c r="X39" s="114"/>
      <c r="Y39" s="20"/>
      <c r="Z39" s="113"/>
      <c r="AA39" s="113"/>
      <c r="AB39" s="113"/>
      <c r="AC39" s="131"/>
      <c r="AD39" s="115"/>
      <c r="AF39" s="117"/>
      <c r="AI39" s="43"/>
      <c r="AJ39" s="113"/>
      <c r="AK39" s="43"/>
      <c r="AL39" s="113"/>
      <c r="AN39" s="113"/>
      <c r="AO39" s="43"/>
      <c r="AP39" s="113"/>
      <c r="AR39" s="113"/>
    </row>
    <row r="40" spans="1:45" x14ac:dyDescent="0.3">
      <c r="A40" s="225" t="s">
        <v>281</v>
      </c>
      <c r="B40" s="256" t="s">
        <v>353</v>
      </c>
      <c r="C40" s="51"/>
      <c r="D40" s="113"/>
      <c r="E40" s="18"/>
      <c r="F40" s="113"/>
      <c r="G40" s="19"/>
      <c r="H40" s="51"/>
      <c r="I40" s="108"/>
      <c r="J40" s="108"/>
      <c r="L40" s="108"/>
      <c r="M40" s="18"/>
      <c r="N40" s="108"/>
      <c r="O40" s="51"/>
      <c r="P40" s="113"/>
      <c r="Q40" s="51"/>
      <c r="R40" s="113"/>
      <c r="S40" s="18"/>
      <c r="T40" s="113"/>
      <c r="U40" s="18"/>
      <c r="V40" s="113"/>
      <c r="W40" s="114"/>
      <c r="X40" s="114"/>
      <c r="Y40" s="18"/>
      <c r="Z40" s="113"/>
      <c r="AA40" s="113"/>
      <c r="AB40" s="113"/>
      <c r="AC40" s="131"/>
      <c r="AD40" s="115"/>
      <c r="AF40" s="117"/>
      <c r="AI40" s="43"/>
      <c r="AJ40" s="113"/>
      <c r="AK40" s="43"/>
      <c r="AL40" s="113"/>
      <c r="AN40" s="113"/>
      <c r="AO40" s="43"/>
      <c r="AP40" s="113"/>
      <c r="AR40" s="113"/>
    </row>
    <row r="41" spans="1:45" x14ac:dyDescent="0.3">
      <c r="A41" s="185" t="s">
        <v>166</v>
      </c>
      <c r="B41" s="256" t="s">
        <v>353</v>
      </c>
      <c r="D41" s="113"/>
      <c r="F41" s="113"/>
      <c r="I41" s="108"/>
      <c r="J41" s="108"/>
      <c r="L41" s="108"/>
      <c r="N41" s="108"/>
      <c r="P41" s="113"/>
      <c r="R41" s="113"/>
      <c r="T41" s="113"/>
      <c r="V41" s="113"/>
      <c r="W41" s="114"/>
      <c r="X41" s="114"/>
      <c r="Z41" s="113"/>
      <c r="AA41" s="113"/>
      <c r="AB41" s="113"/>
      <c r="AC41" s="131"/>
      <c r="AD41" s="115"/>
      <c r="AF41" s="117"/>
      <c r="AI41" s="43"/>
      <c r="AJ41" s="113"/>
      <c r="AK41" s="43"/>
      <c r="AL41" s="113"/>
      <c r="AN41" s="113"/>
      <c r="AO41" s="43"/>
      <c r="AP41" s="113"/>
      <c r="AR41" s="113"/>
    </row>
    <row r="42" spans="1:45" x14ac:dyDescent="0.3">
      <c r="A42" s="65" t="s">
        <v>34</v>
      </c>
      <c r="B42" s="256" t="s">
        <v>353</v>
      </c>
      <c r="C42" s="51"/>
      <c r="D42" s="113"/>
      <c r="E42" s="18"/>
      <c r="F42" s="113"/>
      <c r="G42" s="19"/>
      <c r="H42" s="51"/>
      <c r="I42" s="108"/>
      <c r="J42" s="108"/>
      <c r="L42" s="108"/>
      <c r="M42" s="18"/>
      <c r="N42" s="108"/>
      <c r="O42" s="51"/>
      <c r="P42" s="113"/>
      <c r="Q42" s="51"/>
      <c r="R42" s="113"/>
      <c r="S42" s="18"/>
      <c r="T42" s="113"/>
      <c r="U42" s="18"/>
      <c r="V42" s="113"/>
      <c r="W42" s="114"/>
      <c r="X42" s="114"/>
      <c r="Y42" s="18"/>
      <c r="Z42" s="113"/>
      <c r="AA42" s="113"/>
      <c r="AB42" s="113"/>
      <c r="AC42" s="131"/>
      <c r="AD42" s="115"/>
      <c r="AF42" s="117"/>
      <c r="AI42" s="43"/>
      <c r="AJ42" s="113"/>
      <c r="AK42" s="43"/>
      <c r="AL42" s="113"/>
      <c r="AN42" s="113"/>
      <c r="AO42" s="43"/>
      <c r="AP42" s="113"/>
      <c r="AR42" s="113"/>
    </row>
    <row r="43" spans="1:45" x14ac:dyDescent="0.3">
      <c r="A43" s="224" t="s">
        <v>96</v>
      </c>
      <c r="B43" s="256" t="s">
        <v>353</v>
      </c>
      <c r="C43" s="51"/>
      <c r="D43" s="113"/>
      <c r="E43" s="18"/>
      <c r="F43" s="113"/>
      <c r="G43" s="19"/>
      <c r="H43" s="51"/>
      <c r="I43" s="108"/>
      <c r="J43" s="108"/>
      <c r="L43" s="108"/>
      <c r="M43" s="18"/>
      <c r="N43" s="108"/>
      <c r="O43" s="51"/>
      <c r="P43" s="113"/>
      <c r="Q43" s="51"/>
      <c r="R43" s="113"/>
      <c r="S43" s="18"/>
      <c r="T43" s="113"/>
      <c r="U43" s="18"/>
      <c r="V43" s="113"/>
      <c r="W43" s="114"/>
      <c r="X43" s="114"/>
      <c r="Y43" s="18"/>
      <c r="Z43" s="113"/>
      <c r="AA43" s="113"/>
      <c r="AB43" s="113"/>
      <c r="AC43" s="131"/>
      <c r="AD43" s="115"/>
      <c r="AF43" s="117"/>
      <c r="AI43" s="43"/>
      <c r="AJ43" s="113"/>
      <c r="AK43" s="43"/>
      <c r="AL43" s="113"/>
      <c r="AN43" s="113"/>
      <c r="AO43" s="43"/>
      <c r="AP43" s="113"/>
      <c r="AR43" s="113"/>
    </row>
    <row r="44" spans="1:45" x14ac:dyDescent="0.3">
      <c r="A44" s="20" t="s">
        <v>36</v>
      </c>
      <c r="B44" s="256" t="s">
        <v>353</v>
      </c>
      <c r="C44" s="51"/>
      <c r="D44" s="113"/>
      <c r="E44" s="18"/>
      <c r="F44" s="113"/>
      <c r="G44" s="19"/>
      <c r="H44" s="51"/>
      <c r="I44" s="108"/>
      <c r="J44" s="108"/>
      <c r="L44" s="108"/>
      <c r="M44" s="18"/>
      <c r="N44" s="108"/>
      <c r="O44" s="51"/>
      <c r="P44" s="113"/>
      <c r="Q44" s="51"/>
      <c r="R44" s="113"/>
      <c r="S44" s="18"/>
      <c r="T44" s="113"/>
      <c r="U44" s="18"/>
      <c r="V44" s="113"/>
      <c r="W44" s="114"/>
      <c r="X44" s="114"/>
      <c r="Y44" s="18"/>
      <c r="Z44" s="113"/>
      <c r="AA44" s="113"/>
      <c r="AB44" s="113"/>
      <c r="AC44" s="131"/>
      <c r="AD44" s="115"/>
      <c r="AF44" s="117"/>
      <c r="AI44" s="43"/>
      <c r="AJ44" s="113"/>
      <c r="AK44" s="43"/>
      <c r="AL44" s="113"/>
      <c r="AN44" s="113"/>
      <c r="AO44" s="43"/>
      <c r="AP44" s="113"/>
      <c r="AR44" s="113"/>
    </row>
    <row r="45" spans="1:45" x14ac:dyDescent="0.3">
      <c r="A45" s="187" t="s">
        <v>174</v>
      </c>
      <c r="B45" s="256" t="s">
        <v>359</v>
      </c>
      <c r="C45" s="18" t="s">
        <v>7</v>
      </c>
      <c r="D45" s="113"/>
      <c r="E45" s="18"/>
      <c r="F45" s="113"/>
      <c r="G45" s="19"/>
      <c r="H45" s="51"/>
      <c r="I45" s="108"/>
      <c r="J45" s="108"/>
      <c r="L45" s="108"/>
      <c r="M45" s="18"/>
      <c r="N45" s="108"/>
      <c r="O45" s="18"/>
      <c r="P45" s="113"/>
      <c r="Q45" s="18"/>
      <c r="R45" s="113"/>
      <c r="S45" s="18"/>
      <c r="T45" s="113"/>
      <c r="U45" s="18"/>
      <c r="V45" s="113"/>
      <c r="W45" s="114"/>
      <c r="X45" s="114"/>
      <c r="Y45" s="18"/>
      <c r="Z45" s="113"/>
      <c r="AA45" s="113"/>
      <c r="AB45" s="113"/>
      <c r="AC45" s="131"/>
      <c r="AD45" s="115"/>
      <c r="AE45" s="15" t="s">
        <v>7</v>
      </c>
      <c r="AF45" s="117"/>
      <c r="AH45" s="116">
        <f>'Exports - Data (Adjusted) - 1'!BM45/'Exports - Data (Adjusted) - 1'!BL45</f>
        <v>7.8625954198473277E-2</v>
      </c>
      <c r="AI45" s="43"/>
      <c r="AJ45" s="113"/>
      <c r="AK45" s="43"/>
      <c r="AL45" s="113"/>
      <c r="AN45" s="113"/>
      <c r="AO45" s="43"/>
      <c r="AP45" s="113"/>
      <c r="AR45" s="113"/>
    </row>
    <row r="46" spans="1:45" x14ac:dyDescent="0.3">
      <c r="A46" s="187" t="s">
        <v>173</v>
      </c>
      <c r="B46" s="256" t="s">
        <v>359</v>
      </c>
      <c r="C46" s="18" t="s">
        <v>7</v>
      </c>
      <c r="D46" s="113"/>
      <c r="E46" s="18"/>
      <c r="F46" s="113"/>
      <c r="G46" s="19"/>
      <c r="H46" s="51"/>
      <c r="I46" s="108"/>
      <c r="J46" s="108"/>
      <c r="L46" s="108"/>
      <c r="M46" s="18"/>
      <c r="N46" s="108"/>
      <c r="O46" s="18"/>
      <c r="P46" s="113"/>
      <c r="Q46" s="18"/>
      <c r="R46" s="113"/>
      <c r="S46" s="18"/>
      <c r="T46" s="113"/>
      <c r="U46" s="18"/>
      <c r="V46" s="113"/>
      <c r="W46" s="114"/>
      <c r="X46" s="114"/>
      <c r="Y46" s="18"/>
      <c r="Z46" s="113"/>
      <c r="AA46" s="113"/>
      <c r="AB46" s="113"/>
      <c r="AC46" s="131"/>
      <c r="AD46" s="115"/>
      <c r="AE46" s="15" t="s">
        <v>7</v>
      </c>
      <c r="AF46" s="117"/>
      <c r="AH46" s="116">
        <f>'Exports - Data (Adjusted) - 1'!BM46/'Exports - Data (Adjusted) - 1'!BL46</f>
        <v>0.16666666666666666</v>
      </c>
      <c r="AI46" s="43"/>
      <c r="AJ46" s="113"/>
      <c r="AK46" s="43"/>
      <c r="AL46" s="113"/>
      <c r="AN46" s="113"/>
      <c r="AO46" s="43"/>
      <c r="AP46" s="113"/>
      <c r="AR46" s="113"/>
    </row>
    <row r="47" spans="1:45" ht="15.9" customHeight="1" x14ac:dyDescent="0.3">
      <c r="A47" s="20" t="s">
        <v>35</v>
      </c>
      <c r="B47" s="256" t="s">
        <v>353</v>
      </c>
      <c r="C47" s="51"/>
      <c r="D47" s="113"/>
      <c r="E47" s="18"/>
      <c r="F47" s="113"/>
      <c r="G47" s="19"/>
      <c r="H47" s="51"/>
      <c r="I47" s="108"/>
      <c r="J47" s="108"/>
      <c r="L47" s="108"/>
      <c r="M47" s="18"/>
      <c r="N47" s="108"/>
      <c r="O47" s="51"/>
      <c r="P47" s="113"/>
      <c r="Q47" s="51"/>
      <c r="R47" s="113"/>
      <c r="S47" s="18"/>
      <c r="T47" s="113"/>
      <c r="U47" s="18"/>
      <c r="V47" s="113"/>
      <c r="W47" s="114"/>
      <c r="X47" s="114"/>
      <c r="Y47" s="18"/>
      <c r="Z47" s="113"/>
      <c r="AA47" s="113"/>
      <c r="AB47" s="113"/>
      <c r="AC47" s="131"/>
      <c r="AD47" s="115"/>
      <c r="AF47" s="117"/>
      <c r="AI47" s="43"/>
      <c r="AJ47" s="113"/>
      <c r="AK47" s="43"/>
      <c r="AL47" s="113"/>
      <c r="AN47" s="113"/>
      <c r="AO47" s="43"/>
      <c r="AP47" s="113"/>
      <c r="AR47" s="113"/>
    </row>
    <row r="48" spans="1:45" ht="15.9" customHeight="1" x14ac:dyDescent="0.3">
      <c r="A48" s="187" t="s">
        <v>170</v>
      </c>
      <c r="B48" s="256" t="s">
        <v>359</v>
      </c>
      <c r="C48" s="18" t="s">
        <v>7</v>
      </c>
      <c r="D48" s="113"/>
      <c r="E48" s="18"/>
      <c r="F48" s="113"/>
      <c r="G48" s="19"/>
      <c r="H48" s="51"/>
      <c r="I48" s="108"/>
      <c r="J48" s="108"/>
      <c r="L48" s="108"/>
      <c r="M48" s="18"/>
      <c r="N48" s="108"/>
      <c r="O48" s="51"/>
      <c r="P48" s="113"/>
      <c r="Q48" s="18"/>
      <c r="R48" s="113"/>
      <c r="S48" s="18" t="s">
        <v>7</v>
      </c>
      <c r="T48" s="113">
        <f>'Exports - Data (Adjusted) - 1'!AO48/'Exports - Data (Adjusted) - 1'!AN48</f>
        <v>0.88770053475935828</v>
      </c>
      <c r="U48" s="18" t="s">
        <v>7</v>
      </c>
      <c r="V48" s="113">
        <f>'Exports - Data (Adjusted) - 1'!AR48/'Exports - Data (Adjusted) - 1'!AQ48</f>
        <v>0.87428571428571433</v>
      </c>
      <c r="W48" s="114">
        <f>'Exports - Data (Adjusted) - 1'!AT48/'Exports - Data (Adjusted) - 1'!AS48</f>
        <v>1.1298701298701299</v>
      </c>
      <c r="X48" s="114">
        <f>'Exports - Data (Adjusted) - 1'!AV48/'Exports - Data (Adjusted) - 1'!AU48</f>
        <v>0.9642857142857143</v>
      </c>
      <c r="Y48" s="18" t="s">
        <v>7</v>
      </c>
      <c r="Z48" s="113">
        <f>'Exports - Data (Adjusted) - 1'!AY48/'Exports - Data (Adjusted) - 1'!AX48</f>
        <v>1</v>
      </c>
      <c r="AA48" s="113">
        <f>'Exports - Data (Adjusted) - 1'!BA48/'Exports - Data (Adjusted) - 1'!AZ48</f>
        <v>1</v>
      </c>
      <c r="AB48" s="113">
        <f>'Exports - Data (Adjusted) - 1'!BC48/'Exports - Data (Adjusted) - 1'!BB48</f>
        <v>1.01875</v>
      </c>
      <c r="AC48" s="18" t="s">
        <v>7</v>
      </c>
      <c r="AD48" s="115">
        <f>'Exports - Data (Adjusted) - 1'!BF48/'Exports - Data (Adjusted) - 1'!BE48</f>
        <v>1.1333333333333333</v>
      </c>
      <c r="AE48" s="18" t="s">
        <v>7</v>
      </c>
      <c r="AF48" s="117">
        <f>'Exports - Data (Adjusted) - 1'!BI48/'Exports - Data (Adjusted) - 1'!BH48</f>
        <v>1.1325536062378168</v>
      </c>
      <c r="AG48" s="116">
        <f>'Exports - Data (Adjusted) - 1'!BK48/'Exports - Data (Adjusted) - 1'!BJ48</f>
        <v>1.3625806451612903</v>
      </c>
      <c r="AI48" s="43"/>
      <c r="AJ48" s="113"/>
      <c r="AK48" s="43"/>
      <c r="AL48" s="113"/>
      <c r="AN48" s="113"/>
      <c r="AO48" s="43"/>
      <c r="AP48" s="113"/>
      <c r="AR48" s="113"/>
    </row>
    <row r="49" spans="1:45" ht="14.1" customHeight="1" x14ac:dyDescent="0.3">
      <c r="A49" s="187" t="s">
        <v>85</v>
      </c>
      <c r="B49" s="256" t="s">
        <v>359</v>
      </c>
      <c r="C49" s="18" t="s">
        <v>7</v>
      </c>
      <c r="D49" s="113"/>
      <c r="E49" s="18"/>
      <c r="F49" s="113"/>
      <c r="G49" s="19"/>
      <c r="H49" s="51"/>
      <c r="I49" s="108"/>
      <c r="J49" s="108"/>
      <c r="L49" s="108"/>
      <c r="M49" s="18"/>
      <c r="N49" s="108"/>
      <c r="O49" s="51"/>
      <c r="P49" s="113"/>
      <c r="Q49" s="18"/>
      <c r="R49" s="113"/>
      <c r="S49" s="18" t="s">
        <v>7</v>
      </c>
      <c r="T49" s="113">
        <f>'Exports - Data (Adjusted) - 1'!AO49/'Exports - Data (Adjusted) - 1'!AN49</f>
        <v>0.73780487804878048</v>
      </c>
      <c r="U49" s="18" t="s">
        <v>7</v>
      </c>
      <c r="V49" s="113">
        <f>'Exports - Data (Adjusted) - 1'!AR49/'Exports - Data (Adjusted) - 1'!AQ49</f>
        <v>0.71666666666666667</v>
      </c>
      <c r="W49" s="114">
        <f>'Exports - Data (Adjusted) - 1'!AT49/'Exports - Data (Adjusted) - 1'!AS49</f>
        <v>0.76571428571428568</v>
      </c>
      <c r="X49" s="114">
        <f>'Exports - Data (Adjusted) - 1'!AV49/'Exports - Data (Adjusted) - 1'!AU49</f>
        <v>0.8351648351648352</v>
      </c>
      <c r="Y49" s="18" t="s">
        <v>7</v>
      </c>
      <c r="Z49" s="113">
        <f>'Exports - Data (Adjusted) - 1'!AY49/'Exports - Data (Adjusted) - 1'!AX49</f>
        <v>0.80107526881720426</v>
      </c>
      <c r="AA49" s="113">
        <f>'Exports - Data (Adjusted) - 1'!BA49/'Exports - Data (Adjusted) - 1'!AZ49</f>
        <v>0.83076923076923082</v>
      </c>
      <c r="AB49" s="113">
        <f>'Exports - Data (Adjusted) - 1'!BC49/'Exports - Data (Adjusted) - 1'!BB49</f>
        <v>0.60096153846153844</v>
      </c>
      <c r="AC49" s="18" t="s">
        <v>7</v>
      </c>
      <c r="AD49" s="115">
        <f>'Exports - Data (Adjusted) - 1'!BF49/'Exports - Data (Adjusted) - 1'!BE49</f>
        <v>0.6</v>
      </c>
      <c r="AE49" s="18" t="s">
        <v>7</v>
      </c>
      <c r="AF49" s="117">
        <f>'Exports - Data (Adjusted) - 1'!BI49/'Exports - Data (Adjusted) - 1'!BH49</f>
        <v>0.58371735791090629</v>
      </c>
      <c r="AG49" s="116">
        <f>'Exports - Data (Adjusted) - 1'!BK49/'Exports - Data (Adjusted) - 1'!BJ49</f>
        <v>0.75008547008547011</v>
      </c>
      <c r="AH49" s="116">
        <f>'Exports - Data (Adjusted) - 1'!BM49/'Exports - Data (Adjusted) - 1'!BL49</f>
        <v>1.2</v>
      </c>
      <c r="AI49" s="43"/>
      <c r="AJ49" s="113"/>
      <c r="AK49" s="43"/>
      <c r="AL49" s="113"/>
      <c r="AN49" s="113"/>
      <c r="AO49" s="43"/>
      <c r="AP49" s="113"/>
      <c r="AR49" s="113"/>
    </row>
    <row r="50" spans="1:45" x14ac:dyDescent="0.3">
      <c r="A50" s="187" t="s">
        <v>172</v>
      </c>
      <c r="B50" s="256" t="s">
        <v>353</v>
      </c>
      <c r="C50" s="51"/>
      <c r="D50" s="113"/>
      <c r="E50" s="18"/>
      <c r="F50" s="113"/>
      <c r="G50" s="19"/>
      <c r="H50" s="51"/>
      <c r="I50" s="108"/>
      <c r="J50" s="108"/>
      <c r="L50" s="108"/>
      <c r="M50" s="18"/>
      <c r="N50" s="108"/>
      <c r="O50" s="51"/>
      <c r="P50" s="113"/>
      <c r="Q50" s="18"/>
      <c r="R50" s="113"/>
      <c r="S50" s="18"/>
      <c r="T50" s="113"/>
      <c r="U50" s="18"/>
      <c r="V50" s="113"/>
      <c r="W50" s="114"/>
      <c r="X50" s="114"/>
      <c r="Y50" s="18"/>
      <c r="Z50" s="113"/>
      <c r="AA50" s="113"/>
      <c r="AB50" s="113"/>
      <c r="AC50" s="18"/>
      <c r="AD50" s="115"/>
      <c r="AF50" s="117"/>
      <c r="AI50" s="43"/>
      <c r="AJ50" s="113"/>
      <c r="AK50" s="43"/>
      <c r="AL50" s="113"/>
      <c r="AN50" s="113"/>
      <c r="AO50" s="43"/>
      <c r="AP50" s="113"/>
      <c r="AR50" s="113"/>
    </row>
    <row r="51" spans="1:45" x14ac:dyDescent="0.3">
      <c r="A51" s="187" t="s">
        <v>14</v>
      </c>
      <c r="B51" s="256" t="s">
        <v>353</v>
      </c>
      <c r="C51" s="51"/>
      <c r="D51" s="113"/>
      <c r="E51" s="18"/>
      <c r="F51" s="113"/>
      <c r="G51" s="19"/>
      <c r="H51" s="51"/>
      <c r="I51" s="108"/>
      <c r="J51" s="108"/>
      <c r="L51" s="108"/>
      <c r="M51" s="18"/>
      <c r="N51" s="108"/>
      <c r="O51" s="51"/>
      <c r="P51" s="113"/>
      <c r="Q51" s="18"/>
      <c r="R51" s="113"/>
      <c r="S51" s="18"/>
      <c r="T51" s="113"/>
      <c r="U51" s="18"/>
      <c r="V51" s="113"/>
      <c r="W51" s="114"/>
      <c r="X51" s="114"/>
      <c r="Y51" s="18"/>
      <c r="Z51" s="113"/>
      <c r="AA51" s="113"/>
      <c r="AB51" s="113"/>
      <c r="AC51" s="18"/>
      <c r="AD51" s="115"/>
      <c r="AF51" s="117"/>
      <c r="AI51" s="43"/>
      <c r="AJ51" s="113"/>
      <c r="AK51" s="43"/>
      <c r="AL51" s="113"/>
      <c r="AN51" s="113"/>
      <c r="AO51" s="43"/>
      <c r="AP51" s="113"/>
      <c r="AR51" s="113"/>
    </row>
    <row r="52" spans="1:45" x14ac:dyDescent="0.3">
      <c r="A52" s="187" t="s">
        <v>175</v>
      </c>
      <c r="B52" s="256" t="s">
        <v>353</v>
      </c>
      <c r="C52" s="51"/>
      <c r="D52" s="113"/>
      <c r="E52" s="18"/>
      <c r="F52" s="113"/>
      <c r="G52" s="19"/>
      <c r="H52" s="51"/>
      <c r="I52" s="108"/>
      <c r="J52" s="108"/>
      <c r="L52" s="108"/>
      <c r="M52" s="18"/>
      <c r="N52" s="108"/>
      <c r="O52" s="51"/>
      <c r="P52" s="113"/>
      <c r="Q52" s="18"/>
      <c r="R52" s="113"/>
      <c r="S52" s="18"/>
      <c r="T52" s="113"/>
      <c r="U52" s="18"/>
      <c r="V52" s="113"/>
      <c r="W52" s="114"/>
      <c r="X52" s="114"/>
      <c r="Y52" s="18"/>
      <c r="Z52" s="113"/>
      <c r="AA52" s="113"/>
      <c r="AB52" s="113"/>
      <c r="AC52" s="18"/>
      <c r="AD52" s="115"/>
      <c r="AF52" s="117"/>
      <c r="AI52" s="43"/>
      <c r="AJ52" s="113"/>
      <c r="AK52" s="43"/>
      <c r="AL52" s="113"/>
      <c r="AN52" s="113"/>
      <c r="AO52" s="43"/>
      <c r="AP52" s="113"/>
      <c r="AR52" s="113"/>
    </row>
    <row r="53" spans="1:45" x14ac:dyDescent="0.3">
      <c r="A53" s="187" t="s">
        <v>296</v>
      </c>
      <c r="B53" s="256" t="s">
        <v>353</v>
      </c>
      <c r="C53" s="51"/>
      <c r="D53" s="113"/>
      <c r="E53" s="18"/>
      <c r="F53" s="113"/>
      <c r="G53" s="19"/>
      <c r="H53" s="51"/>
      <c r="I53" s="108"/>
      <c r="J53" s="108"/>
      <c r="L53" s="108"/>
      <c r="M53" s="18"/>
      <c r="N53" s="108"/>
      <c r="O53" s="51"/>
      <c r="P53" s="113"/>
      <c r="Q53" s="18"/>
      <c r="R53" s="113"/>
      <c r="S53" s="18"/>
      <c r="T53" s="113"/>
      <c r="U53" s="18"/>
      <c r="V53" s="113"/>
      <c r="W53" s="114"/>
      <c r="X53" s="114"/>
      <c r="Y53" s="18"/>
      <c r="Z53" s="113"/>
      <c r="AA53" s="113"/>
      <c r="AB53" s="113"/>
      <c r="AC53" s="18"/>
      <c r="AD53" s="115"/>
      <c r="AF53" s="117"/>
      <c r="AI53" s="43"/>
      <c r="AJ53" s="113"/>
      <c r="AK53" s="43"/>
      <c r="AL53" s="113"/>
      <c r="AN53" s="113"/>
      <c r="AO53" s="43"/>
      <c r="AP53" s="113"/>
      <c r="AR53" s="113"/>
    </row>
    <row r="54" spans="1:45" x14ac:dyDescent="0.3">
      <c r="A54" s="187" t="s">
        <v>385</v>
      </c>
      <c r="B54" s="256" t="s">
        <v>353</v>
      </c>
      <c r="C54" s="51"/>
      <c r="D54" s="113"/>
      <c r="E54" s="18"/>
      <c r="F54" s="113"/>
      <c r="G54" s="19"/>
      <c r="H54" s="51"/>
      <c r="I54" s="108"/>
      <c r="J54" s="108"/>
      <c r="L54" s="108"/>
      <c r="M54" s="18"/>
      <c r="N54" s="108"/>
      <c r="O54" s="51"/>
      <c r="P54" s="113"/>
      <c r="Q54" s="18"/>
      <c r="R54" s="113"/>
      <c r="S54" s="18"/>
      <c r="T54" s="113"/>
      <c r="U54" s="18"/>
      <c r="V54" s="113"/>
      <c r="W54" s="114"/>
      <c r="X54" s="114"/>
      <c r="Y54" s="18"/>
      <c r="Z54" s="113"/>
      <c r="AA54" s="113"/>
      <c r="AB54" s="113"/>
      <c r="AC54" s="18"/>
      <c r="AD54" s="115"/>
      <c r="AF54" s="117"/>
      <c r="AI54" s="43"/>
      <c r="AJ54" s="113"/>
      <c r="AK54" s="43"/>
      <c r="AL54" s="113"/>
      <c r="AN54" s="113"/>
      <c r="AO54" s="43"/>
      <c r="AP54" s="113"/>
      <c r="AR54" s="113"/>
    </row>
    <row r="55" spans="1:45" x14ac:dyDescent="0.3">
      <c r="A55" s="187" t="s">
        <v>50</v>
      </c>
      <c r="B55" s="256" t="s">
        <v>359</v>
      </c>
      <c r="C55" s="18" t="s">
        <v>7</v>
      </c>
      <c r="D55" s="113">
        <f>'Exports - Data (Adjusted) - 1'!P55/'Exports - Data (Adjusted) - 1'!O55</f>
        <v>0.30826470588235294</v>
      </c>
      <c r="E55" s="18" t="s">
        <v>7</v>
      </c>
      <c r="F55" s="113">
        <f>'Exports - Data (Adjusted) - 1'!S55/'Exports - Data (Adjusted) - 1'!R55</f>
        <v>0.37607272727272728</v>
      </c>
      <c r="G55" s="19"/>
      <c r="H55" s="51" t="s">
        <v>7</v>
      </c>
      <c r="I55" s="108">
        <f>'Exports - Data (Adjusted) - 1'!X55/'Exports - Data (Adjusted) - 1'!W55</f>
        <v>0.424789644012945</v>
      </c>
      <c r="J55" s="108">
        <f>'Exports - Data (Adjusted) - 1'!Z55/'Exports - Data (Adjusted) - 1'!Y55</f>
        <v>0.43213432835820897</v>
      </c>
      <c r="K55" s="18" t="s">
        <v>7</v>
      </c>
      <c r="L55" s="108">
        <f>'Exports - Data (Adjusted) - 1'!AC55/'Exports - Data (Adjusted) - 1'!AB55</f>
        <v>0.45031111111111111</v>
      </c>
      <c r="M55" s="18" t="s">
        <v>7</v>
      </c>
      <c r="N55" s="108">
        <f>'Exports - Data (Adjusted) - 1'!AF55/'Exports - Data (Adjusted) - 1'!AE55</f>
        <v>0.38264784946236557</v>
      </c>
      <c r="O55" s="18" t="s">
        <v>7</v>
      </c>
      <c r="P55" s="113">
        <f>'Exports - Data (Adjusted) - 1'!AI55/'Exports - Data (Adjusted) - 1'!AH55</f>
        <v>0.41659574468085109</v>
      </c>
      <c r="Q55" s="18"/>
      <c r="R55" s="113"/>
      <c r="S55" s="18"/>
      <c r="T55" s="113"/>
      <c r="U55" s="18"/>
      <c r="V55" s="113"/>
      <c r="W55" s="114"/>
      <c r="X55" s="114"/>
      <c r="Y55" s="18"/>
      <c r="Z55" s="113"/>
      <c r="AA55" s="113"/>
      <c r="AB55" s="113"/>
      <c r="AC55" s="18"/>
      <c r="AD55" s="115"/>
      <c r="AF55" s="117"/>
      <c r="AI55" s="43"/>
      <c r="AJ55" s="113"/>
      <c r="AK55" s="43"/>
      <c r="AL55" s="113"/>
      <c r="AN55" s="113"/>
      <c r="AO55" s="43"/>
      <c r="AP55" s="113"/>
      <c r="AR55" s="113"/>
    </row>
    <row r="56" spans="1:45" x14ac:dyDescent="0.3">
      <c r="A56" s="187" t="s">
        <v>86</v>
      </c>
      <c r="B56" s="256" t="s">
        <v>359</v>
      </c>
      <c r="C56" s="18" t="s">
        <v>7</v>
      </c>
      <c r="D56" s="113"/>
      <c r="E56" s="18"/>
      <c r="F56" s="113"/>
      <c r="G56" s="19"/>
      <c r="H56" s="51"/>
      <c r="I56" s="108"/>
      <c r="J56" s="108"/>
      <c r="L56" s="108"/>
      <c r="M56" s="18"/>
      <c r="N56" s="108"/>
      <c r="O56" s="51"/>
      <c r="P56" s="113"/>
      <c r="Q56" s="18" t="s">
        <v>7</v>
      </c>
      <c r="R56" s="113">
        <f>'Exports - Data (Adjusted) - 1'!AL56/'Exports - Data (Adjusted) - 1'!AK56</f>
        <v>0.29409090909090907</v>
      </c>
      <c r="S56" s="18" t="s">
        <v>7</v>
      </c>
      <c r="T56" s="113">
        <f>'Exports - Data (Adjusted) - 1'!AO56/'Exports - Data (Adjusted) - 1'!AN56</f>
        <v>0.40635897435897433</v>
      </c>
      <c r="U56" s="18" t="s">
        <v>7</v>
      </c>
      <c r="V56" s="113">
        <f>'Exports - Data (Adjusted) - 1'!AR56/'Exports - Data (Adjusted) - 1'!AQ56</f>
        <v>0.34372549019607845</v>
      </c>
      <c r="W56" s="114"/>
      <c r="X56" s="114"/>
      <c r="Y56" s="18"/>
      <c r="Z56" s="113"/>
      <c r="AA56" s="113"/>
      <c r="AB56" s="113"/>
      <c r="AC56" s="18" t="s">
        <v>7</v>
      </c>
      <c r="AD56" s="115">
        <f>'Exports - Data (Adjusted) - 1'!BF55/'Exports - Data (Adjusted) - 1'!BE55</f>
        <v>0.41161987041036718</v>
      </c>
      <c r="AE56" s="18" t="s">
        <v>7</v>
      </c>
      <c r="AF56" s="117">
        <f>'Exports - Data (Adjusted) - 1'!BI56/'Exports - Data (Adjusted) - 1'!BH56</f>
        <v>0.31665454545454547</v>
      </c>
      <c r="AG56" s="116">
        <f>'Exports - Data (Adjusted) - 1'!BK56/'Exports - Data (Adjusted) - 1'!BJ56</f>
        <v>0.33333333333333331</v>
      </c>
      <c r="AH56" s="116">
        <f>'Exports - Data (Adjusted) - 1'!BM56/'Exports - Data (Adjusted) - 1'!BL56</f>
        <v>0.4</v>
      </c>
      <c r="AI56" s="18" t="s">
        <v>7</v>
      </c>
      <c r="AJ56" s="113">
        <f>'Exports - Data (Adjusted) - 1'!BP56/'Exports - Data (Adjusted) - 1'!BO56</f>
        <v>0.50436101630640884</v>
      </c>
      <c r="AK56" s="18" t="s">
        <v>7</v>
      </c>
      <c r="AL56" s="113">
        <f>'Exports - Data (Adjusted) - 1'!BS56/'Exports - Data (Adjusted) - 1'!BR56</f>
        <v>0.51818181818181819</v>
      </c>
      <c r="AM56" s="18" t="s">
        <v>7</v>
      </c>
      <c r="AN56" s="113">
        <f>'Exports - Data (Adjusted) - 1'!BV56/'Exports - Data (Adjusted) - 1'!BU56</f>
        <v>0.5279661016949152</v>
      </c>
      <c r="AO56" s="260" t="s">
        <v>7</v>
      </c>
      <c r="AP56" s="113">
        <f>'Exports - Data (Adjusted) - 1'!BY56/'Exports - Data (Adjusted) - 1'!BX56/D166</f>
        <v>0.29978540772532186</v>
      </c>
      <c r="AQ56" s="260" t="s">
        <v>7</v>
      </c>
      <c r="AR56" s="113">
        <f>'Exports - Data (Adjusted) - 1'!CB56/'Exports - Data (Adjusted) - 1'!CA56/D166</f>
        <v>0.32872340425531915</v>
      </c>
      <c r="AS56" s="116">
        <f>'Exports - Data (Adjusted) - 1'!CD56/'Exports - Data (Adjusted) - 1'!CC56/D166</f>
        <v>0.30714285714285716</v>
      </c>
    </row>
    <row r="57" spans="1:45" x14ac:dyDescent="0.3">
      <c r="A57" s="187" t="s">
        <v>87</v>
      </c>
      <c r="B57" s="256" t="s">
        <v>359</v>
      </c>
      <c r="C57" s="18" t="s">
        <v>7</v>
      </c>
      <c r="D57" s="113"/>
      <c r="E57" s="18"/>
      <c r="F57" s="113"/>
      <c r="G57" s="19"/>
      <c r="H57" s="51"/>
      <c r="I57" s="108"/>
      <c r="J57" s="108"/>
      <c r="L57" s="108"/>
      <c r="M57" s="18"/>
      <c r="N57" s="108"/>
      <c r="O57" s="51"/>
      <c r="P57" s="113"/>
      <c r="Q57" s="18" t="s">
        <v>7</v>
      </c>
      <c r="R57" s="113">
        <f>'Exports - Data (Adjusted) - 1'!AL57/'Exports - Data (Adjusted) - 1'!AK57</f>
        <v>0.19302325581395349</v>
      </c>
      <c r="S57" s="18" t="s">
        <v>7</v>
      </c>
      <c r="T57" s="113">
        <f>'Exports - Data (Adjusted) - 1'!AO57/'Exports - Data (Adjusted) - 1'!AN57</f>
        <v>0.23642857142857143</v>
      </c>
      <c r="U57" s="18" t="s">
        <v>7</v>
      </c>
      <c r="V57" s="113">
        <f>'Exports - Data (Adjusted) - 1'!AR57/'Exports - Data (Adjusted) - 1'!AQ57</f>
        <v>0.23401360544217686</v>
      </c>
      <c r="W57" s="114"/>
      <c r="X57" s="114"/>
      <c r="Y57" s="18"/>
      <c r="Z57" s="113"/>
      <c r="AA57" s="113"/>
      <c r="AB57" s="113"/>
      <c r="AC57" s="18"/>
      <c r="AD57" s="113"/>
      <c r="AE57" s="18" t="s">
        <v>7</v>
      </c>
      <c r="AF57" s="117">
        <f>'Exports - Data (Adjusted) - 1'!BI57/'Exports - Data (Adjusted) - 1'!BH57</f>
        <v>0.216260162601626</v>
      </c>
      <c r="AG57" s="116">
        <f>'Exports - Data (Adjusted) - 1'!BK57/'Exports - Data (Adjusted) - 1'!BJ57</f>
        <v>0.2167111111111111</v>
      </c>
      <c r="AI57" s="18" t="s">
        <v>7</v>
      </c>
      <c r="AJ57" s="113">
        <f>'Exports - Data (Adjusted) - 1'!BP57/'Exports - Data (Adjusted) - 1'!BO57</f>
        <v>0.33333333333333331</v>
      </c>
      <c r="AK57" s="18" t="s">
        <v>7</v>
      </c>
      <c r="AL57" s="113">
        <f>'Exports - Data (Adjusted) - 1'!BS57/'Exports - Data (Adjusted) - 1'!BR57</f>
        <v>0.39117106069895768</v>
      </c>
      <c r="AM57" s="18"/>
      <c r="AN57" s="113"/>
      <c r="AO57" s="260" t="s">
        <v>7</v>
      </c>
      <c r="AP57" s="113">
        <f>'Exports - Data (Adjusted) - 1'!BY57/'Exports - Data (Adjusted) - 1'!BX57/D166</f>
        <v>1.111111111111111E-2</v>
      </c>
      <c r="AQ57" s="260" t="s">
        <v>7</v>
      </c>
      <c r="AR57" s="113">
        <f>'Exports - Data (Adjusted) - 1'!CB57/'Exports - Data (Adjusted) - 1'!CA57/D166</f>
        <v>1.1133333333333334E-2</v>
      </c>
    </row>
    <row r="58" spans="1:45" x14ac:dyDescent="0.3">
      <c r="A58" s="187" t="s">
        <v>88</v>
      </c>
      <c r="B58" s="256" t="s">
        <v>359</v>
      </c>
      <c r="C58" s="18" t="s">
        <v>7</v>
      </c>
      <c r="D58" s="113"/>
      <c r="E58" s="18"/>
      <c r="F58" s="113"/>
      <c r="G58" s="19"/>
      <c r="H58" s="51"/>
      <c r="I58" s="108"/>
      <c r="J58" s="108"/>
      <c r="L58" s="108"/>
      <c r="M58" s="18"/>
      <c r="N58" s="108"/>
      <c r="O58" s="51"/>
      <c r="P58" s="113"/>
      <c r="Q58" s="18" t="s">
        <v>7</v>
      </c>
      <c r="R58" s="113">
        <f>'Exports - Data (Adjusted) - 1'!AL58/'Exports - Data (Adjusted) - 1'!AK58</f>
        <v>0.42372093023255814</v>
      </c>
      <c r="S58" s="18" t="s">
        <v>7</v>
      </c>
      <c r="T58" s="113">
        <f>'Exports - Data (Adjusted) - 1'!AO58/'Exports - Data (Adjusted) - 1'!AN58</f>
        <v>0.56669982401101848</v>
      </c>
      <c r="U58" s="18" t="s">
        <v>7</v>
      </c>
      <c r="V58" s="113">
        <f>'Exports - Data (Adjusted) - 1'!AR58/'Exports - Data (Adjusted) - 1'!AQ58</f>
        <v>0.45312295973884659</v>
      </c>
      <c r="W58" s="114"/>
      <c r="X58" s="114"/>
      <c r="Y58" s="18"/>
      <c r="Z58" s="113"/>
      <c r="AA58" s="113"/>
      <c r="AB58" s="113"/>
      <c r="AC58" s="18"/>
      <c r="AD58" s="113"/>
      <c r="AE58" s="18" t="s">
        <v>7</v>
      </c>
      <c r="AF58" s="117">
        <f>'Exports - Data (Adjusted) - 1'!BI58/'Exports - Data (Adjusted) - 1'!BH58</f>
        <v>0.4499876662681922</v>
      </c>
      <c r="AG58" s="116">
        <f>'Exports - Data (Adjusted) - 1'!BK58/'Exports - Data (Adjusted) - 1'!BJ58</f>
        <v>0.6333333333333333</v>
      </c>
      <c r="AH58" s="116">
        <f>'Exports - Data (Adjusted) - 1'!BM58/'Exports - Data (Adjusted) - 1'!BL58</f>
        <v>0.66197737686139746</v>
      </c>
      <c r="AI58" s="43"/>
      <c r="AJ58" s="113"/>
      <c r="AK58" s="18" t="s">
        <v>7</v>
      </c>
      <c r="AL58" s="113">
        <f>'Exports - Data (Adjusted) - 1'!BS58/'Exports - Data (Adjusted) - 1'!BR58</f>
        <v>0.62197857437165227</v>
      </c>
      <c r="AM58" s="18" t="s">
        <v>7</v>
      </c>
      <c r="AN58" s="113">
        <f>'Exports - Data (Adjusted) - 1'!BV58/'Exports - Data (Adjusted) - 1'!BU58</f>
        <v>0.58656667408137109</v>
      </c>
      <c r="AO58" s="260" t="s">
        <v>7</v>
      </c>
      <c r="AP58" s="113">
        <f>'Exports - Data (Adjusted) - 1'!BY58/'Exports - Data (Adjusted) - 1'!BX58/D166</f>
        <v>0.67716623280029753</v>
      </c>
      <c r="AQ58" s="260" t="s">
        <v>7</v>
      </c>
      <c r="AR58" s="113">
        <f>'Exports - Data (Adjusted) - 1'!CB58/'Exports - Data (Adjusted) - 1'!CA58/D166</f>
        <v>0.73693415637860082</v>
      </c>
      <c r="AS58" s="116">
        <f>'Exports - Data (Adjusted) - 1'!CD58/'Exports - Data (Adjusted) - 1'!CC58/D166</f>
        <v>0.75012866700977865</v>
      </c>
    </row>
    <row r="59" spans="1:45" x14ac:dyDescent="0.3">
      <c r="A59" s="187" t="s">
        <v>176</v>
      </c>
      <c r="B59" s="256" t="s">
        <v>353</v>
      </c>
      <c r="C59" s="18"/>
      <c r="D59" s="113"/>
      <c r="E59" s="18"/>
      <c r="F59" s="113"/>
      <c r="G59" s="19"/>
      <c r="H59" s="51"/>
      <c r="I59" s="108"/>
      <c r="J59" s="108"/>
      <c r="L59" s="108"/>
      <c r="M59" s="18"/>
      <c r="N59" s="108"/>
      <c r="O59" s="51"/>
      <c r="P59" s="113"/>
      <c r="Q59" s="51"/>
      <c r="R59" s="113"/>
      <c r="S59" s="18"/>
      <c r="T59" s="113"/>
      <c r="U59" s="18"/>
      <c r="V59" s="113"/>
      <c r="W59" s="114"/>
      <c r="X59" s="114"/>
      <c r="Y59" s="18"/>
      <c r="Z59" s="113"/>
      <c r="AA59" s="113"/>
      <c r="AB59" s="113"/>
      <c r="AC59" s="131"/>
      <c r="AD59" s="113"/>
      <c r="AE59" s="18"/>
      <c r="AF59" s="117"/>
      <c r="AI59" s="43"/>
      <c r="AJ59" s="113"/>
      <c r="AK59" s="43"/>
      <c r="AL59" s="113"/>
      <c r="AN59" s="113"/>
      <c r="AO59" s="43"/>
      <c r="AP59" s="113"/>
      <c r="AR59" s="113"/>
    </row>
    <row r="60" spans="1:45" x14ac:dyDescent="0.3">
      <c r="A60" s="187" t="s">
        <v>282</v>
      </c>
      <c r="B60" s="256" t="s">
        <v>359</v>
      </c>
      <c r="C60" s="18" t="s">
        <v>7</v>
      </c>
      <c r="D60" s="113"/>
      <c r="E60" s="18"/>
      <c r="F60" s="113"/>
      <c r="G60" s="19"/>
      <c r="H60" s="51"/>
      <c r="I60" s="108"/>
      <c r="J60" s="108"/>
      <c r="L60" s="108"/>
      <c r="M60" s="18"/>
      <c r="N60" s="108"/>
      <c r="O60" s="51"/>
      <c r="P60" s="113"/>
      <c r="Q60" s="51"/>
      <c r="R60" s="113"/>
      <c r="S60" s="18"/>
      <c r="T60" s="113"/>
      <c r="U60" s="18"/>
      <c r="V60" s="113"/>
      <c r="W60" s="114"/>
      <c r="X60" s="114"/>
      <c r="Y60" s="18"/>
      <c r="Z60" s="113"/>
      <c r="AA60" s="113"/>
      <c r="AB60" s="113"/>
      <c r="AC60" s="131"/>
      <c r="AD60" s="113"/>
      <c r="AE60" s="18"/>
      <c r="AF60" s="117"/>
      <c r="AI60" s="43"/>
      <c r="AJ60" s="113"/>
      <c r="AK60" s="43"/>
      <c r="AL60" s="113"/>
      <c r="AN60" s="113"/>
      <c r="AO60" s="43"/>
      <c r="AP60" s="113"/>
      <c r="AQ60" s="260" t="s">
        <v>7</v>
      </c>
      <c r="AR60" s="113"/>
      <c r="AS60" s="116">
        <f>'Exports - Data (Adjusted) - 1'!CD60/'Exports - Data (Adjusted) - 1'!CC60/D166</f>
        <v>0.5</v>
      </c>
    </row>
    <row r="61" spans="1:45" x14ac:dyDescent="0.3">
      <c r="A61" s="187" t="s">
        <v>59</v>
      </c>
      <c r="B61" s="256" t="s">
        <v>353</v>
      </c>
      <c r="C61" s="51"/>
      <c r="D61" s="113"/>
      <c r="E61" s="18"/>
      <c r="F61" s="113"/>
      <c r="G61" s="19"/>
      <c r="H61" s="51"/>
      <c r="I61" s="108"/>
      <c r="J61" s="108"/>
      <c r="L61" s="108"/>
      <c r="M61" s="18"/>
      <c r="N61" s="108"/>
      <c r="O61" s="51"/>
      <c r="P61" s="113"/>
      <c r="Q61" s="51"/>
      <c r="R61" s="113"/>
      <c r="S61" s="18"/>
      <c r="T61" s="113"/>
      <c r="U61" s="18"/>
      <c r="V61" s="113"/>
      <c r="W61" s="114"/>
      <c r="X61" s="114"/>
      <c r="Y61" s="18"/>
      <c r="Z61" s="113"/>
      <c r="AA61" s="113"/>
      <c r="AB61" s="113"/>
      <c r="AC61" s="131"/>
      <c r="AD61" s="113"/>
      <c r="AE61" s="131"/>
      <c r="AF61" s="117"/>
      <c r="AI61" s="43"/>
      <c r="AJ61" s="113"/>
      <c r="AK61" s="43"/>
      <c r="AL61" s="113"/>
      <c r="AN61" s="113"/>
      <c r="AO61" s="43"/>
      <c r="AP61" s="113"/>
      <c r="AR61" s="113"/>
    </row>
    <row r="62" spans="1:45" x14ac:dyDescent="0.3">
      <c r="A62" s="187" t="s">
        <v>283</v>
      </c>
      <c r="B62" s="256" t="s">
        <v>353</v>
      </c>
      <c r="C62" s="51"/>
      <c r="D62" s="113"/>
      <c r="E62" s="18"/>
      <c r="F62" s="113"/>
      <c r="G62" s="19"/>
      <c r="H62" s="51"/>
      <c r="I62" s="108"/>
      <c r="J62" s="108"/>
      <c r="L62" s="108"/>
      <c r="M62" s="18"/>
      <c r="N62" s="108"/>
      <c r="O62" s="51"/>
      <c r="P62" s="113"/>
      <c r="Q62" s="51"/>
      <c r="R62" s="113"/>
      <c r="S62" s="18"/>
      <c r="T62" s="113"/>
      <c r="U62" s="18"/>
      <c r="V62" s="113"/>
      <c r="W62" s="114"/>
      <c r="X62" s="114"/>
      <c r="Y62" s="18"/>
      <c r="Z62" s="113"/>
      <c r="AA62" s="113"/>
      <c r="AB62" s="113"/>
      <c r="AC62" s="131"/>
      <c r="AD62" s="113"/>
      <c r="AE62" s="131"/>
      <c r="AF62" s="117"/>
      <c r="AI62" s="43"/>
      <c r="AJ62" s="113"/>
      <c r="AK62" s="43"/>
      <c r="AL62" s="113"/>
      <c r="AN62" s="113"/>
      <c r="AO62" s="43"/>
      <c r="AP62" s="113"/>
      <c r="AR62" s="113"/>
    </row>
    <row r="63" spans="1:45" x14ac:dyDescent="0.3">
      <c r="A63" s="187" t="s">
        <v>37</v>
      </c>
      <c r="B63" s="256" t="s">
        <v>353</v>
      </c>
      <c r="C63" s="51"/>
      <c r="D63" s="113"/>
      <c r="E63" s="18"/>
      <c r="F63" s="113"/>
      <c r="G63" s="19"/>
      <c r="H63" s="51"/>
      <c r="I63" s="108"/>
      <c r="J63" s="108"/>
      <c r="L63" s="108"/>
      <c r="M63" s="18"/>
      <c r="N63" s="108"/>
      <c r="O63" s="51"/>
      <c r="P63" s="113"/>
      <c r="Q63" s="51"/>
      <c r="R63" s="113"/>
      <c r="S63" s="18"/>
      <c r="T63" s="113"/>
      <c r="U63" s="18"/>
      <c r="V63" s="113"/>
      <c r="W63" s="114"/>
      <c r="X63" s="114"/>
      <c r="Y63" s="18"/>
      <c r="Z63" s="113"/>
      <c r="AA63" s="113"/>
      <c r="AB63" s="113"/>
      <c r="AC63" s="131"/>
      <c r="AD63" s="113"/>
      <c r="AE63" s="131"/>
      <c r="AF63" s="117"/>
      <c r="AI63" s="43"/>
      <c r="AJ63" s="113"/>
      <c r="AK63" s="43"/>
      <c r="AL63" s="113"/>
      <c r="AN63" s="113"/>
      <c r="AO63" s="43"/>
      <c r="AP63" s="113"/>
      <c r="AR63" s="113"/>
    </row>
    <row r="64" spans="1:45" x14ac:dyDescent="0.3">
      <c r="A64" s="187" t="s">
        <v>177</v>
      </c>
      <c r="B64" s="256" t="s">
        <v>353</v>
      </c>
      <c r="C64" s="51"/>
      <c r="D64" s="113"/>
      <c r="E64" s="18"/>
      <c r="F64" s="113"/>
      <c r="G64" s="19"/>
      <c r="H64" s="51"/>
      <c r="I64" s="108"/>
      <c r="J64" s="108"/>
      <c r="L64" s="108"/>
      <c r="N64" s="108"/>
      <c r="P64" s="113"/>
      <c r="R64" s="113"/>
      <c r="S64" s="18"/>
      <c r="T64" s="113"/>
      <c r="U64" s="18"/>
      <c r="V64" s="113"/>
      <c r="W64" s="114"/>
      <c r="X64" s="114"/>
      <c r="Y64" s="18"/>
      <c r="Z64" s="113"/>
      <c r="AA64" s="113"/>
      <c r="AB64" s="113"/>
      <c r="AC64" s="131"/>
      <c r="AD64" s="113"/>
      <c r="AE64" s="131"/>
      <c r="AF64" s="147"/>
      <c r="AI64" s="43"/>
      <c r="AJ64" s="113"/>
      <c r="AK64" s="43"/>
      <c r="AL64" s="113"/>
      <c r="AN64" s="113"/>
      <c r="AO64" s="43"/>
      <c r="AP64" s="113"/>
      <c r="AR64" s="113"/>
    </row>
    <row r="65" spans="1:45" x14ac:dyDescent="0.3">
      <c r="A65" s="187" t="s">
        <v>178</v>
      </c>
      <c r="B65" s="256" t="s">
        <v>353</v>
      </c>
      <c r="C65" s="51"/>
      <c r="D65" s="113"/>
      <c r="E65" s="18"/>
      <c r="F65" s="113"/>
      <c r="G65" s="19"/>
      <c r="H65" s="51"/>
      <c r="I65" s="108"/>
      <c r="J65" s="108"/>
      <c r="L65" s="108"/>
      <c r="M65" s="18"/>
      <c r="N65" s="108"/>
      <c r="O65" s="51"/>
      <c r="P65" s="113"/>
      <c r="Q65" s="51"/>
      <c r="R65" s="113"/>
      <c r="S65" s="18"/>
      <c r="T65" s="113"/>
      <c r="U65" s="18"/>
      <c r="V65" s="113"/>
      <c r="W65" s="114"/>
      <c r="X65" s="114"/>
      <c r="Y65" s="18"/>
      <c r="Z65" s="113"/>
      <c r="AA65" s="113"/>
      <c r="AB65" s="113"/>
      <c r="AC65" s="131"/>
      <c r="AD65" s="113"/>
      <c r="AE65" s="131"/>
      <c r="AF65" s="147"/>
      <c r="AI65" s="43"/>
      <c r="AJ65" s="113"/>
      <c r="AK65" s="43"/>
      <c r="AL65" s="113"/>
      <c r="AN65" s="113"/>
      <c r="AO65" s="43"/>
      <c r="AP65" s="113"/>
      <c r="AR65" s="113"/>
    </row>
    <row r="66" spans="1:45" x14ac:dyDescent="0.3">
      <c r="A66" s="187" t="s">
        <v>388</v>
      </c>
      <c r="B66" s="256" t="s">
        <v>360</v>
      </c>
      <c r="C66" s="257" t="s">
        <v>355</v>
      </c>
      <c r="D66" s="113">
        <f>'Exports - Data (Adjusted) - 1'!P66/'Exports - Data (Adjusted) - 1'!O66</f>
        <v>1.0192532088681447</v>
      </c>
      <c r="E66" s="51" t="s">
        <v>24</v>
      </c>
      <c r="F66" s="113">
        <f>'Exports - Data (Adjusted) - 1'!S66/'Exports - Data (Adjusted) - 1'!R66</f>
        <v>0.12971572288697508</v>
      </c>
      <c r="G66" s="19"/>
      <c r="H66" s="51" t="s">
        <v>24</v>
      </c>
      <c r="I66" s="108">
        <f>'Exports - Data (Adjusted) - 1'!X66/'Exports - Data (Adjusted) - 1'!W66</f>
        <v>4.4823529411764707E-2</v>
      </c>
      <c r="J66" s="108">
        <f>'Exports - Data (Adjusted) - 1'!Z66/'Exports - Data (Adjusted) - 1'!Y66</f>
        <v>3.3536585365853661E-2</v>
      </c>
      <c r="K66" s="18" t="s">
        <v>24</v>
      </c>
      <c r="L66" s="108">
        <f>'Exports - Data (Adjusted) - 1'!AC66/'Exports - Data (Adjusted) - 1'!AB66</f>
        <v>3.6541666666666667E-2</v>
      </c>
      <c r="M66" s="18" t="s">
        <v>24</v>
      </c>
      <c r="N66" s="108">
        <f>'Exports - Data (Adjusted) - 1'!AF66/'Exports - Data (Adjusted) - 1'!AE66</f>
        <v>3.4722689075630253E-2</v>
      </c>
      <c r="O66" s="18" t="s">
        <v>24</v>
      </c>
      <c r="P66" s="113">
        <f>'Exports - Data (Adjusted) - 1'!AI66/'Exports - Data (Adjusted) - 1'!AH66</f>
        <v>3.4218749999999999E-2</v>
      </c>
      <c r="Q66" s="18" t="s">
        <v>24</v>
      </c>
      <c r="R66" s="113">
        <f>'Exports - Data (Adjusted) - 1'!AL66/'Exports - Data (Adjusted) - 1'!AK66</f>
        <v>3.5419161676646709E-2</v>
      </c>
      <c r="S66" s="18" t="s">
        <v>24</v>
      </c>
      <c r="T66" s="113">
        <f>'Exports - Data (Adjusted) - 1'!AO66/'Exports - Data (Adjusted) - 1'!AN66</f>
        <v>3.8900445765230315E-2</v>
      </c>
      <c r="U66" s="18" t="s">
        <v>24</v>
      </c>
      <c r="V66" s="113"/>
      <c r="W66" s="114">
        <f>'Exports - Data (Adjusted) - 1'!AT66/'Exports - Data (Adjusted) - 1'!AS66</f>
        <v>5.369165487977369E-2</v>
      </c>
      <c r="X66" s="114">
        <f>'Exports - Data (Adjusted) - 1'!AV66/'Exports - Data (Adjusted) - 1'!AU66</f>
        <v>5.2699849170437407E-2</v>
      </c>
      <c r="Y66" s="18" t="s">
        <v>24</v>
      </c>
      <c r="Z66" s="113"/>
      <c r="AA66" s="113"/>
      <c r="AB66" s="113"/>
      <c r="AC66" s="18"/>
      <c r="AD66" s="113"/>
      <c r="AE66" s="18"/>
      <c r="AF66" s="147"/>
      <c r="AI66" s="43"/>
      <c r="AJ66" s="113"/>
      <c r="AK66" s="43"/>
      <c r="AL66" s="113"/>
      <c r="AN66" s="113"/>
      <c r="AO66" s="63" t="s">
        <v>99</v>
      </c>
      <c r="AP66" s="113"/>
      <c r="AQ66" s="20" t="s">
        <v>99</v>
      </c>
      <c r="AR66" s="113"/>
      <c r="AS66" s="116">
        <f>'Exports - Data (Adjusted) - 1'!CD66/'Exports - Data (Adjusted) - 1'!CC66</f>
        <v>13.333333333333334</v>
      </c>
    </row>
    <row r="67" spans="1:45" x14ac:dyDescent="0.3">
      <c r="A67" s="187" t="s">
        <v>70</v>
      </c>
      <c r="B67" s="256" t="s">
        <v>353</v>
      </c>
      <c r="C67" s="18"/>
      <c r="D67" s="113"/>
      <c r="E67" s="20"/>
      <c r="F67" s="113"/>
      <c r="G67" s="19"/>
      <c r="H67" s="51"/>
      <c r="I67" s="108"/>
      <c r="J67" s="108"/>
      <c r="K67" s="16"/>
      <c r="L67" s="108"/>
      <c r="M67" s="18"/>
      <c r="N67" s="108"/>
      <c r="O67" s="51"/>
      <c r="P67" s="113"/>
      <c r="Q67" s="51"/>
      <c r="R67" s="113"/>
      <c r="S67" s="18"/>
      <c r="T67" s="115"/>
      <c r="U67" s="18"/>
      <c r="V67" s="113"/>
      <c r="W67" s="114"/>
      <c r="X67" s="114"/>
      <c r="Y67" s="18"/>
      <c r="Z67" s="113"/>
      <c r="AA67" s="113"/>
      <c r="AB67" s="113"/>
      <c r="AC67" s="20"/>
      <c r="AD67" s="115"/>
      <c r="AE67" s="18"/>
      <c r="AF67" s="147"/>
      <c r="AI67" s="43"/>
      <c r="AJ67" s="113"/>
      <c r="AK67" s="43"/>
      <c r="AL67" s="113"/>
      <c r="AN67" s="113"/>
      <c r="AO67" s="48"/>
      <c r="AP67" s="113"/>
      <c r="AQ67" s="18"/>
      <c r="AR67" s="113"/>
    </row>
    <row r="68" spans="1:45" x14ac:dyDescent="0.3">
      <c r="A68" s="187" t="s">
        <v>100</v>
      </c>
      <c r="B68" s="256" t="s">
        <v>353</v>
      </c>
      <c r="C68" s="18"/>
      <c r="D68" s="113"/>
      <c r="E68" s="18"/>
      <c r="F68" s="113"/>
      <c r="G68" s="19"/>
      <c r="H68" s="51"/>
      <c r="I68" s="108"/>
      <c r="J68" s="108"/>
      <c r="L68" s="108"/>
      <c r="M68" s="18"/>
      <c r="N68" s="108"/>
      <c r="O68" s="51"/>
      <c r="P68" s="113"/>
      <c r="Q68" s="51"/>
      <c r="R68" s="113"/>
      <c r="S68" s="18"/>
      <c r="T68" s="113"/>
      <c r="U68" s="18"/>
      <c r="V68" s="113"/>
      <c r="W68" s="114"/>
      <c r="X68" s="114"/>
      <c r="Y68" s="18"/>
      <c r="Z68" s="113"/>
      <c r="AB68" s="113"/>
      <c r="AC68" s="131"/>
      <c r="AD68" s="113"/>
      <c r="AI68" s="43"/>
      <c r="AJ68" s="113"/>
      <c r="AK68" s="43"/>
      <c r="AL68" s="113"/>
      <c r="AN68" s="113"/>
      <c r="AO68" s="43"/>
      <c r="AP68" s="113"/>
      <c r="AR68" s="113"/>
    </row>
    <row r="69" spans="1:45" x14ac:dyDescent="0.3">
      <c r="A69" s="187" t="s">
        <v>101</v>
      </c>
      <c r="B69" s="256" t="s">
        <v>353</v>
      </c>
      <c r="C69" s="51"/>
      <c r="D69" s="113"/>
      <c r="E69" s="18"/>
      <c r="F69" s="113"/>
      <c r="G69" s="19"/>
      <c r="H69" s="51"/>
      <c r="I69" s="108"/>
      <c r="J69" s="108"/>
      <c r="L69" s="108"/>
      <c r="M69" s="18"/>
      <c r="N69" s="108"/>
      <c r="O69" s="51"/>
      <c r="P69" s="113"/>
      <c r="Q69" s="51"/>
      <c r="R69" s="113"/>
      <c r="S69" s="18"/>
      <c r="T69" s="113"/>
      <c r="V69" s="113"/>
      <c r="W69" s="114"/>
      <c r="X69" s="114"/>
      <c r="Z69" s="113"/>
      <c r="AC69" s="131"/>
      <c r="AD69" s="113"/>
      <c r="AF69" s="147"/>
      <c r="AI69" s="43"/>
      <c r="AJ69" s="113"/>
      <c r="AK69" s="48"/>
      <c r="AL69" s="113"/>
      <c r="AN69" s="113"/>
      <c r="AO69" s="48"/>
      <c r="AP69" s="113"/>
      <c r="AR69" s="113"/>
    </row>
    <row r="70" spans="1:45" x14ac:dyDescent="0.3">
      <c r="A70" s="187" t="s">
        <v>102</v>
      </c>
      <c r="B70" s="256" t="s">
        <v>353</v>
      </c>
      <c r="C70" s="51"/>
      <c r="D70" s="113"/>
      <c r="E70" s="18"/>
      <c r="F70" s="113"/>
      <c r="G70" s="19"/>
      <c r="H70" s="51"/>
      <c r="I70" s="108"/>
      <c r="J70" s="108"/>
      <c r="L70" s="108"/>
      <c r="M70" s="18"/>
      <c r="N70" s="108"/>
      <c r="O70" s="51"/>
      <c r="P70" s="113"/>
      <c r="Q70" s="51"/>
      <c r="R70" s="113"/>
      <c r="S70" s="18"/>
      <c r="T70" s="113"/>
      <c r="U70" s="18"/>
      <c r="V70" s="113"/>
      <c r="W70" s="114"/>
      <c r="X70" s="114"/>
      <c r="Y70" s="18"/>
      <c r="Z70" s="113"/>
      <c r="AA70" s="113"/>
      <c r="AB70" s="113"/>
      <c r="AC70" s="131"/>
      <c r="AD70" s="113"/>
      <c r="AF70" s="147"/>
      <c r="AI70" s="43"/>
      <c r="AJ70" s="113"/>
      <c r="AK70" s="48"/>
      <c r="AL70" s="113"/>
      <c r="AN70" s="113"/>
      <c r="AO70" s="48"/>
      <c r="AP70" s="113"/>
      <c r="AR70" s="113"/>
    </row>
    <row r="71" spans="1:45" x14ac:dyDescent="0.3">
      <c r="A71" s="187" t="s">
        <v>103</v>
      </c>
      <c r="B71" s="256" t="s">
        <v>353</v>
      </c>
      <c r="C71" s="51"/>
      <c r="D71" s="113"/>
      <c r="E71" s="18"/>
      <c r="F71" s="113"/>
      <c r="G71" s="19"/>
      <c r="H71" s="51"/>
      <c r="I71" s="108"/>
      <c r="J71" s="108"/>
      <c r="L71" s="108"/>
      <c r="M71" s="18"/>
      <c r="N71" s="108"/>
      <c r="O71" s="51"/>
      <c r="P71" s="113"/>
      <c r="Q71" s="51"/>
      <c r="R71" s="113"/>
      <c r="S71" s="18"/>
      <c r="T71" s="113"/>
      <c r="U71" s="18"/>
      <c r="V71" s="113"/>
      <c r="W71" s="114"/>
      <c r="X71" s="114"/>
      <c r="Y71" s="18"/>
      <c r="Z71" s="113"/>
      <c r="AA71" s="113"/>
      <c r="AB71" s="113"/>
      <c r="AC71" s="131"/>
      <c r="AD71" s="113"/>
      <c r="AF71" s="147"/>
      <c r="AI71" s="43"/>
      <c r="AJ71" s="113"/>
      <c r="AK71" s="48"/>
      <c r="AL71" s="113"/>
      <c r="AN71" s="113"/>
      <c r="AO71" s="48"/>
      <c r="AP71" s="113"/>
      <c r="AR71" s="113"/>
    </row>
    <row r="72" spans="1:45" x14ac:dyDescent="0.3">
      <c r="A72" s="187" t="s">
        <v>179</v>
      </c>
      <c r="B72" s="256" t="s">
        <v>353</v>
      </c>
      <c r="C72" s="51"/>
      <c r="D72" s="113"/>
      <c r="E72" s="18"/>
      <c r="F72" s="113"/>
      <c r="G72" s="19"/>
      <c r="H72" s="51"/>
      <c r="I72" s="108"/>
      <c r="J72" s="108"/>
      <c r="L72" s="108"/>
      <c r="M72" s="18"/>
      <c r="N72" s="108"/>
      <c r="O72" s="51"/>
      <c r="P72" s="113"/>
      <c r="Q72" s="51"/>
      <c r="R72" s="113"/>
      <c r="S72" s="18"/>
      <c r="T72" s="113"/>
      <c r="U72" s="18"/>
      <c r="V72" s="113"/>
      <c r="W72" s="114"/>
      <c r="X72" s="114"/>
      <c r="Y72" s="18"/>
      <c r="Z72" s="113"/>
      <c r="AB72" s="113"/>
      <c r="AC72" s="131"/>
      <c r="AD72" s="113"/>
      <c r="AI72" s="43"/>
      <c r="AJ72" s="113"/>
      <c r="AK72" s="43"/>
      <c r="AL72" s="113"/>
      <c r="AN72" s="113"/>
      <c r="AO72" s="48"/>
      <c r="AP72" s="113"/>
      <c r="AR72" s="113"/>
    </row>
    <row r="73" spans="1:45" x14ac:dyDescent="0.3">
      <c r="A73" s="187" t="s">
        <v>45</v>
      </c>
      <c r="B73" s="256" t="s">
        <v>353</v>
      </c>
      <c r="C73" s="51"/>
      <c r="D73" s="113"/>
      <c r="E73" s="18"/>
      <c r="F73" s="113"/>
      <c r="G73" s="19"/>
      <c r="H73" s="51"/>
      <c r="I73" s="108"/>
      <c r="J73" s="108"/>
      <c r="L73" s="108"/>
      <c r="M73" s="18"/>
      <c r="N73" s="108"/>
      <c r="O73" s="51"/>
      <c r="P73" s="113"/>
      <c r="Q73" s="51"/>
      <c r="R73" s="113"/>
      <c r="S73" s="18"/>
      <c r="T73" s="113"/>
      <c r="U73" s="18"/>
      <c r="V73" s="113"/>
      <c r="W73" s="114"/>
      <c r="X73" s="114"/>
      <c r="Y73" s="18"/>
      <c r="Z73" s="113"/>
      <c r="AA73" s="113"/>
      <c r="AB73" s="113"/>
      <c r="AC73" s="131"/>
      <c r="AD73" s="113"/>
      <c r="AF73" s="147"/>
      <c r="AI73" s="43"/>
      <c r="AJ73" s="113"/>
      <c r="AK73" s="43"/>
      <c r="AL73" s="113"/>
      <c r="AN73" s="113"/>
      <c r="AO73" s="48"/>
      <c r="AP73" s="113"/>
      <c r="AR73" s="113"/>
    </row>
    <row r="74" spans="1:45" x14ac:dyDescent="0.3">
      <c r="A74" s="187" t="s">
        <v>182</v>
      </c>
      <c r="B74" s="256" t="s">
        <v>353</v>
      </c>
      <c r="C74" s="51"/>
      <c r="D74" s="113"/>
      <c r="E74" s="18"/>
      <c r="F74" s="113"/>
      <c r="G74" s="19"/>
      <c r="H74" s="51"/>
      <c r="I74" s="108"/>
      <c r="J74" s="108"/>
      <c r="L74" s="108"/>
      <c r="M74" s="18"/>
      <c r="N74" s="108"/>
      <c r="O74" s="51"/>
      <c r="P74" s="113"/>
      <c r="Q74" s="51"/>
      <c r="R74" s="113"/>
      <c r="S74" s="18"/>
      <c r="T74" s="113"/>
      <c r="U74" s="18"/>
      <c r="V74" s="113"/>
      <c r="W74" s="114"/>
      <c r="X74" s="114"/>
      <c r="Y74" s="18"/>
      <c r="Z74" s="113"/>
      <c r="AA74" s="113"/>
      <c r="AB74" s="113"/>
      <c r="AC74" s="131"/>
      <c r="AD74" s="113"/>
      <c r="AF74" s="147"/>
      <c r="AI74" s="43"/>
      <c r="AJ74" s="113"/>
      <c r="AK74" s="43"/>
      <c r="AL74" s="113"/>
      <c r="AN74" s="113"/>
      <c r="AO74" s="48"/>
      <c r="AP74" s="113"/>
      <c r="AR74" s="113"/>
    </row>
    <row r="75" spans="1:45" x14ac:dyDescent="0.3">
      <c r="A75" s="187" t="s">
        <v>284</v>
      </c>
      <c r="B75" s="256" t="s">
        <v>353</v>
      </c>
      <c r="C75" s="51"/>
      <c r="D75" s="113"/>
      <c r="E75" s="18"/>
      <c r="F75" s="113"/>
      <c r="G75" s="19"/>
      <c r="H75" s="51"/>
      <c r="I75" s="108"/>
      <c r="J75" s="108"/>
      <c r="L75" s="108"/>
      <c r="M75" s="18"/>
      <c r="N75" s="108"/>
      <c r="O75" s="51"/>
      <c r="P75" s="113"/>
      <c r="Q75" s="51"/>
      <c r="R75" s="113"/>
      <c r="S75" s="18"/>
      <c r="T75" s="113"/>
      <c r="U75" s="18"/>
      <c r="V75" s="113"/>
      <c r="W75" s="114"/>
      <c r="X75" s="114"/>
      <c r="Y75" s="18"/>
      <c r="Z75" s="113"/>
      <c r="AA75" s="113"/>
      <c r="AB75" s="113"/>
      <c r="AC75" s="131"/>
      <c r="AD75" s="113"/>
      <c r="AF75" s="147"/>
      <c r="AI75" s="43"/>
      <c r="AJ75" s="113"/>
      <c r="AK75" s="43"/>
      <c r="AL75" s="113"/>
      <c r="AN75" s="113"/>
      <c r="AO75" s="48"/>
      <c r="AP75" s="113"/>
      <c r="AR75" s="113"/>
    </row>
    <row r="76" spans="1:45" x14ac:dyDescent="0.3">
      <c r="A76" s="187" t="s">
        <v>16</v>
      </c>
      <c r="B76" s="256" t="s">
        <v>353</v>
      </c>
      <c r="C76" s="51"/>
      <c r="D76" s="113"/>
      <c r="E76" s="18"/>
      <c r="F76" s="113"/>
      <c r="G76" s="19"/>
      <c r="H76" s="51"/>
      <c r="I76" s="108"/>
      <c r="J76" s="108"/>
      <c r="L76" s="108"/>
      <c r="M76" s="18"/>
      <c r="N76" s="108"/>
      <c r="O76" s="51"/>
      <c r="P76" s="113"/>
      <c r="Q76" s="51"/>
      <c r="R76" s="113"/>
      <c r="S76" s="18"/>
      <c r="T76" s="113"/>
      <c r="U76" s="18"/>
      <c r="V76" s="113"/>
      <c r="W76" s="114"/>
      <c r="X76" s="114"/>
      <c r="Y76" s="18"/>
      <c r="Z76" s="113"/>
      <c r="AA76" s="113"/>
      <c r="AB76" s="113"/>
      <c r="AC76" s="131"/>
      <c r="AD76" s="113"/>
      <c r="AF76" s="147"/>
      <c r="AI76" s="43"/>
      <c r="AJ76" s="113"/>
      <c r="AK76" s="48"/>
      <c r="AL76" s="113"/>
      <c r="AN76" s="113"/>
      <c r="AO76" s="48"/>
      <c r="AP76" s="113"/>
      <c r="AR76" s="113"/>
    </row>
    <row r="77" spans="1:45" x14ac:dyDescent="0.3">
      <c r="A77" s="187" t="s">
        <v>57</v>
      </c>
      <c r="B77" s="256" t="s">
        <v>353</v>
      </c>
      <c r="C77" s="51"/>
      <c r="D77" s="113"/>
      <c r="E77" s="18"/>
      <c r="F77" s="113"/>
      <c r="G77" s="19"/>
      <c r="H77" s="51"/>
      <c r="I77" s="108"/>
      <c r="J77" s="108"/>
      <c r="L77" s="108"/>
      <c r="M77" s="18"/>
      <c r="N77" s="108"/>
      <c r="O77" s="51"/>
      <c r="P77" s="113"/>
      <c r="Q77" s="51"/>
      <c r="R77" s="113"/>
      <c r="S77" s="18"/>
      <c r="T77" s="113"/>
      <c r="U77" s="18"/>
      <c r="V77" s="113"/>
      <c r="W77" s="114"/>
      <c r="X77" s="114"/>
      <c r="Y77" s="18"/>
      <c r="Z77" s="113"/>
      <c r="AA77" s="113"/>
      <c r="AB77" s="113"/>
      <c r="AC77" s="131"/>
      <c r="AD77" s="113"/>
      <c r="AF77" s="147"/>
      <c r="AI77" s="43"/>
      <c r="AJ77" s="113"/>
      <c r="AK77" s="48"/>
      <c r="AL77" s="113"/>
      <c r="AN77" s="113"/>
      <c r="AO77" s="48"/>
      <c r="AP77" s="113"/>
      <c r="AR77" s="113"/>
    </row>
    <row r="78" spans="1:45" x14ac:dyDescent="0.3">
      <c r="A78" s="187" t="s">
        <v>184</v>
      </c>
      <c r="B78" s="256" t="s">
        <v>353</v>
      </c>
      <c r="C78" s="51"/>
      <c r="D78" s="113"/>
      <c r="E78" s="18"/>
      <c r="F78" s="113"/>
      <c r="G78" s="19"/>
      <c r="H78" s="51"/>
      <c r="I78" s="108"/>
      <c r="J78" s="108"/>
      <c r="L78" s="108"/>
      <c r="M78" s="18"/>
      <c r="N78" s="108"/>
      <c r="O78" s="51"/>
      <c r="P78" s="113"/>
      <c r="Q78" s="51"/>
      <c r="R78" s="113"/>
      <c r="S78" s="18"/>
      <c r="T78" s="113"/>
      <c r="U78" s="18"/>
      <c r="V78" s="113"/>
      <c r="W78" s="114"/>
      <c r="X78" s="114"/>
      <c r="Y78" s="18"/>
      <c r="Z78" s="113"/>
      <c r="AA78" s="113"/>
      <c r="AB78" s="113"/>
      <c r="AC78" s="131"/>
      <c r="AD78" s="113"/>
      <c r="AF78" s="147"/>
      <c r="AI78" s="43"/>
      <c r="AJ78" s="113"/>
      <c r="AK78" s="48"/>
      <c r="AL78" s="113"/>
      <c r="AN78" s="113"/>
      <c r="AO78" s="48"/>
      <c r="AP78" s="113"/>
      <c r="AR78" s="113"/>
    </row>
    <row r="79" spans="1:45" x14ac:dyDescent="0.3">
      <c r="A79" s="187" t="s">
        <v>104</v>
      </c>
      <c r="B79" s="256" t="s">
        <v>353</v>
      </c>
      <c r="C79" s="51"/>
      <c r="D79" s="113"/>
      <c r="E79" s="18"/>
      <c r="F79" s="113"/>
      <c r="G79" s="19"/>
      <c r="H79" s="51"/>
      <c r="I79" s="108"/>
      <c r="J79" s="108"/>
      <c r="L79" s="108"/>
      <c r="M79" s="18"/>
      <c r="N79" s="108"/>
      <c r="O79" s="51"/>
      <c r="P79" s="113"/>
      <c r="Q79" s="51"/>
      <c r="R79" s="113"/>
      <c r="S79" s="18"/>
      <c r="T79" s="113"/>
      <c r="U79" s="18"/>
      <c r="V79" s="113"/>
      <c r="W79" s="114"/>
      <c r="X79" s="114"/>
      <c r="Y79" s="18"/>
      <c r="Z79" s="113"/>
      <c r="AA79" s="113"/>
      <c r="AB79" s="113"/>
      <c r="AC79" s="131"/>
      <c r="AD79" s="113"/>
      <c r="AF79" s="147"/>
      <c r="AI79" s="43"/>
      <c r="AJ79" s="113"/>
      <c r="AK79" s="48"/>
      <c r="AL79" s="113"/>
      <c r="AN79" s="113"/>
      <c r="AO79" s="48"/>
      <c r="AP79" s="113"/>
      <c r="AR79" s="113"/>
    </row>
    <row r="80" spans="1:45" x14ac:dyDescent="0.3">
      <c r="A80" s="187" t="s">
        <v>61</v>
      </c>
      <c r="B80" s="256" t="s">
        <v>353</v>
      </c>
      <c r="C80" s="51"/>
      <c r="D80" s="113"/>
      <c r="E80" s="18"/>
      <c r="F80" s="113"/>
      <c r="G80" s="19"/>
      <c r="H80" s="51"/>
      <c r="I80" s="108"/>
      <c r="J80" s="108"/>
      <c r="L80" s="108"/>
      <c r="M80" s="18"/>
      <c r="N80" s="108"/>
      <c r="O80" s="51"/>
      <c r="P80" s="113"/>
      <c r="Q80" s="51"/>
      <c r="R80" s="113"/>
      <c r="S80" s="18"/>
      <c r="T80" s="113"/>
      <c r="U80" s="18"/>
      <c r="V80" s="113"/>
      <c r="W80" s="114"/>
      <c r="X80" s="114"/>
      <c r="Y80" s="18"/>
      <c r="Z80" s="113"/>
      <c r="AA80" s="113"/>
      <c r="AB80" s="113"/>
      <c r="AC80" s="131"/>
      <c r="AD80" s="113"/>
      <c r="AF80" s="147"/>
      <c r="AI80" s="43"/>
      <c r="AJ80" s="113"/>
      <c r="AK80" s="48"/>
      <c r="AL80" s="113"/>
      <c r="AN80" s="113"/>
      <c r="AO80" s="48"/>
      <c r="AP80" s="113"/>
      <c r="AR80" s="113"/>
    </row>
    <row r="81" spans="1:45" x14ac:dyDescent="0.3">
      <c r="A81" s="187" t="s">
        <v>19</v>
      </c>
      <c r="B81" s="256" t="s">
        <v>361</v>
      </c>
      <c r="C81" s="18" t="s">
        <v>2</v>
      </c>
      <c r="D81" s="113">
        <f>'Exports - Data (Adjusted) - 1'!P81/'Exports - Data (Adjusted) - 1'!O81</f>
        <v>0.19856028794241151</v>
      </c>
      <c r="E81" s="18" t="s">
        <v>2</v>
      </c>
      <c r="F81" s="113"/>
      <c r="G81" s="19"/>
      <c r="H81" s="51"/>
      <c r="I81" s="108"/>
      <c r="J81" s="108"/>
      <c r="L81" s="108"/>
      <c r="M81" s="18"/>
      <c r="N81" s="108"/>
      <c r="O81" s="51"/>
      <c r="P81" s="113"/>
      <c r="Q81" s="51"/>
      <c r="R81" s="113"/>
      <c r="S81" s="18"/>
      <c r="T81" s="113"/>
      <c r="U81" s="18"/>
      <c r="V81" s="113"/>
      <c r="W81" s="114"/>
      <c r="X81" s="114"/>
      <c r="Y81" s="18"/>
      <c r="Z81" s="113"/>
      <c r="AA81" s="113"/>
      <c r="AB81" s="113"/>
      <c r="AC81" s="131"/>
      <c r="AD81" s="113"/>
      <c r="AF81" s="147"/>
      <c r="AI81" s="43"/>
      <c r="AJ81" s="113"/>
      <c r="AK81" s="48"/>
      <c r="AL81" s="113"/>
      <c r="AN81" s="113"/>
      <c r="AO81" s="48"/>
      <c r="AP81" s="113"/>
      <c r="AR81" s="113"/>
    </row>
    <row r="82" spans="1:45" x14ac:dyDescent="0.3">
      <c r="A82" s="187" t="s">
        <v>52</v>
      </c>
      <c r="B82" s="256" t="s">
        <v>359</v>
      </c>
      <c r="C82" s="255" t="s">
        <v>7</v>
      </c>
      <c r="D82" s="113"/>
      <c r="E82" s="18"/>
      <c r="F82" s="113"/>
      <c r="G82" s="19"/>
      <c r="H82" s="51" t="s">
        <v>7</v>
      </c>
      <c r="I82" s="108">
        <f>'Exports - Data (Adjusted) - 1'!X82/'Exports - Data (Adjusted) - 1'!W82</f>
        <v>1.9715242881072026</v>
      </c>
      <c r="J82" s="108">
        <f>'Exports - Data (Adjusted) - 1'!Z82/'Exports - Data (Adjusted) - 1'!Y82</f>
        <v>1.222692633361558</v>
      </c>
      <c r="K82" s="18" t="s">
        <v>7</v>
      </c>
      <c r="L82" s="108">
        <f>'Exports - Data (Adjusted) - 1'!AC82/'Exports - Data (Adjusted) - 1'!AB82</f>
        <v>1.328643216080402</v>
      </c>
      <c r="M82" s="18" t="s">
        <v>7</v>
      </c>
      <c r="N82" s="108">
        <f>'Exports - Data (Adjusted) - 1'!AF82/'Exports - Data (Adjusted) - 1'!AE82</f>
        <v>1.3103030303030303</v>
      </c>
      <c r="O82" s="18" t="s">
        <v>7</v>
      </c>
      <c r="P82" s="113">
        <f>'Exports - Data (Adjusted) - 1'!AI82/'Exports - Data (Adjusted) - 1'!AH82</f>
        <v>1.3049999999999999</v>
      </c>
      <c r="Q82" s="18"/>
      <c r="R82" s="113"/>
      <c r="S82" s="18"/>
      <c r="T82" s="113"/>
      <c r="U82" s="18"/>
      <c r="V82" s="113"/>
      <c r="W82" s="114"/>
      <c r="X82" s="114"/>
      <c r="Y82" s="18"/>
      <c r="Z82" s="113"/>
      <c r="AA82" s="113"/>
      <c r="AB82" s="113"/>
      <c r="AC82" s="131"/>
      <c r="AD82" s="113"/>
      <c r="AF82" s="147"/>
      <c r="AI82" s="43"/>
      <c r="AJ82" s="113"/>
      <c r="AK82" s="48"/>
      <c r="AL82" s="113"/>
      <c r="AN82" s="113"/>
      <c r="AO82" s="48"/>
      <c r="AP82" s="113"/>
      <c r="AR82" s="113"/>
    </row>
    <row r="83" spans="1:45" x14ac:dyDescent="0.3">
      <c r="A83" s="187" t="s">
        <v>186</v>
      </c>
      <c r="B83" s="256" t="s">
        <v>359</v>
      </c>
      <c r="C83" s="255" t="s">
        <v>7</v>
      </c>
      <c r="D83" s="113"/>
      <c r="E83" s="18"/>
      <c r="F83" s="113"/>
      <c r="G83" s="19"/>
      <c r="H83" s="51"/>
      <c r="I83" s="108"/>
      <c r="J83" s="108"/>
      <c r="L83" s="108"/>
      <c r="M83" s="18"/>
      <c r="N83" s="108"/>
      <c r="O83" s="51"/>
      <c r="P83" s="113"/>
      <c r="Q83" s="18" t="s">
        <v>7</v>
      </c>
      <c r="R83" s="113">
        <f>'Exports - Data (Adjusted) - 1'!AL83/'Exports - Data (Adjusted) - 1'!AK83</f>
        <v>0.79202586206896552</v>
      </c>
      <c r="S83" s="18" t="s">
        <v>7</v>
      </c>
      <c r="T83" s="113">
        <f>'Exports - Data (Adjusted) - 1'!AO83/'Exports - Data (Adjusted) - 1'!AN83</f>
        <v>3.9305555555555554</v>
      </c>
      <c r="U83" s="18" t="s">
        <v>7</v>
      </c>
      <c r="V83" s="113">
        <f>'Exports - Data (Adjusted) - 1'!AR83/'Exports - Data (Adjusted) - 1'!AQ83</f>
        <v>3.3058823529411763</v>
      </c>
      <c r="W83" s="114">
        <f>'Exports - Data (Adjusted) - 1'!AT83/'Exports - Data (Adjusted) - 1'!AS83</f>
        <v>4.666666666666667</v>
      </c>
      <c r="X83" s="114">
        <f>'Exports - Data (Adjusted) - 1'!AV83/'Exports - Data (Adjusted) - 1'!AU83</f>
        <v>5</v>
      </c>
      <c r="Y83" s="18" t="s">
        <v>7</v>
      </c>
      <c r="Z83" s="113"/>
      <c r="AA83" s="113"/>
      <c r="AB83" s="113"/>
      <c r="AC83" s="18" t="s">
        <v>7</v>
      </c>
      <c r="AD83" s="113">
        <f>'Exports - Data (Adjusted) - 1'!BF83/'Exports - Data (Adjusted) - 1'!BE83</f>
        <v>3.7987804878048781</v>
      </c>
      <c r="AE83" s="18" t="s">
        <v>7</v>
      </c>
      <c r="AF83" s="147">
        <f>'Exports - Data (Adjusted) - 1'!BI83/'Exports - Data (Adjusted) - 1'!BH83</f>
        <v>3.8666666666666671</v>
      </c>
      <c r="AG83" s="116">
        <f>'Exports - Data (Adjusted) - 1'!BK83/'Exports - Data (Adjusted) - 1'!BJ83</f>
        <v>6.333333333333333</v>
      </c>
      <c r="AI83" s="43"/>
      <c r="AJ83" s="113"/>
      <c r="AK83" s="48"/>
      <c r="AL83" s="113"/>
      <c r="AN83" s="113"/>
      <c r="AO83" s="48"/>
      <c r="AP83" s="113"/>
      <c r="AR83" s="113"/>
    </row>
    <row r="84" spans="1:45" x14ac:dyDescent="0.3">
      <c r="A84" s="187" t="s">
        <v>285</v>
      </c>
      <c r="B84" s="256" t="s">
        <v>359</v>
      </c>
      <c r="C84" s="257" t="s">
        <v>7</v>
      </c>
      <c r="D84" s="113"/>
      <c r="E84" s="18"/>
      <c r="F84" s="113"/>
      <c r="G84" s="19"/>
      <c r="H84" s="51"/>
      <c r="I84" s="108"/>
      <c r="J84" s="108"/>
      <c r="L84" s="108"/>
      <c r="M84" s="18"/>
      <c r="N84" s="108"/>
      <c r="O84" s="51"/>
      <c r="P84" s="113"/>
      <c r="Q84" s="18"/>
      <c r="R84" s="113"/>
      <c r="S84" s="18"/>
      <c r="T84" s="113"/>
      <c r="U84" s="18"/>
      <c r="V84" s="113"/>
      <c r="W84" s="114"/>
      <c r="X84" s="114"/>
      <c r="Y84" s="18"/>
      <c r="Z84" s="113"/>
      <c r="AA84" s="113"/>
      <c r="AB84" s="113"/>
      <c r="AC84" s="20"/>
      <c r="AD84" s="113"/>
      <c r="AE84" s="18" t="s">
        <v>7</v>
      </c>
      <c r="AF84" s="147"/>
      <c r="AI84" s="43"/>
      <c r="AJ84" s="113"/>
      <c r="AK84" s="48"/>
      <c r="AL84" s="113"/>
      <c r="AN84" s="113"/>
      <c r="AO84" s="48"/>
      <c r="AP84" s="113"/>
      <c r="AR84" s="113"/>
    </row>
    <row r="85" spans="1:45" x14ac:dyDescent="0.3">
      <c r="A85" s="187" t="s">
        <v>286</v>
      </c>
      <c r="B85" s="256" t="s">
        <v>353</v>
      </c>
      <c r="C85" s="51"/>
      <c r="D85" s="113"/>
      <c r="E85" s="18"/>
      <c r="F85" s="113"/>
      <c r="G85" s="19"/>
      <c r="H85" s="51"/>
      <c r="I85" s="108"/>
      <c r="J85" s="108"/>
      <c r="L85" s="108"/>
      <c r="M85" s="18"/>
      <c r="N85" s="108"/>
      <c r="O85" s="51"/>
      <c r="P85" s="113"/>
      <c r="Q85" s="18"/>
      <c r="R85" s="113"/>
      <c r="S85" s="18"/>
      <c r="T85" s="113"/>
      <c r="U85" s="18"/>
      <c r="V85" s="113"/>
      <c r="W85" s="114"/>
      <c r="X85" s="114"/>
      <c r="Y85" s="18"/>
      <c r="Z85" s="113"/>
      <c r="AA85" s="113"/>
      <c r="AB85" s="113"/>
      <c r="AC85" s="20"/>
      <c r="AD85" s="113"/>
      <c r="AE85" s="18"/>
      <c r="AF85" s="147"/>
      <c r="AI85" s="43"/>
      <c r="AJ85" s="113"/>
      <c r="AK85" s="48"/>
      <c r="AL85" s="113"/>
      <c r="AN85" s="113"/>
      <c r="AO85" s="48"/>
      <c r="AP85" s="113"/>
      <c r="AR85" s="113"/>
    </row>
    <row r="86" spans="1:45" x14ac:dyDescent="0.3">
      <c r="A86" s="187" t="s">
        <v>190</v>
      </c>
      <c r="B86" s="256" t="s">
        <v>359</v>
      </c>
      <c r="C86" s="257" t="s">
        <v>7</v>
      </c>
      <c r="D86" s="113"/>
      <c r="E86" s="18"/>
      <c r="F86" s="113"/>
      <c r="G86" s="19"/>
      <c r="H86" s="51"/>
      <c r="I86" s="108"/>
      <c r="J86" s="108"/>
      <c r="L86" s="108"/>
      <c r="M86" s="18"/>
      <c r="N86" s="108"/>
      <c r="O86" s="51"/>
      <c r="P86" s="113"/>
      <c r="Q86" s="18"/>
      <c r="R86" s="113"/>
      <c r="S86" s="18" t="s">
        <v>7</v>
      </c>
      <c r="T86" s="113">
        <f>'Exports - Data (Adjusted) - 1'!AO86/'Exports - Data (Adjusted) - 1'!AN86</f>
        <v>0.87081891580161475</v>
      </c>
      <c r="U86" s="18" t="s">
        <v>7</v>
      </c>
      <c r="V86" s="113">
        <f>'Exports - Data (Adjusted) - 1'!AR86/'Exports - Data (Adjusted) - 1'!AQ86</f>
        <v>0.86503067484662577</v>
      </c>
      <c r="W86" s="114">
        <f>'Exports - Data (Adjusted) - 1'!AT86/'Exports - Data (Adjusted) - 1'!AS86</f>
        <v>0.81699346405228757</v>
      </c>
      <c r="X86" s="114">
        <f>'Exports - Data (Adjusted) - 1'!AV86/'Exports - Data (Adjusted) - 1'!AU86</f>
        <v>1.1078680203045685</v>
      </c>
      <c r="Y86" s="18" t="s">
        <v>7</v>
      </c>
      <c r="Z86" s="113">
        <f>'Exports - Data (Adjusted) - 1'!AY86/'Exports - Data (Adjusted) - 1'!AX86</f>
        <v>0.97752808988764039</v>
      </c>
      <c r="AA86" s="113">
        <f>'Exports - Data (Adjusted) - 1'!BA86/'Exports - Data (Adjusted) - 1'!AZ86</f>
        <v>0.99793601651186792</v>
      </c>
      <c r="AB86" s="113"/>
      <c r="AC86" s="18" t="s">
        <v>7</v>
      </c>
      <c r="AD86" s="113"/>
      <c r="AE86" s="18"/>
      <c r="AF86" s="147"/>
      <c r="AI86" s="43"/>
      <c r="AJ86" s="113"/>
      <c r="AK86" s="48"/>
      <c r="AL86" s="113"/>
      <c r="AN86" s="113"/>
      <c r="AO86" s="43"/>
      <c r="AP86" s="113"/>
      <c r="AR86" s="113"/>
    </row>
    <row r="87" spans="1:45" x14ac:dyDescent="0.3">
      <c r="A87" s="187" t="s">
        <v>17</v>
      </c>
      <c r="B87" s="256" t="s">
        <v>362</v>
      </c>
      <c r="C87" s="255" t="s">
        <v>334</v>
      </c>
      <c r="D87" s="113"/>
      <c r="E87" s="18"/>
      <c r="F87" s="113"/>
      <c r="G87" s="19"/>
      <c r="H87" s="51"/>
      <c r="I87" s="108"/>
      <c r="J87" s="108"/>
      <c r="L87" s="108"/>
      <c r="M87" s="18"/>
      <c r="N87" s="108"/>
      <c r="O87" s="51"/>
      <c r="P87" s="113"/>
      <c r="Q87" s="51"/>
      <c r="R87" s="113"/>
      <c r="S87" s="18"/>
      <c r="T87" s="113"/>
      <c r="U87" s="18"/>
      <c r="V87" s="113"/>
      <c r="W87" s="114"/>
      <c r="X87" s="114"/>
      <c r="Y87" s="18"/>
      <c r="Z87" s="113"/>
      <c r="AA87" s="113"/>
      <c r="AB87" s="113"/>
      <c r="AC87" s="18"/>
      <c r="AD87" s="113"/>
      <c r="AE87" s="18" t="s">
        <v>18</v>
      </c>
      <c r="AF87" s="147"/>
      <c r="AH87" s="116">
        <f>'Exports - Data (Adjusted) - 1'!BM87/'Exports - Data (Adjusted) - 1'!BL87</f>
        <v>3</v>
      </c>
      <c r="AI87" s="18" t="s">
        <v>18</v>
      </c>
      <c r="AJ87" s="113">
        <f>'Exports - Data (Adjusted) - 1'!BP87/'Exports - Data (Adjusted) - 1'!BO87</f>
        <v>2.8275862068965516</v>
      </c>
      <c r="AK87" s="18" t="s">
        <v>18</v>
      </c>
      <c r="AL87" s="113">
        <f>'Exports - Data (Adjusted) - 1'!BS87/'Exports - Data (Adjusted) - 1'!BR87</f>
        <v>2.8079999999999998</v>
      </c>
      <c r="AM87" s="18" t="s">
        <v>18</v>
      </c>
      <c r="AN87" s="113">
        <f>'Exports - Data (Adjusted) - 1'!BV87/'Exports - Data (Adjusted) - 1'!BU87</f>
        <v>3.084848484848485</v>
      </c>
      <c r="AO87" s="18" t="s">
        <v>18</v>
      </c>
      <c r="AP87" s="113">
        <f>'Exports - Data (Adjusted) - 1'!BY87/'Exports - Data (Adjusted) - 1'!BX87</f>
        <v>3.4303797468354431</v>
      </c>
      <c r="AQ87" s="18" t="s">
        <v>18</v>
      </c>
      <c r="AR87" s="113">
        <f>'Exports - Data (Adjusted) - 1'!CB87/'Exports - Data (Adjusted) - 1'!CA87</f>
        <v>3.3312499999999998</v>
      </c>
    </row>
    <row r="88" spans="1:45" x14ac:dyDescent="0.3">
      <c r="A88" s="187" t="s">
        <v>62</v>
      </c>
      <c r="B88" s="256" t="s">
        <v>353</v>
      </c>
      <c r="C88" s="51"/>
      <c r="D88" s="113"/>
      <c r="E88" s="18"/>
      <c r="F88" s="113"/>
      <c r="G88" s="19"/>
      <c r="H88" s="51"/>
      <c r="I88" s="108"/>
      <c r="J88" s="108"/>
      <c r="L88" s="108"/>
      <c r="M88" s="18"/>
      <c r="N88" s="108"/>
      <c r="O88" s="51"/>
      <c r="P88" s="113"/>
      <c r="Q88" s="51"/>
      <c r="R88" s="113"/>
      <c r="S88" s="18"/>
      <c r="T88" s="113"/>
      <c r="U88" s="18"/>
      <c r="V88" s="113"/>
      <c r="W88" s="114"/>
      <c r="X88" s="114"/>
      <c r="Y88" s="18"/>
      <c r="Z88" s="113"/>
      <c r="AA88" s="113"/>
      <c r="AB88" s="113"/>
      <c r="AC88" s="18"/>
      <c r="AD88" s="113"/>
      <c r="AE88" s="18"/>
      <c r="AF88" s="147"/>
      <c r="AI88" s="18"/>
      <c r="AJ88" s="113"/>
      <c r="AK88" s="18"/>
      <c r="AL88" s="113"/>
      <c r="AN88" s="113"/>
      <c r="AO88" s="18"/>
      <c r="AP88" s="113"/>
      <c r="AR88" s="113"/>
    </row>
    <row r="89" spans="1:45" x14ac:dyDescent="0.3">
      <c r="A89" s="187" t="s">
        <v>38</v>
      </c>
      <c r="B89" s="256" t="s">
        <v>353</v>
      </c>
      <c r="C89" s="51"/>
      <c r="D89" s="113"/>
      <c r="E89" s="18"/>
      <c r="F89" s="113"/>
      <c r="G89" s="19"/>
      <c r="H89" s="51"/>
      <c r="I89" s="108"/>
      <c r="J89" s="108"/>
      <c r="L89" s="108"/>
      <c r="M89" s="18"/>
      <c r="N89" s="108"/>
      <c r="O89" s="51"/>
      <c r="P89" s="113"/>
      <c r="Q89" s="51"/>
      <c r="R89" s="113"/>
      <c r="S89" s="18"/>
      <c r="T89" s="113"/>
      <c r="U89" s="18"/>
      <c r="V89" s="113"/>
      <c r="W89" s="114"/>
      <c r="X89" s="114"/>
      <c r="Y89" s="18"/>
      <c r="Z89" s="113"/>
      <c r="AA89" s="113"/>
      <c r="AB89" s="113"/>
      <c r="AC89" s="18"/>
      <c r="AD89" s="113"/>
      <c r="AE89" s="18"/>
      <c r="AF89" s="147"/>
      <c r="AI89" s="18"/>
      <c r="AJ89" s="113"/>
      <c r="AK89" s="18"/>
      <c r="AL89" s="113"/>
      <c r="AN89" s="113"/>
      <c r="AO89" s="18"/>
      <c r="AP89" s="113"/>
      <c r="AR89" s="113"/>
    </row>
    <row r="90" spans="1:45" x14ac:dyDescent="0.3">
      <c r="A90" s="187" t="s">
        <v>391</v>
      </c>
      <c r="B90" s="256" t="s">
        <v>363</v>
      </c>
      <c r="C90" s="255" t="s">
        <v>356</v>
      </c>
      <c r="D90" s="113"/>
      <c r="E90" s="18"/>
      <c r="F90" s="113"/>
      <c r="G90" s="19"/>
      <c r="H90" s="51"/>
      <c r="I90" s="108"/>
      <c r="J90" s="108"/>
      <c r="L90" s="108"/>
      <c r="M90" s="18"/>
      <c r="N90" s="108"/>
      <c r="O90" s="51"/>
      <c r="P90" s="113"/>
      <c r="Q90" s="51"/>
      <c r="R90" s="113"/>
      <c r="S90" s="18"/>
      <c r="T90" s="113"/>
      <c r="U90" s="257" t="s">
        <v>69</v>
      </c>
      <c r="V90" s="113">
        <f>'Exports - Data (Adjusted) - 1'!AR90/'Exports - Data (Adjusted) - 1'!AQ90/D221</f>
        <v>2.429206349206349E-2</v>
      </c>
      <c r="W90" s="114">
        <f>'Exports - Data (Adjusted) - 1'!AT90/'Exports - Data (Adjusted) - 1'!AS90/D221</f>
        <v>2.9924830824718338E-2</v>
      </c>
      <c r="X90" s="114">
        <f>'Exports - Data (Adjusted) - 1'!AV90/'Exports - Data (Adjusted) - 1'!AU90/D221</f>
        <v>3.8875034635633139E-2</v>
      </c>
      <c r="Y90" s="257" t="s">
        <v>69</v>
      </c>
      <c r="Z90" s="113">
        <f>'Exports - Data (Adjusted) - 1'!AY90/'Exports - Data (Adjusted) - 1'!AX90/D221</f>
        <v>2.5830469644902637E-2</v>
      </c>
      <c r="AA90" s="113">
        <f>'Exports - Data (Adjusted) - 1'!BA90/'Exports - Data (Adjusted) - 1'!AZ90/D221</f>
        <v>2.5925925925925925E-2</v>
      </c>
      <c r="AB90" s="113">
        <f>'Exports - Data (Adjusted) - 1'!BC90/'Exports - Data (Adjusted) - 1'!BB90/D221</f>
        <v>3.3340082337855168E-2</v>
      </c>
      <c r="AC90" s="257" t="s">
        <v>69</v>
      </c>
      <c r="AD90" s="113">
        <f>'Exports - Data (Adjusted) - 1'!BF90/'Exports - Data (Adjusted) - 1'!BE90/D221</f>
        <v>3.3323844767055702E-2</v>
      </c>
      <c r="AE90" s="257" t="s">
        <v>69</v>
      </c>
      <c r="AF90" s="147">
        <f>'Exports - Data (Adjusted) - 1'!BI90/'Exports - Data (Adjusted) - 1'!BH90/D221</f>
        <v>3.4246621507768006E-2</v>
      </c>
      <c r="AG90" s="116">
        <f>'Exports - Data (Adjusted) - 1'!BK90/'Exports - Data (Adjusted) - 1'!BJ90/D221</f>
        <v>3.1482760384694088E-2</v>
      </c>
      <c r="AH90" s="116">
        <f>'Exports - Data (Adjusted) - 1'!BM90/'Exports - Data (Adjusted) - 1'!BL90/D221</f>
        <v>2.9629629629629631E-2</v>
      </c>
      <c r="AI90" s="257" t="s">
        <v>69</v>
      </c>
      <c r="AJ90" s="113">
        <f>'Exports - Data (Adjusted) - 1'!BP90/'Exports - Data (Adjusted) - 1'!BO90/D221</f>
        <v>2.9629629629629631E-2</v>
      </c>
      <c r="AK90" s="257" t="s">
        <v>69</v>
      </c>
      <c r="AL90" s="113">
        <f>'Exports - Data (Adjusted) - 1'!BS90/'Exports - Data (Adjusted) - 1'!BR90/D221</f>
        <v>2.9629629629629631E-2</v>
      </c>
      <c r="AM90" s="257" t="s">
        <v>69</v>
      </c>
      <c r="AN90" s="113">
        <f>'Exports - Data (Adjusted) - 1'!BV90/'Exports - Data (Adjusted) - 1'!BU90/D221</f>
        <v>2.9615973435107919E-2</v>
      </c>
      <c r="AO90" s="257" t="s">
        <v>69</v>
      </c>
      <c r="AP90" s="113">
        <f>'Exports - Data (Adjusted) - 1'!BY90/'Exports - Data (Adjusted) - 1'!BX90</f>
        <v>3.3334923664122135E-2</v>
      </c>
      <c r="AQ90" s="20" t="s">
        <v>69</v>
      </c>
      <c r="AR90" s="113">
        <f>'Exports - Data (Adjusted) - 1'!CB90/'Exports - Data (Adjusted) - 1'!CA90</f>
        <v>3.3333333333333333E-2</v>
      </c>
      <c r="AS90" s="116">
        <f>'Exports - Data (Adjusted) - 1'!CD90/'Exports - Data (Adjusted) - 1'!CC90</f>
        <v>3.7503546099290783E-2</v>
      </c>
    </row>
    <row r="91" spans="1:45" x14ac:dyDescent="0.3">
      <c r="A91" s="187" t="s">
        <v>193</v>
      </c>
      <c r="B91" s="256" t="s">
        <v>353</v>
      </c>
      <c r="C91" s="51"/>
      <c r="D91" s="113"/>
      <c r="E91" s="18"/>
      <c r="F91" s="113"/>
      <c r="G91" s="19"/>
      <c r="H91" s="51"/>
      <c r="I91" s="108"/>
      <c r="J91" s="108"/>
      <c r="L91" s="108"/>
      <c r="M91" s="18"/>
      <c r="N91" s="108"/>
      <c r="O91" s="51"/>
      <c r="P91" s="113"/>
      <c r="Q91" s="51"/>
      <c r="R91" s="113"/>
      <c r="S91" s="18"/>
      <c r="T91" s="113"/>
      <c r="U91" s="18"/>
      <c r="V91" s="113"/>
      <c r="W91" s="114"/>
      <c r="X91" s="114"/>
      <c r="Y91" s="18"/>
      <c r="Z91" s="113"/>
      <c r="AA91" s="113"/>
      <c r="AB91" s="113"/>
      <c r="AC91" s="131"/>
      <c r="AD91" s="113"/>
      <c r="AF91" s="147"/>
      <c r="AI91" s="43"/>
      <c r="AJ91" s="113"/>
      <c r="AK91" s="48"/>
      <c r="AL91" s="113"/>
      <c r="AN91" s="113"/>
      <c r="AO91" s="48"/>
      <c r="AP91" s="113"/>
      <c r="AR91" s="113"/>
    </row>
    <row r="92" spans="1:45" x14ac:dyDescent="0.3">
      <c r="A92" s="187" t="s">
        <v>41</v>
      </c>
      <c r="B92" s="256" t="s">
        <v>353</v>
      </c>
      <c r="C92" s="51"/>
      <c r="D92" s="113"/>
      <c r="E92" s="18"/>
      <c r="F92" s="113"/>
      <c r="G92" s="19"/>
      <c r="H92" s="51"/>
      <c r="I92" s="108"/>
      <c r="J92" s="108"/>
      <c r="L92" s="108"/>
      <c r="M92" s="18"/>
      <c r="N92" s="108"/>
      <c r="O92" s="51"/>
      <c r="P92" s="113"/>
      <c r="Q92" s="51"/>
      <c r="R92" s="113"/>
      <c r="S92" s="18"/>
      <c r="T92" s="113"/>
      <c r="U92" s="18"/>
      <c r="V92" s="113"/>
      <c r="W92" s="114"/>
      <c r="X92" s="114"/>
      <c r="Y92" s="18"/>
      <c r="Z92" s="113"/>
      <c r="AA92" s="113"/>
      <c r="AB92" s="113"/>
      <c r="AC92" s="131"/>
      <c r="AD92" s="113"/>
      <c r="AF92" s="147"/>
      <c r="AI92" s="43"/>
      <c r="AJ92" s="113"/>
      <c r="AK92" s="48"/>
      <c r="AL92" s="113"/>
      <c r="AN92" s="113"/>
      <c r="AO92" s="48"/>
      <c r="AP92" s="113"/>
      <c r="AR92" s="113"/>
    </row>
    <row r="93" spans="1:45" x14ac:dyDescent="0.3">
      <c r="A93" s="187" t="s">
        <v>20</v>
      </c>
      <c r="B93" s="256" t="s">
        <v>353</v>
      </c>
      <c r="C93" s="51"/>
      <c r="D93" s="113"/>
      <c r="E93" s="18"/>
      <c r="F93" s="113"/>
      <c r="G93" s="19"/>
      <c r="H93" s="51"/>
      <c r="I93" s="108"/>
      <c r="J93" s="108"/>
      <c r="L93" s="108"/>
      <c r="M93" s="18"/>
      <c r="N93" s="108"/>
      <c r="O93" s="51"/>
      <c r="P93" s="113"/>
      <c r="Q93" s="51"/>
      <c r="R93" s="113"/>
      <c r="S93" s="18"/>
      <c r="T93" s="113"/>
      <c r="U93" s="18"/>
      <c r="V93" s="113"/>
      <c r="W93" s="114"/>
      <c r="X93" s="114"/>
      <c r="Y93" s="18"/>
      <c r="Z93" s="113"/>
      <c r="AA93" s="113"/>
      <c r="AB93" s="113"/>
      <c r="AC93" s="131"/>
      <c r="AD93" s="113"/>
      <c r="AF93" s="147"/>
      <c r="AI93" s="43"/>
      <c r="AJ93" s="113"/>
      <c r="AK93" s="48"/>
      <c r="AL93" s="113"/>
      <c r="AN93" s="113"/>
      <c r="AO93" s="48"/>
      <c r="AP93" s="113"/>
      <c r="AR93" s="113"/>
    </row>
    <row r="94" spans="1:45" x14ac:dyDescent="0.3">
      <c r="A94" s="187" t="s">
        <v>39</v>
      </c>
      <c r="B94" s="256" t="s">
        <v>353</v>
      </c>
      <c r="C94" s="51"/>
      <c r="D94" s="113"/>
      <c r="E94" s="18"/>
      <c r="F94" s="113"/>
      <c r="G94" s="19"/>
      <c r="H94" s="51"/>
      <c r="I94" s="108"/>
      <c r="J94" s="108"/>
      <c r="L94" s="108"/>
      <c r="M94" s="18"/>
      <c r="N94" s="108"/>
      <c r="O94" s="51"/>
      <c r="P94" s="113"/>
      <c r="Q94" s="51"/>
      <c r="R94" s="113"/>
      <c r="S94" s="18"/>
      <c r="T94" s="113"/>
      <c r="U94" s="18"/>
      <c r="V94" s="113"/>
      <c r="W94" s="114"/>
      <c r="X94" s="114"/>
      <c r="Y94" s="18"/>
      <c r="Z94" s="113"/>
      <c r="AA94" s="113"/>
      <c r="AB94" s="113"/>
      <c r="AC94" s="131"/>
      <c r="AD94" s="113"/>
      <c r="AF94" s="147"/>
      <c r="AI94" s="43"/>
      <c r="AJ94" s="113"/>
      <c r="AK94" s="48"/>
      <c r="AL94" s="113"/>
      <c r="AN94" s="113"/>
      <c r="AO94" s="48"/>
      <c r="AP94" s="113"/>
      <c r="AR94" s="113"/>
    </row>
    <row r="95" spans="1:45" x14ac:dyDescent="0.3">
      <c r="A95" s="187" t="s">
        <v>194</v>
      </c>
      <c r="B95" s="256" t="s">
        <v>353</v>
      </c>
      <c r="N95" s="108"/>
      <c r="R95" s="113"/>
      <c r="T95" s="113"/>
      <c r="U95" s="18"/>
      <c r="V95" s="113"/>
      <c r="W95" s="114"/>
      <c r="X95" s="114"/>
      <c r="Y95" s="18"/>
      <c r="Z95" s="113"/>
      <c r="AA95" s="113"/>
      <c r="AB95" s="113"/>
      <c r="AC95" s="131"/>
      <c r="AD95" s="113"/>
      <c r="AF95" s="147"/>
      <c r="AI95" s="43"/>
      <c r="AJ95" s="113"/>
      <c r="AK95" s="48"/>
      <c r="AL95" s="113"/>
      <c r="AN95" s="113"/>
      <c r="AO95" s="48"/>
      <c r="AP95" s="113"/>
      <c r="AR95" s="113"/>
    </row>
    <row r="96" spans="1:45" x14ac:dyDescent="0.3">
      <c r="A96" s="187" t="s">
        <v>195</v>
      </c>
      <c r="B96" s="256" t="s">
        <v>353</v>
      </c>
      <c r="C96" s="51"/>
      <c r="D96" s="113"/>
      <c r="E96" s="18"/>
      <c r="F96" s="113"/>
      <c r="G96" s="19"/>
      <c r="H96" s="51"/>
      <c r="I96" s="108"/>
      <c r="J96" s="108"/>
      <c r="L96" s="108"/>
      <c r="M96" s="18"/>
      <c r="N96" s="108"/>
      <c r="O96" s="51"/>
      <c r="P96" s="113"/>
      <c r="Q96" s="51"/>
      <c r="R96" s="113"/>
      <c r="S96" s="18"/>
      <c r="T96" s="113"/>
      <c r="U96" s="18"/>
      <c r="V96" s="113"/>
      <c r="W96" s="114"/>
      <c r="X96" s="114"/>
      <c r="Y96" s="18"/>
      <c r="Z96" s="113"/>
      <c r="AA96" s="113"/>
      <c r="AB96" s="113"/>
      <c r="AC96" s="131"/>
      <c r="AD96" s="113"/>
      <c r="AF96" s="147"/>
      <c r="AI96" s="43"/>
      <c r="AJ96" s="113"/>
      <c r="AK96" s="48"/>
      <c r="AL96" s="113"/>
      <c r="AN96" s="113"/>
      <c r="AO96" s="48"/>
      <c r="AP96" s="113"/>
      <c r="AR96" s="113"/>
    </row>
    <row r="97" spans="1:45" x14ac:dyDescent="0.3">
      <c r="A97" s="187" t="s">
        <v>46</v>
      </c>
      <c r="B97" s="256" t="s">
        <v>353</v>
      </c>
      <c r="C97" s="51"/>
      <c r="D97" s="113"/>
      <c r="E97" s="18"/>
      <c r="F97" s="113"/>
      <c r="G97" s="19"/>
      <c r="H97" s="51"/>
      <c r="I97" s="108"/>
      <c r="J97" s="108"/>
      <c r="L97" s="108"/>
      <c r="M97" s="18"/>
      <c r="N97" s="108"/>
      <c r="O97" s="51"/>
      <c r="P97" s="113"/>
      <c r="Q97" s="51"/>
      <c r="R97" s="113"/>
      <c r="S97" s="18"/>
      <c r="T97" s="113"/>
      <c r="U97" s="18"/>
      <c r="V97" s="113"/>
      <c r="W97" s="114"/>
      <c r="X97" s="114"/>
      <c r="Y97" s="18"/>
      <c r="Z97" s="113"/>
      <c r="AA97" s="113"/>
      <c r="AB97" s="113"/>
      <c r="AC97" s="131"/>
      <c r="AD97" s="113"/>
      <c r="AF97" s="147"/>
      <c r="AI97" s="43"/>
      <c r="AJ97" s="113"/>
      <c r="AK97" s="48"/>
      <c r="AL97" s="113"/>
      <c r="AN97" s="113"/>
      <c r="AO97" s="48"/>
      <c r="AP97" s="113"/>
      <c r="AR97" s="113"/>
    </row>
    <row r="98" spans="1:45" x14ac:dyDescent="0.3">
      <c r="A98" s="187" t="s">
        <v>63</v>
      </c>
      <c r="B98" s="256" t="s">
        <v>353</v>
      </c>
      <c r="C98" s="51"/>
      <c r="D98" s="113"/>
      <c r="E98" s="18"/>
      <c r="F98" s="113"/>
      <c r="G98" s="19"/>
      <c r="H98" s="51"/>
      <c r="I98" s="108"/>
      <c r="J98" s="108"/>
      <c r="L98" s="108"/>
      <c r="M98" s="18"/>
      <c r="N98" s="108"/>
      <c r="O98" s="51"/>
      <c r="P98" s="113"/>
      <c r="Q98" s="51"/>
      <c r="R98" s="113"/>
      <c r="S98" s="18"/>
      <c r="T98" s="113"/>
      <c r="U98" s="18"/>
      <c r="V98" s="113"/>
      <c r="W98" s="114"/>
      <c r="X98" s="114"/>
      <c r="Y98" s="18"/>
      <c r="Z98" s="113"/>
      <c r="AA98" s="113"/>
      <c r="AB98" s="113"/>
      <c r="AC98" s="131"/>
      <c r="AD98" s="113"/>
      <c r="AF98" s="147"/>
      <c r="AI98" s="43"/>
      <c r="AJ98" s="113"/>
      <c r="AK98" s="48"/>
      <c r="AL98" s="113"/>
      <c r="AN98" s="113"/>
      <c r="AO98" s="48"/>
      <c r="AP98" s="113"/>
      <c r="AR98" s="113"/>
    </row>
    <row r="99" spans="1:45" x14ac:dyDescent="0.3">
      <c r="A99" s="187" t="s">
        <v>397</v>
      </c>
      <c r="B99" s="256" t="s">
        <v>359</v>
      </c>
      <c r="C99" s="255" t="s">
        <v>7</v>
      </c>
      <c r="D99" s="113"/>
      <c r="E99" s="18"/>
      <c r="F99" s="113"/>
      <c r="G99" s="19"/>
      <c r="H99" s="51"/>
      <c r="I99" s="108"/>
      <c r="J99" s="108"/>
      <c r="L99" s="108"/>
      <c r="M99" s="18"/>
      <c r="N99" s="108"/>
      <c r="O99" s="51"/>
      <c r="P99" s="113"/>
      <c r="Q99" s="18"/>
      <c r="R99" s="113"/>
      <c r="S99" s="18" t="s">
        <v>7</v>
      </c>
      <c r="T99" s="113">
        <f>'Exports - Data (Adjusted) - 1'!AO99/'Exports - Data (Adjusted) - 1'!AN99</f>
        <v>1.3719008264462811</v>
      </c>
      <c r="U99" s="18" t="s">
        <v>7</v>
      </c>
      <c r="V99" s="113">
        <f>'Exports - Data (Adjusted) - 1'!AR99/'Exports - Data (Adjusted) - 1'!AQ99</f>
        <v>1.3412698412698412</v>
      </c>
      <c r="W99" s="114">
        <f>'Exports - Data (Adjusted) - 1'!AT99/'Exports - Data (Adjusted) - 1'!AS99</f>
        <v>2</v>
      </c>
      <c r="X99" s="114">
        <f>'Exports - Data (Adjusted) - 1'!AV99/'Exports - Data (Adjusted) - 1'!AU99</f>
        <v>2.4</v>
      </c>
      <c r="Y99" s="18" t="s">
        <v>7</v>
      </c>
      <c r="Z99" s="113">
        <f>'Exports - Data (Adjusted) - 1'!AY99/'Exports - Data (Adjusted) - 1'!AX99</f>
        <v>1.5876288659793814</v>
      </c>
      <c r="AA99" s="113">
        <f>'Exports - Data (Adjusted) - 1'!BA99/'Exports - Data (Adjusted) - 1'!AZ99</f>
        <v>1.0194805194805194</v>
      </c>
      <c r="AB99" s="113"/>
      <c r="AC99" s="18" t="s">
        <v>7</v>
      </c>
      <c r="AD99" s="113"/>
      <c r="AE99" s="18"/>
      <c r="AF99" s="147"/>
      <c r="AI99" s="43"/>
      <c r="AJ99" s="113"/>
      <c r="AK99" s="48"/>
      <c r="AL99" s="113"/>
      <c r="AN99" s="113"/>
      <c r="AO99" s="48"/>
      <c r="AP99" s="113"/>
      <c r="AR99" s="113"/>
    </row>
    <row r="100" spans="1:45" x14ac:dyDescent="0.3">
      <c r="A100" s="187" t="s">
        <v>398</v>
      </c>
      <c r="B100" s="256" t="s">
        <v>353</v>
      </c>
      <c r="C100" s="51"/>
      <c r="D100" s="113"/>
      <c r="E100" s="18"/>
      <c r="F100" s="113"/>
      <c r="G100" s="19"/>
      <c r="H100" s="51"/>
      <c r="I100" s="108"/>
      <c r="J100" s="108"/>
      <c r="L100" s="108"/>
      <c r="M100" s="18"/>
      <c r="N100" s="108"/>
      <c r="O100" s="51"/>
      <c r="P100" s="113"/>
      <c r="Q100" s="18"/>
      <c r="R100" s="113"/>
      <c r="S100" s="18"/>
      <c r="T100" s="113"/>
      <c r="U100" s="18"/>
      <c r="V100" s="113"/>
      <c r="W100" s="114"/>
      <c r="X100" s="114"/>
      <c r="Y100" s="18"/>
      <c r="Z100" s="113"/>
      <c r="AA100" s="113"/>
      <c r="AB100" s="113"/>
      <c r="AC100" s="20"/>
      <c r="AD100" s="113"/>
      <c r="AE100" s="18"/>
      <c r="AF100" s="147"/>
      <c r="AI100" s="43"/>
      <c r="AJ100" s="113"/>
      <c r="AK100" s="48"/>
      <c r="AL100" s="113"/>
      <c r="AN100" s="113"/>
      <c r="AO100" s="48"/>
      <c r="AP100" s="113"/>
      <c r="AR100" s="113"/>
    </row>
    <row r="101" spans="1:45" x14ac:dyDescent="0.3">
      <c r="A101" s="187" t="s">
        <v>200</v>
      </c>
      <c r="B101" s="256" t="s">
        <v>359</v>
      </c>
      <c r="C101" s="255" t="s">
        <v>7</v>
      </c>
      <c r="D101" s="113"/>
      <c r="E101" s="18"/>
      <c r="F101" s="113"/>
      <c r="G101" s="19"/>
      <c r="H101" s="51"/>
      <c r="I101" s="108"/>
      <c r="J101" s="108"/>
      <c r="L101" s="108"/>
      <c r="M101" s="18"/>
      <c r="N101" s="108"/>
      <c r="O101" s="51"/>
      <c r="P101" s="113"/>
      <c r="Q101" s="18"/>
      <c r="R101" s="113"/>
      <c r="S101" s="18"/>
      <c r="T101" s="113"/>
      <c r="U101" s="18"/>
      <c r="V101" s="113"/>
      <c r="W101" s="114"/>
      <c r="X101" s="114"/>
      <c r="Y101" s="18"/>
      <c r="Z101" s="113"/>
      <c r="AA101" s="113"/>
      <c r="AB101" s="113"/>
      <c r="AC101" s="18"/>
      <c r="AD101" s="113"/>
      <c r="AE101" s="15" t="s">
        <v>7</v>
      </c>
      <c r="AF101" s="147"/>
      <c r="AH101" s="116">
        <f>'Exports - Data (Adjusted) - 1'!BM101/'Exports - Data (Adjusted) - 1'!BL101</f>
        <v>0.86736768314055379</v>
      </c>
      <c r="AI101" s="135" t="s">
        <v>18</v>
      </c>
      <c r="AJ101" s="113">
        <f>'Exports - Data (Adjusted) - 1'!BP101/'Exports - Data (Adjusted) - 1'!BO101</f>
        <v>0.66666666666666663</v>
      </c>
      <c r="AK101" s="15" t="s">
        <v>7</v>
      </c>
      <c r="AL101" s="113">
        <f>'Exports - Data (Adjusted) - 1'!BS101/'Exports - Data (Adjusted) - 1'!BR101</f>
        <v>0.83333333333333326</v>
      </c>
      <c r="AM101" s="15" t="s">
        <v>7</v>
      </c>
      <c r="AN101" s="113">
        <f>'Exports - Data (Adjusted) - 1'!BV101/'Exports - Data (Adjusted) - 1'!BU101</f>
        <v>0.75975975975975973</v>
      </c>
      <c r="AO101" s="15" t="s">
        <v>7</v>
      </c>
      <c r="AP101" s="113">
        <f>'Exports - Data (Adjusted) - 1'!BY101/'Exports - Data (Adjusted) - 1'!BX101</f>
        <v>3.5825242718446604</v>
      </c>
      <c r="AQ101" s="20" t="s">
        <v>7</v>
      </c>
      <c r="AR101" s="113">
        <f>'Exports - Data (Adjusted) - 1'!CB101/'Exports - Data (Adjusted) - 1'!CA101</f>
        <v>3</v>
      </c>
      <c r="AS101" s="116">
        <f>'Exports - Data (Adjusted) - 1'!CD101/'Exports - Data (Adjusted) - 1'!CC101</f>
        <v>1.6341463414634145</v>
      </c>
    </row>
    <row r="102" spans="1:45" x14ac:dyDescent="0.3">
      <c r="A102" s="187" t="s">
        <v>198</v>
      </c>
      <c r="B102" s="256" t="s">
        <v>359</v>
      </c>
      <c r="C102" s="255" t="s">
        <v>7</v>
      </c>
      <c r="D102" s="113"/>
      <c r="E102" s="18"/>
      <c r="F102" s="113"/>
      <c r="G102" s="19"/>
      <c r="H102" s="51"/>
      <c r="I102" s="108"/>
      <c r="J102" s="108"/>
      <c r="L102" s="108"/>
      <c r="M102" s="18"/>
      <c r="N102" s="108"/>
      <c r="O102" s="51"/>
      <c r="P102" s="113"/>
      <c r="Q102" s="18"/>
      <c r="R102" s="113"/>
      <c r="S102" s="18" t="s">
        <v>7</v>
      </c>
      <c r="T102" s="113">
        <f>'Exports - Data (Adjusted) - 1'!AO102/'Exports - Data (Adjusted) - 1'!AN102</f>
        <v>2.4956521739130433</v>
      </c>
      <c r="U102" s="18" t="s">
        <v>7</v>
      </c>
      <c r="V102" s="113">
        <f>'Exports - Data (Adjusted) - 1'!AR102/'Exports - Data (Adjusted) - 1'!AQ102</f>
        <v>2.8138801261829651</v>
      </c>
      <c r="W102" s="114">
        <f>'Exports - Data (Adjusted) - 1'!AT102/'Exports - Data (Adjusted) - 1'!AS102</f>
        <v>2.8005390835579513</v>
      </c>
      <c r="X102" s="114">
        <f>'Exports - Data (Adjusted) - 1'!AV102/'Exports - Data (Adjusted) - 1'!AU102</f>
        <v>3.040983606557377</v>
      </c>
      <c r="Y102" s="18" t="s">
        <v>7</v>
      </c>
      <c r="Z102" s="113">
        <f>'Exports - Data (Adjusted) - 1'!AY102/'Exports - Data (Adjusted) - 1'!AX102</f>
        <v>3.3311403508771931</v>
      </c>
      <c r="AA102" s="113"/>
      <c r="AB102" s="113"/>
      <c r="AC102" s="18" t="s">
        <v>7</v>
      </c>
      <c r="AD102" s="113"/>
      <c r="AE102" s="18" t="s">
        <v>7</v>
      </c>
      <c r="AF102" s="147"/>
      <c r="AI102" s="43"/>
      <c r="AJ102" s="113"/>
      <c r="AK102" s="48"/>
      <c r="AL102" s="113"/>
      <c r="AN102" s="113"/>
      <c r="AO102" s="62" t="s">
        <v>69</v>
      </c>
      <c r="AP102" s="113"/>
      <c r="AQ102" s="16" t="s">
        <v>69</v>
      </c>
      <c r="AR102" s="113"/>
      <c r="AS102" s="116">
        <f>'Exports - Data (Adjusted) - 1'!CD102/'Exports - Data (Adjusted) - 1'!CC102</f>
        <v>0.20000491835530199</v>
      </c>
    </row>
    <row r="103" spans="1:45" x14ac:dyDescent="0.3">
      <c r="A103" s="187" t="s">
        <v>232</v>
      </c>
      <c r="B103" s="256" t="s">
        <v>353</v>
      </c>
      <c r="E103" s="18"/>
      <c r="F103" s="113"/>
      <c r="G103" s="19"/>
      <c r="M103" s="18"/>
      <c r="N103" s="108"/>
      <c r="O103" s="51"/>
      <c r="P103" s="113"/>
      <c r="Q103" s="51"/>
      <c r="R103" s="113"/>
      <c r="S103" s="18"/>
      <c r="T103" s="113"/>
      <c r="U103" s="18"/>
      <c r="V103" s="113"/>
      <c r="W103" s="114"/>
      <c r="X103" s="114"/>
      <c r="Y103" s="18"/>
      <c r="Z103" s="113"/>
      <c r="AA103" s="113"/>
      <c r="AB103" s="113"/>
      <c r="AC103" s="18"/>
      <c r="AD103" s="113"/>
      <c r="AF103" s="147"/>
      <c r="AI103" s="43"/>
      <c r="AJ103" s="113"/>
      <c r="AK103" s="48"/>
      <c r="AL103" s="113"/>
      <c r="AN103" s="113"/>
      <c r="AO103" s="48"/>
      <c r="AP103" s="113"/>
      <c r="AR103" s="113"/>
    </row>
    <row r="104" spans="1:45" x14ac:dyDescent="0.3">
      <c r="A104" s="187" t="s">
        <v>21</v>
      </c>
      <c r="B104" s="256" t="s">
        <v>353</v>
      </c>
      <c r="C104" s="51"/>
      <c r="D104" s="113"/>
      <c r="E104" s="18"/>
      <c r="F104" s="113"/>
      <c r="G104" s="19"/>
      <c r="H104" s="51"/>
      <c r="I104" s="108"/>
      <c r="J104" s="108"/>
      <c r="L104" s="108"/>
      <c r="M104" s="18"/>
      <c r="N104" s="108"/>
      <c r="O104" s="51"/>
      <c r="P104" s="113"/>
      <c r="Q104" s="51"/>
      <c r="R104" s="113"/>
      <c r="S104" s="18"/>
      <c r="T104" s="113"/>
      <c r="U104" s="18"/>
      <c r="V104" s="113"/>
      <c r="W104" s="114"/>
      <c r="X104" s="114"/>
      <c r="Y104" s="18"/>
      <c r="Z104" s="113"/>
      <c r="AA104" s="113"/>
      <c r="AB104" s="113"/>
      <c r="AC104" s="18"/>
      <c r="AD104" s="113"/>
      <c r="AF104" s="147"/>
      <c r="AI104" s="43"/>
      <c r="AJ104" s="113"/>
      <c r="AK104" s="48"/>
      <c r="AL104" s="113"/>
      <c r="AN104" s="113"/>
      <c r="AO104" s="48"/>
      <c r="AP104" s="113"/>
      <c r="AR104" s="113"/>
    </row>
    <row r="105" spans="1:45" x14ac:dyDescent="0.3">
      <c r="A105" s="187" t="s">
        <v>64</v>
      </c>
      <c r="B105" s="256" t="s">
        <v>353</v>
      </c>
      <c r="C105" s="51"/>
      <c r="D105" s="113"/>
      <c r="E105" s="18"/>
      <c r="F105" s="113"/>
      <c r="G105" s="19"/>
      <c r="H105" s="51"/>
      <c r="I105" s="108"/>
      <c r="J105" s="108"/>
      <c r="L105" s="108"/>
      <c r="M105" s="18"/>
      <c r="N105" s="108"/>
      <c r="O105" s="51"/>
      <c r="P105" s="113"/>
      <c r="Q105" s="51"/>
      <c r="R105" s="113"/>
      <c r="S105" s="18"/>
      <c r="T105" s="113"/>
      <c r="U105" s="18"/>
      <c r="V105" s="113"/>
      <c r="W105" s="114"/>
      <c r="X105" s="114"/>
      <c r="Y105" s="18"/>
      <c r="Z105" s="113"/>
      <c r="AA105" s="113"/>
      <c r="AB105" s="113"/>
      <c r="AC105" s="18"/>
      <c r="AD105" s="113"/>
      <c r="AF105" s="147"/>
      <c r="AI105" s="43"/>
      <c r="AJ105" s="113"/>
      <c r="AK105" s="48"/>
      <c r="AL105" s="113"/>
      <c r="AN105" s="113"/>
      <c r="AO105" s="48"/>
      <c r="AP105" s="113"/>
      <c r="AR105" s="113"/>
    </row>
    <row r="106" spans="1:45" x14ac:dyDescent="0.3">
      <c r="A106" s="187" t="s">
        <v>53</v>
      </c>
      <c r="B106" s="256" t="s">
        <v>353</v>
      </c>
      <c r="C106" s="51"/>
      <c r="D106" s="113"/>
      <c r="E106" s="18"/>
      <c r="F106" s="113"/>
      <c r="G106" s="19"/>
      <c r="H106" s="51"/>
      <c r="I106" s="108"/>
      <c r="J106" s="108"/>
      <c r="L106" s="108"/>
      <c r="M106" s="18"/>
      <c r="N106" s="108"/>
      <c r="O106" s="51"/>
      <c r="P106" s="113"/>
      <c r="Q106" s="51"/>
      <c r="R106" s="113"/>
      <c r="S106" s="18"/>
      <c r="T106" s="113"/>
      <c r="U106" s="18"/>
      <c r="V106" s="113"/>
      <c r="W106" s="114"/>
      <c r="X106" s="114"/>
      <c r="Y106" s="18"/>
      <c r="Z106" s="113"/>
      <c r="AA106" s="113"/>
      <c r="AB106" s="113"/>
      <c r="AC106" s="18"/>
      <c r="AD106" s="113"/>
      <c r="AF106" s="147"/>
      <c r="AI106" s="43"/>
      <c r="AJ106" s="113"/>
      <c r="AK106" s="48"/>
      <c r="AL106" s="113"/>
      <c r="AN106" s="113"/>
      <c r="AO106" s="48"/>
      <c r="AP106" s="113"/>
      <c r="AR106" s="113"/>
    </row>
    <row r="107" spans="1:45" x14ac:dyDescent="0.3">
      <c r="A107" s="187" t="s">
        <v>203</v>
      </c>
      <c r="B107" s="256" t="s">
        <v>353</v>
      </c>
      <c r="N107" s="108"/>
      <c r="T107" s="113"/>
      <c r="V107" s="113"/>
      <c r="W107" s="114"/>
      <c r="X107" s="114"/>
      <c r="Z107" s="113"/>
      <c r="AA107" s="113"/>
      <c r="AB107" s="113"/>
      <c r="AD107" s="113"/>
      <c r="AF107" s="147"/>
      <c r="AJ107" s="113"/>
      <c r="AL107" s="113"/>
      <c r="AN107" s="113"/>
      <c r="AP107" s="113"/>
      <c r="AR107" s="113"/>
    </row>
    <row r="108" spans="1:45" x14ac:dyDescent="0.3">
      <c r="A108" s="187" t="s">
        <v>205</v>
      </c>
      <c r="B108" s="256" t="s">
        <v>353</v>
      </c>
      <c r="N108" s="108"/>
      <c r="T108" s="113"/>
      <c r="V108" s="113"/>
      <c r="W108" s="114"/>
      <c r="X108" s="114"/>
      <c r="Z108" s="113"/>
      <c r="AA108" s="113"/>
      <c r="AB108" s="113"/>
      <c r="AD108" s="113"/>
      <c r="AF108" s="147"/>
      <c r="AJ108" s="113"/>
      <c r="AL108" s="113"/>
      <c r="AN108" s="113"/>
      <c r="AP108" s="113"/>
      <c r="AR108" s="113"/>
    </row>
    <row r="109" spans="1:45" x14ac:dyDescent="0.3">
      <c r="A109" s="187" t="s">
        <v>23</v>
      </c>
      <c r="B109" s="256" t="s">
        <v>359</v>
      </c>
      <c r="C109" s="18" t="s">
        <v>7</v>
      </c>
      <c r="D109" s="113">
        <f>'Exports - Data (Adjusted) - 1'!P109/'Exports - Data (Adjusted) - 1'!O109</f>
        <v>5.043010752688172</v>
      </c>
      <c r="E109" s="18" t="s">
        <v>7</v>
      </c>
      <c r="F109" s="113">
        <f>'Exports - Data (Adjusted) - 1'!S109/'Exports - Data (Adjusted) - 1'!R109</f>
        <v>5.8571428571428568</v>
      </c>
      <c r="G109" s="19"/>
      <c r="H109" s="51" t="s">
        <v>7</v>
      </c>
      <c r="I109" s="108">
        <f>'Exports - Data (Adjusted) - 1'!X109/'Exports - Data (Adjusted) - 1'!W109</f>
        <v>2.1482352941176472</v>
      </c>
      <c r="J109" s="108"/>
      <c r="K109" s="18"/>
      <c r="L109" s="108"/>
      <c r="M109" s="18" t="s">
        <v>7</v>
      </c>
      <c r="N109" s="108">
        <f>'Exports - Data (Adjusted) - 1'!AF109/'Exports - Data (Adjusted) - 1'!AE109</f>
        <v>1.7261538461538461</v>
      </c>
      <c r="O109" s="18" t="s">
        <v>7</v>
      </c>
      <c r="P109" s="113">
        <f>'Exports - Data (Adjusted) - 1'!AI109/'Exports - Data (Adjusted) - 1'!AH109</f>
        <v>1.4285714285714286</v>
      </c>
      <c r="Q109" s="18" t="s">
        <v>7</v>
      </c>
      <c r="R109" s="113">
        <f>'Exports - Data (Adjusted) - 1'!AL109/'Exports - Data (Adjusted) - 1'!AK109</f>
        <v>1.5638297872340425</v>
      </c>
      <c r="S109" s="18" t="s">
        <v>7</v>
      </c>
      <c r="T109" s="113">
        <f>'Exports - Data (Adjusted) - 1'!AO109/'Exports - Data (Adjusted) - 1'!AN109</f>
        <v>1.6256880733944954</v>
      </c>
      <c r="U109" s="18" t="s">
        <v>7</v>
      </c>
      <c r="V109" s="113">
        <f>'Exports - Data (Adjusted) - 1'!AR109/'Exports - Data (Adjusted) - 1'!AQ109</f>
        <v>1.4385185185185185</v>
      </c>
      <c r="W109" s="114">
        <f>'Exports - Data (Adjusted) - 1'!AT109/'Exports - Data (Adjusted) - 1'!AS109</f>
        <v>1.460344827586207</v>
      </c>
      <c r="X109" s="114">
        <f>'Exports - Data (Adjusted) - 1'!AV109/'Exports - Data (Adjusted) - 1'!AU109</f>
        <v>1.7025316455696202</v>
      </c>
      <c r="Y109" s="18" t="s">
        <v>7</v>
      </c>
      <c r="Z109" s="113">
        <f>'Exports - Data (Adjusted) - 1'!AY109/'Exports - Data (Adjusted) - 1'!AX109</f>
        <v>1.7330173775671407</v>
      </c>
      <c r="AA109" s="113">
        <f>'Exports - Data (Adjusted) - 1'!BA109/'Exports - Data (Adjusted) - 1'!AZ109</f>
        <v>1.3333333333333333</v>
      </c>
      <c r="AB109" s="113">
        <f>'Exports - Data (Adjusted) - 1'!BC109/'Exports - Data (Adjusted) - 1'!BB109</f>
        <v>1.4</v>
      </c>
      <c r="AC109" s="18" t="s">
        <v>7</v>
      </c>
      <c r="AD109" s="113">
        <f>'Exports - Data (Adjusted) - 1'!BF109/'Exports - Data (Adjusted) - 1'!BE109</f>
        <v>1.4</v>
      </c>
      <c r="AE109" s="18" t="s">
        <v>7</v>
      </c>
      <c r="AF109" s="147">
        <f>'Exports - Data (Adjusted) - 1'!BI109/'Exports - Data (Adjusted) - 1'!BH109</f>
        <v>1.5498349834983498</v>
      </c>
      <c r="AG109" s="116">
        <f>'Exports - Data (Adjusted) - 1'!BK109/'Exports - Data (Adjusted) - 1'!BJ109</f>
        <v>1.2666666666666668</v>
      </c>
      <c r="AH109" s="116">
        <f>'Exports - Data (Adjusted) - 1'!BM109/'Exports - Data (Adjusted) - 1'!BL109</f>
        <v>1.3333333333333333</v>
      </c>
      <c r="AI109" s="43"/>
      <c r="AJ109" s="113"/>
      <c r="AK109" s="48"/>
      <c r="AL109" s="113"/>
      <c r="AN109" s="113"/>
      <c r="AO109" s="48"/>
      <c r="AP109" s="113"/>
      <c r="AR109" s="113"/>
    </row>
    <row r="110" spans="1:45" x14ac:dyDescent="0.3">
      <c r="A110" s="187" t="s">
        <v>207</v>
      </c>
      <c r="B110" s="256" t="s">
        <v>359</v>
      </c>
      <c r="C110" s="18" t="s">
        <v>7</v>
      </c>
      <c r="D110" s="113"/>
      <c r="E110" s="18"/>
      <c r="F110" s="113"/>
      <c r="G110" s="19"/>
      <c r="H110" s="51" t="s">
        <v>7</v>
      </c>
      <c r="I110" s="108">
        <f>'Exports - Data (Adjusted) - 1'!X110/'Exports - Data (Adjusted) - 1'!W110</f>
        <v>0.46411764705882352</v>
      </c>
      <c r="J110" s="108">
        <f>'Exports - Data (Adjusted) - 1'!Z110/'Exports - Data (Adjusted) - 1'!Y110</f>
        <v>0.33083778966131905</v>
      </c>
      <c r="K110" s="18" t="s">
        <v>7</v>
      </c>
      <c r="L110" s="118">
        <f>'Exports - Data (Adjusted) - 1'!AC110/'Exports - Data (Adjusted) - 1'!AB110</f>
        <v>0.31039540816326533</v>
      </c>
      <c r="M110" s="18" t="s">
        <v>7</v>
      </c>
      <c r="N110" s="108">
        <f>'Exports - Data (Adjusted) - 1'!AF110/'Exports - Data (Adjusted) - 1'!AE110</f>
        <v>0.30219780219780218</v>
      </c>
      <c r="O110" s="18" t="s">
        <v>7</v>
      </c>
      <c r="P110" s="113">
        <f>'Exports - Data (Adjusted) - 1'!AI110/'Exports - Data (Adjusted) - 1'!AH110</f>
        <v>0.33243027888446214</v>
      </c>
      <c r="Q110" s="18" t="s">
        <v>7</v>
      </c>
      <c r="R110" s="113">
        <f>'Exports - Data (Adjusted) - 1'!AL110/'Exports - Data (Adjusted) - 1'!AK110</f>
        <v>0.64421487603305783</v>
      </c>
      <c r="S110" s="18" t="s">
        <v>7</v>
      </c>
      <c r="T110" s="113">
        <f>'Exports - Data (Adjusted) - 1'!AO110/'Exports - Data (Adjusted) - 1'!AN110</f>
        <v>0.70296296296296301</v>
      </c>
      <c r="U110" s="18" t="s">
        <v>7</v>
      </c>
      <c r="V110" s="113">
        <f>'Exports - Data (Adjusted) - 1'!AR110/'Exports - Data (Adjusted) - 1'!AQ110</f>
        <v>0.72093264248704658</v>
      </c>
      <c r="W110" s="114">
        <f>'Exports - Data (Adjusted) - 1'!AT110/'Exports - Data (Adjusted) - 1'!AS110</f>
        <v>0.55207317073170736</v>
      </c>
      <c r="X110" s="114">
        <f>'Exports - Data (Adjusted) - 1'!AV110/'Exports - Data (Adjusted) - 1'!AU110</f>
        <v>0.44676297485286248</v>
      </c>
      <c r="Y110" s="18" t="s">
        <v>7</v>
      </c>
      <c r="Z110" s="113">
        <f>'Exports - Data (Adjusted) - 1'!AY110/'Exports - Data (Adjusted) - 1'!AX110</f>
        <v>2.6666666666666665</v>
      </c>
      <c r="AA110" s="113">
        <f>'Exports - Data (Adjusted) - 1'!BA110/'Exports - Data (Adjusted) - 1'!AZ110</f>
        <v>4.7428571428571429</v>
      </c>
      <c r="AB110" s="113">
        <f>'Exports - Data (Adjusted) - 1'!BC110/'Exports - Data (Adjusted) - 1'!BB110</f>
        <v>4.7272727272727275</v>
      </c>
      <c r="AC110" s="18" t="s">
        <v>7</v>
      </c>
      <c r="AD110" s="113">
        <f>'Exports - Data (Adjusted) - 1'!BF110/'Exports - Data (Adjusted) - 1'!BE110</f>
        <v>3.8421052631578947</v>
      </c>
      <c r="AE110" s="18" t="s">
        <v>7</v>
      </c>
      <c r="AF110" s="147">
        <f>'Exports - Data (Adjusted) - 1'!BI110/'Exports - Data (Adjusted) - 1'!BH110</f>
        <v>3.8596491228070171</v>
      </c>
      <c r="AG110" s="116">
        <f>'Exports - Data (Adjusted) - 1'!BK110/'Exports - Data (Adjusted) - 1'!BJ110</f>
        <v>5.6</v>
      </c>
      <c r="AH110" s="116">
        <f>'Exports - Data (Adjusted) - 1'!BM110/'Exports - Data (Adjusted) - 1'!BL110</f>
        <v>0.65454545454545454</v>
      </c>
      <c r="AI110" s="18" t="s">
        <v>7</v>
      </c>
      <c r="AJ110" s="113">
        <f>'Exports - Data (Adjusted) - 1'!BP110/'Exports - Data (Adjusted) - 1'!BO110</f>
        <v>0.54714475431606913</v>
      </c>
      <c r="AK110" s="18" t="s">
        <v>7</v>
      </c>
      <c r="AL110" s="113">
        <f>'Exports - Data (Adjusted) - 1'!BS110/'Exports - Data (Adjusted) - 1'!BR110</f>
        <v>4</v>
      </c>
      <c r="AM110" s="18" t="s">
        <v>7</v>
      </c>
      <c r="AN110" s="113">
        <f>'Exports - Data (Adjusted) - 1'!BV110/'Exports - Data (Adjusted) - 1'!BU110</f>
        <v>2.2599999999999998</v>
      </c>
      <c r="AO110" s="18" t="s">
        <v>7</v>
      </c>
      <c r="AP110" s="113">
        <f>'Exports - Data (Adjusted) - 1'!BY110/'Exports - Data (Adjusted) - 1'!BX110</f>
        <v>4.0481927710843371</v>
      </c>
      <c r="AQ110" s="15" t="s">
        <v>7</v>
      </c>
      <c r="AR110" s="113">
        <f>'Exports - Data (Adjusted) - 1'!CB110/'Exports - Data (Adjusted) - 1'!CA110</f>
        <v>3.6923076923076925</v>
      </c>
      <c r="AS110" s="116">
        <f>'Exports - Data (Adjusted) - 1'!CD110/'Exports - Data (Adjusted) - 1'!CC110</f>
        <v>0.44518201284796571</v>
      </c>
    </row>
    <row r="111" spans="1:45" x14ac:dyDescent="0.3">
      <c r="A111" s="187" t="s">
        <v>208</v>
      </c>
      <c r="B111" s="256" t="s">
        <v>359</v>
      </c>
      <c r="C111" s="18" t="s">
        <v>7</v>
      </c>
      <c r="D111" s="113"/>
      <c r="E111" s="18"/>
      <c r="F111" s="113"/>
      <c r="G111" s="19"/>
      <c r="H111" s="51"/>
      <c r="I111" s="108"/>
      <c r="J111" s="108"/>
      <c r="K111" s="18"/>
      <c r="L111" s="118"/>
      <c r="M111" s="18"/>
      <c r="N111" s="108"/>
      <c r="O111" s="51"/>
      <c r="P111" s="113"/>
      <c r="Q111" s="18"/>
      <c r="R111" s="113"/>
      <c r="S111" s="18"/>
      <c r="T111" s="113"/>
      <c r="U111" s="18"/>
      <c r="V111" s="113"/>
      <c r="W111" s="114"/>
      <c r="X111" s="114"/>
      <c r="Y111" s="18" t="s">
        <v>7</v>
      </c>
      <c r="Z111" s="113">
        <f>'Exports - Data (Adjusted) - 1'!AY111/'Exports - Data (Adjusted) - 1'!AX111</f>
        <v>1.3324080499653019</v>
      </c>
      <c r="AA111" s="113">
        <f>'Exports - Data (Adjusted) - 1'!BA111/'Exports - Data (Adjusted) - 1'!AZ111</f>
        <v>1.4671641791044776</v>
      </c>
      <c r="AB111" s="113">
        <f>'Exports - Data (Adjusted) - 1'!BC111/'Exports - Data (Adjusted) - 1'!BB111</f>
        <v>1.3426183844011141</v>
      </c>
      <c r="AC111" s="18" t="s">
        <v>7</v>
      </c>
      <c r="AD111" s="113">
        <f>'Exports - Data (Adjusted) - 1'!BF111/'Exports - Data (Adjusted) - 1'!BE111</f>
        <v>1.0356164383561643</v>
      </c>
      <c r="AE111" s="18" t="s">
        <v>7</v>
      </c>
      <c r="AF111" s="147">
        <f>'Exports - Data (Adjusted) - 1'!BI111/'Exports - Data (Adjusted) - 1'!BH111</f>
        <v>0.92805755395683454</v>
      </c>
      <c r="AG111" s="116">
        <f>'Exports - Data (Adjusted) - 1'!BK111/'Exports - Data (Adjusted) - 1'!BJ111</f>
        <v>0.66666666666666663</v>
      </c>
      <c r="AH111" s="116">
        <f>'Exports - Data (Adjusted) - 1'!BM111/'Exports - Data (Adjusted) - 1'!BL111</f>
        <v>0.66666666666666663</v>
      </c>
      <c r="AJ111" s="113"/>
      <c r="AL111" s="113"/>
      <c r="AM111" s="15" t="s">
        <v>7</v>
      </c>
      <c r="AN111" s="113">
        <f>'Exports - Data (Adjusted) - 1'!BV111/'Exports - Data (Adjusted) - 1'!BU111</f>
        <v>1</v>
      </c>
      <c r="AO111" s="15" t="s">
        <v>7</v>
      </c>
      <c r="AP111" s="113">
        <f>'Exports - Data (Adjusted) - 1'!BY111/'Exports - Data (Adjusted) - 1'!BX111</f>
        <v>0.53325</v>
      </c>
      <c r="AQ111" s="15" t="s">
        <v>7</v>
      </c>
      <c r="AR111" s="113">
        <f>'Exports - Data (Adjusted) - 1'!CB111/'Exports - Data (Adjusted) - 1'!CA111</f>
        <v>0.66666666666666663</v>
      </c>
    </row>
    <row r="112" spans="1:45" x14ac:dyDescent="0.3">
      <c r="A112" s="187" t="s">
        <v>209</v>
      </c>
      <c r="B112" s="256" t="s">
        <v>359</v>
      </c>
      <c r="C112" s="18" t="s">
        <v>7</v>
      </c>
      <c r="D112" s="113"/>
      <c r="E112" s="18"/>
      <c r="F112" s="113"/>
      <c r="G112" s="19"/>
      <c r="H112" s="51"/>
      <c r="I112" s="108"/>
      <c r="J112" s="108"/>
      <c r="K112" s="18"/>
      <c r="L112" s="118"/>
      <c r="M112" s="18"/>
      <c r="N112" s="108"/>
      <c r="O112" s="51"/>
      <c r="P112" s="113"/>
      <c r="Q112" s="18"/>
      <c r="R112" s="113"/>
      <c r="S112" s="18"/>
      <c r="T112" s="113"/>
      <c r="U112" s="18"/>
      <c r="V112" s="113"/>
      <c r="W112" s="114"/>
      <c r="X112" s="114"/>
      <c r="Y112" s="20" t="s">
        <v>7</v>
      </c>
      <c r="Z112" s="113">
        <f>'Exports - Data (Adjusted) - 1'!AY112/'Exports - Data (Adjusted) - 1'!AX112</f>
        <v>0.27283691013668132</v>
      </c>
      <c r="AA112" s="113">
        <f>'Exports - Data (Adjusted) - 1'!BA112/'Exports - Data (Adjusted) - 1'!AZ112</f>
        <v>0.33333333333333331</v>
      </c>
      <c r="AB112" s="113">
        <f>'Exports - Data (Adjusted) - 1'!BC112/'Exports - Data (Adjusted) - 1'!BB112</f>
        <v>0.3245365135579118</v>
      </c>
      <c r="AC112" s="20" t="s">
        <v>7</v>
      </c>
      <c r="AD112" s="113">
        <f>'Exports - Data (Adjusted) - 1'!BF112/'Exports - Data (Adjusted) - 1'!BE112</f>
        <v>0.28606642991435138</v>
      </c>
      <c r="AE112" s="20" t="s">
        <v>7</v>
      </c>
      <c r="AF112" s="147">
        <f>'Exports - Data (Adjusted) - 1'!BI112/'Exports - Data (Adjusted) - 1'!BH112</f>
        <v>0.23037515076907775</v>
      </c>
      <c r="AG112" s="116">
        <f>'Exports - Data (Adjusted) - 1'!BK112/'Exports - Data (Adjusted) - 1'!BJ112</f>
        <v>0.36666666666666664</v>
      </c>
      <c r="AH112" s="116">
        <f>'Exports - Data (Adjusted) - 1'!BM112/'Exports - Data (Adjusted) - 1'!BL112</f>
        <v>0.27399579294865989</v>
      </c>
      <c r="AI112" s="20" t="s">
        <v>7</v>
      </c>
      <c r="AJ112" s="113">
        <f>'Exports - Data (Adjusted) - 1'!BP112/'Exports - Data (Adjusted) - 1'!BO112</f>
        <v>0.26639359623055708</v>
      </c>
      <c r="AK112" s="20" t="s">
        <v>7</v>
      </c>
      <c r="AL112" s="113">
        <f>'Exports - Data (Adjusted) - 1'!BS112/'Exports - Data (Adjusted) - 1'!BR112</f>
        <v>0.39999999999999997</v>
      </c>
      <c r="AM112" s="20" t="s">
        <v>7</v>
      </c>
      <c r="AN112" s="113">
        <f>'Exports - Data (Adjusted) - 1'!BV112/'Exports - Data (Adjusted) - 1'!BU112</f>
        <v>0.40000280280841405</v>
      </c>
      <c r="AO112" s="20" t="s">
        <v>7</v>
      </c>
      <c r="AP112" s="113">
        <f>'Exports - Data (Adjusted) - 1'!BY112/'Exports - Data (Adjusted) - 1'!BX112</f>
        <v>0.23229888520638747</v>
      </c>
      <c r="AQ112" s="15" t="s">
        <v>7</v>
      </c>
      <c r="AR112" s="113">
        <f>'Exports - Data (Adjusted) - 1'!CB112/'Exports - Data (Adjusted) - 1'!CA112</f>
        <v>0.22233333333333333</v>
      </c>
    </row>
    <row r="113" spans="1:45" x14ac:dyDescent="0.3">
      <c r="A113" s="187" t="s">
        <v>287</v>
      </c>
      <c r="B113" s="256" t="s">
        <v>359</v>
      </c>
      <c r="C113" s="18" t="s">
        <v>7</v>
      </c>
      <c r="D113" s="113"/>
      <c r="E113" s="18"/>
      <c r="F113" s="113"/>
      <c r="G113" s="19"/>
      <c r="H113" s="51"/>
      <c r="I113" s="108"/>
      <c r="J113" s="108"/>
      <c r="K113" s="18"/>
      <c r="L113" s="118"/>
      <c r="M113" s="18"/>
      <c r="N113" s="108"/>
      <c r="O113" s="51"/>
      <c r="P113" s="113"/>
      <c r="Q113" s="18"/>
      <c r="R113" s="113"/>
      <c r="S113" s="18"/>
      <c r="T113" s="113"/>
      <c r="U113" s="18"/>
      <c r="V113" s="113"/>
      <c r="W113" s="114"/>
      <c r="X113" s="114"/>
      <c r="Y113" s="18"/>
      <c r="Z113" s="113"/>
      <c r="AA113" s="113"/>
      <c r="AB113" s="113"/>
      <c r="AC113" s="18"/>
      <c r="AD113" s="113"/>
      <c r="AE113" s="18"/>
      <c r="AF113" s="147"/>
      <c r="AI113" s="43"/>
      <c r="AJ113" s="113"/>
      <c r="AK113" s="48"/>
      <c r="AL113" s="113"/>
      <c r="AM113" s="20" t="s">
        <v>7</v>
      </c>
      <c r="AN113" s="113">
        <f>'Exports - Data (Adjusted) - 1'!BV113/'Exports - Data (Adjusted) - 1'!BU113</f>
        <v>0.4</v>
      </c>
      <c r="AO113" s="20" t="s">
        <v>7</v>
      </c>
      <c r="AP113" s="113">
        <f>'Exports - Data (Adjusted) - 1'!BY113/'Exports - Data (Adjusted) - 1'!BX113</f>
        <v>0.38</v>
      </c>
      <c r="AQ113" s="15" t="s">
        <v>7</v>
      </c>
      <c r="AR113" s="113">
        <f>'Exports - Data (Adjusted) - 1'!CB113/'Exports - Data (Adjusted) - 1'!CA113</f>
        <v>0.38095238095238093</v>
      </c>
      <c r="AS113" s="116">
        <f>'Exports - Data (Adjusted) - 1'!CD113/'Exports - Data (Adjusted) - 1'!CC113</f>
        <v>0.4</v>
      </c>
    </row>
    <row r="114" spans="1:45" x14ac:dyDescent="0.3">
      <c r="A114" s="187" t="s">
        <v>105</v>
      </c>
      <c r="B114" s="256" t="s">
        <v>364</v>
      </c>
      <c r="C114" s="255" t="s">
        <v>25</v>
      </c>
      <c r="D114" s="113"/>
      <c r="E114" s="18"/>
      <c r="F114" s="113"/>
      <c r="G114" s="19"/>
      <c r="H114" s="51" t="s">
        <v>25</v>
      </c>
      <c r="I114" s="108">
        <f>'Exports - Data (Adjusted) - 1'!X114/'Exports - Data (Adjusted) - 1'!W114</f>
        <v>0.49965010496850942</v>
      </c>
      <c r="J114" s="108">
        <f>'Exports - Data (Adjusted) - 1'!Z114/'Exports - Data (Adjusted) - 1'!Y114</f>
        <v>0.55869565217391304</v>
      </c>
      <c r="K114" s="18" t="s">
        <v>25</v>
      </c>
      <c r="L114" s="118">
        <f>'Exports - Data (Adjusted) - 1'!AC114/'Exports - Data (Adjusted) - 1'!AB114</f>
        <v>0.49243027888446217</v>
      </c>
      <c r="M114" s="18" t="s">
        <v>25</v>
      </c>
      <c r="N114" s="108">
        <f>'Exports - Data (Adjusted) - 1'!AF114/'Exports - Data (Adjusted) - 1'!AE114</f>
        <v>0.45737704918032784</v>
      </c>
      <c r="O114" s="51"/>
      <c r="P114" s="113"/>
      <c r="Q114" s="18" t="s">
        <v>25</v>
      </c>
      <c r="R114" s="113">
        <f>'Exports - Data (Adjusted) - 1'!AL114/'Exports - Data (Adjusted) - 1'!AK114</f>
        <v>0.47915027537372146</v>
      </c>
      <c r="S114" s="18" t="s">
        <v>25</v>
      </c>
      <c r="T114" s="113">
        <f>'Exports - Data (Adjusted) - 1'!AO114/'Exports - Data (Adjusted) - 1'!AN114</f>
        <v>0.51642796967144056</v>
      </c>
      <c r="U114" s="18" t="s">
        <v>25</v>
      </c>
      <c r="V114" s="113">
        <f>'Exports - Data (Adjusted) - 1'!AR114/'Exports - Data (Adjusted) - 1'!AQ114</f>
        <v>0.50038197097020631</v>
      </c>
      <c r="W114" s="114">
        <f>'Exports - Data (Adjusted) - 1'!AT114/'Exports - Data (Adjusted) - 1'!AS114</f>
        <v>0.59868421052631582</v>
      </c>
      <c r="X114" s="114">
        <f>'Exports - Data (Adjusted) - 1'!AV114/'Exports - Data (Adjusted) - 1'!AU114</f>
        <v>0.70042194092827004</v>
      </c>
      <c r="Y114" s="18" t="s">
        <v>25</v>
      </c>
      <c r="Z114" s="113">
        <f>'Exports - Data (Adjusted) - 1'!AY114/'Exports - Data (Adjusted) - 1'!AX114</f>
        <v>0.61474358974358978</v>
      </c>
      <c r="AA114" s="113">
        <f>'Exports - Data (Adjusted) - 1'!BA114/'Exports - Data (Adjusted) - 1'!AZ114</f>
        <v>0.4964887640449438</v>
      </c>
      <c r="AB114" s="113">
        <f>'Exports - Data (Adjusted) - 1'!BC114/'Exports - Data (Adjusted) - 1'!BB114</f>
        <v>0.47243346007604564</v>
      </c>
      <c r="AC114" s="18" t="s">
        <v>25</v>
      </c>
      <c r="AD114" s="113">
        <f>'Exports - Data (Adjusted) - 1'!BF114/'Exports - Data (Adjusted) - 1'!BE114</f>
        <v>0.46912521440823329</v>
      </c>
      <c r="AE114" s="18" t="s">
        <v>25</v>
      </c>
      <c r="AF114" s="147">
        <f>'Exports - Data (Adjusted) - 1'!BI114/'Exports - Data (Adjusted) - 1'!BH114</f>
        <v>0.4897984496124031</v>
      </c>
      <c r="AG114" s="116">
        <f>'Exports - Data (Adjusted) - 1'!BK114/'Exports - Data (Adjusted) - 1'!BJ114</f>
        <v>0.54975938402309921</v>
      </c>
      <c r="AI114" s="43"/>
      <c r="AJ114" s="113"/>
      <c r="AK114" s="48"/>
      <c r="AL114" s="113"/>
      <c r="AN114" s="113"/>
      <c r="AO114" s="48"/>
      <c r="AP114" s="113"/>
      <c r="AR114" s="113"/>
    </row>
    <row r="115" spans="1:45" x14ac:dyDescent="0.3">
      <c r="A115" s="187" t="s">
        <v>343</v>
      </c>
      <c r="B115" s="256" t="s">
        <v>360</v>
      </c>
      <c r="C115" s="255" t="s">
        <v>355</v>
      </c>
      <c r="D115" s="113"/>
      <c r="E115" s="18"/>
      <c r="F115" s="113"/>
      <c r="G115" s="19"/>
      <c r="H115" s="51" t="s">
        <v>24</v>
      </c>
      <c r="I115" s="108">
        <f>'Exports - Data (Adjusted) - 1'!X115/'Exports - Data (Adjusted) - 1'!W115</f>
        <v>0.57133333333333336</v>
      </c>
      <c r="J115" s="108">
        <f>'Exports - Data (Adjusted) - 1'!Z115/'Exports - Data (Adjusted) - 1'!Y115</f>
        <v>0.5</v>
      </c>
      <c r="K115" s="18" t="s">
        <v>24</v>
      </c>
      <c r="L115" s="118"/>
      <c r="M115" s="18" t="s">
        <v>24</v>
      </c>
      <c r="N115" s="108"/>
      <c r="O115" s="18" t="s">
        <v>24</v>
      </c>
      <c r="P115" s="113">
        <f>'Exports - Data (Adjusted) - 1'!AI115/'Exports - Data (Adjusted) - 1'!AH115</f>
        <v>0.37507987220447286</v>
      </c>
      <c r="Q115" s="18"/>
      <c r="R115" s="113"/>
      <c r="S115" s="18" t="s">
        <v>24</v>
      </c>
      <c r="T115" s="113"/>
      <c r="U115" s="18" t="s">
        <v>24</v>
      </c>
      <c r="V115" s="113">
        <f>'Exports - Data (Adjusted) - 1'!AR115/'Exports - Data (Adjusted) - 1'!AQ115</f>
        <v>0.63880224578914535</v>
      </c>
      <c r="W115" s="114"/>
      <c r="X115" s="114"/>
      <c r="Y115" s="18" t="s">
        <v>24</v>
      </c>
      <c r="Z115" s="113"/>
      <c r="AA115" s="113"/>
      <c r="AB115" s="113"/>
      <c r="AC115" s="18" t="s">
        <v>24</v>
      </c>
      <c r="AD115" s="113">
        <f>'Exports - Data (Adjusted) - 1'!BF115/'Exports - Data (Adjusted) - 1'!BE115</f>
        <v>0.82227891156462585</v>
      </c>
      <c r="AE115" s="18"/>
      <c r="AF115" s="147"/>
      <c r="AI115" s="43"/>
      <c r="AJ115" s="113"/>
      <c r="AK115" s="48"/>
      <c r="AL115" s="113"/>
      <c r="AN115" s="113"/>
      <c r="AO115" s="48"/>
      <c r="AP115" s="113"/>
      <c r="AR115" s="113"/>
    </row>
    <row r="116" spans="1:45" x14ac:dyDescent="0.3">
      <c r="A116" s="187" t="s">
        <v>288</v>
      </c>
      <c r="B116" s="256" t="s">
        <v>353</v>
      </c>
      <c r="C116" s="51"/>
      <c r="D116" s="113"/>
      <c r="E116" s="18"/>
      <c r="F116" s="113"/>
      <c r="G116" s="19"/>
      <c r="H116" s="51"/>
      <c r="I116" s="108"/>
      <c r="J116" s="108"/>
      <c r="L116" s="118"/>
      <c r="M116" s="18"/>
      <c r="N116" s="108"/>
      <c r="O116" s="51"/>
      <c r="P116" s="113"/>
      <c r="Q116" s="51"/>
      <c r="R116" s="113"/>
      <c r="S116" s="18"/>
      <c r="T116" s="113"/>
      <c r="U116" s="18"/>
      <c r="V116" s="113"/>
      <c r="W116" s="114"/>
      <c r="X116" s="114"/>
      <c r="Y116" s="18"/>
      <c r="Z116" s="113"/>
      <c r="AA116" s="113"/>
      <c r="AB116" s="113"/>
      <c r="AC116" s="131"/>
      <c r="AD116" s="113"/>
      <c r="AF116" s="147"/>
      <c r="AI116" s="43"/>
      <c r="AJ116" s="113"/>
      <c r="AK116" s="48"/>
      <c r="AL116" s="113"/>
      <c r="AN116" s="113"/>
      <c r="AO116" s="48"/>
      <c r="AP116" s="113"/>
      <c r="AR116" s="113"/>
    </row>
    <row r="117" spans="1:45" x14ac:dyDescent="0.3">
      <c r="A117" s="187" t="s">
        <v>393</v>
      </c>
      <c r="B117" s="256" t="s">
        <v>360</v>
      </c>
      <c r="C117" s="255" t="s">
        <v>355</v>
      </c>
      <c r="D117" s="113"/>
      <c r="E117" s="18"/>
      <c r="F117" s="113"/>
      <c r="G117" s="19"/>
      <c r="H117" s="51"/>
      <c r="I117" s="108"/>
      <c r="J117" s="108"/>
      <c r="L117" s="118"/>
      <c r="M117" s="18"/>
      <c r="N117" s="108"/>
      <c r="O117" s="51"/>
      <c r="P117" s="113"/>
      <c r="Q117" s="51"/>
      <c r="R117" s="113"/>
      <c r="S117" s="18"/>
      <c r="T117" s="113"/>
      <c r="U117" s="18"/>
      <c r="V117" s="113"/>
      <c r="W117" s="114"/>
      <c r="X117" s="114"/>
      <c r="Y117" s="18"/>
      <c r="Z117" s="113"/>
      <c r="AA117" s="113"/>
      <c r="AB117" s="113"/>
      <c r="AC117" s="131"/>
      <c r="AD117" s="113"/>
      <c r="AE117" s="15" t="s">
        <v>24</v>
      </c>
      <c r="AF117" s="147">
        <f>'Exports - Data (Adjusted) - 1'!BI117/'Exports - Data (Adjusted) - 1'!BH117</f>
        <v>0.84362218005481759</v>
      </c>
      <c r="AG117" s="116">
        <f>'Exports - Data (Adjusted) - 1'!BK117/'Exports - Data (Adjusted) - 1'!BJ117</f>
        <v>0.91055276381909545</v>
      </c>
      <c r="AI117" s="43"/>
      <c r="AJ117" s="113"/>
      <c r="AK117" s="48"/>
      <c r="AL117" s="113"/>
      <c r="AN117" s="113"/>
      <c r="AO117" s="48"/>
      <c r="AP117" s="113"/>
      <c r="AR117" s="113"/>
    </row>
    <row r="118" spans="1:45" x14ac:dyDescent="0.3">
      <c r="A118" s="187" t="s">
        <v>399</v>
      </c>
      <c r="B118" s="256" t="s">
        <v>360</v>
      </c>
      <c r="C118" s="255" t="s">
        <v>355</v>
      </c>
      <c r="D118" s="113"/>
      <c r="E118" s="18"/>
      <c r="F118" s="113"/>
      <c r="G118" s="19"/>
      <c r="H118" s="51"/>
      <c r="I118" s="108"/>
      <c r="J118" s="108"/>
      <c r="L118" s="118"/>
      <c r="M118" s="18"/>
      <c r="N118" s="108"/>
      <c r="O118" s="51"/>
      <c r="P118" s="113"/>
      <c r="Q118" s="51"/>
      <c r="R118" s="113"/>
      <c r="S118" s="18"/>
      <c r="T118" s="113"/>
      <c r="U118" s="18"/>
      <c r="V118" s="113"/>
      <c r="W118" s="114"/>
      <c r="X118" s="114"/>
      <c r="Y118" s="18"/>
      <c r="Z118" s="113"/>
      <c r="AA118" s="113"/>
      <c r="AB118" s="113"/>
      <c r="AC118" s="131"/>
      <c r="AD118" s="113"/>
      <c r="AE118" s="15" t="s">
        <v>24</v>
      </c>
      <c r="AF118" s="147">
        <f>'Exports - Data (Adjusted) - 1'!BI118/'Exports - Data (Adjusted) - 1'!BH118</f>
        <v>1.7214611872146119</v>
      </c>
      <c r="AG118" s="116">
        <f>'Exports - Data (Adjusted) - 1'!BK118/'Exports - Data (Adjusted) - 1'!BJ118</f>
        <v>1.7999999999999998</v>
      </c>
      <c r="AI118" s="43"/>
      <c r="AJ118" s="113"/>
      <c r="AK118" s="43"/>
      <c r="AL118" s="113"/>
      <c r="AN118" s="113"/>
      <c r="AO118" s="43"/>
      <c r="AP118" s="113"/>
      <c r="AR118" s="113"/>
    </row>
    <row r="119" spans="1:45" x14ac:dyDescent="0.3">
      <c r="A119" s="187" t="s">
        <v>394</v>
      </c>
      <c r="B119" s="256" t="s">
        <v>353</v>
      </c>
      <c r="C119" s="51"/>
      <c r="D119" s="113"/>
      <c r="E119" s="18"/>
      <c r="F119" s="113"/>
      <c r="G119" s="19"/>
      <c r="H119" s="51"/>
      <c r="I119" s="108"/>
      <c r="J119" s="108"/>
      <c r="L119" s="118"/>
      <c r="M119" s="18"/>
      <c r="N119" s="108"/>
      <c r="O119" s="51"/>
      <c r="P119" s="113"/>
      <c r="Q119" s="51"/>
      <c r="R119" s="113"/>
      <c r="S119" s="18"/>
      <c r="T119" s="113"/>
      <c r="U119" s="18"/>
      <c r="V119" s="113"/>
      <c r="W119" s="114"/>
      <c r="X119" s="114"/>
      <c r="Y119" s="18"/>
      <c r="Z119" s="113"/>
      <c r="AA119" s="113"/>
      <c r="AB119" s="113"/>
      <c r="AC119" s="131"/>
      <c r="AD119" s="113"/>
      <c r="AE119" s="15" t="s">
        <v>56</v>
      </c>
      <c r="AF119" s="147"/>
      <c r="AH119" s="116">
        <f>'Exports - Data (Adjusted) - 1'!BM119/'Exports - Data (Adjusted) - 1'!BL119</f>
        <v>8.2407407407407401E-2</v>
      </c>
      <c r="AI119" s="43"/>
      <c r="AJ119" s="113"/>
      <c r="AK119" s="43"/>
      <c r="AL119" s="113"/>
      <c r="AN119" s="113"/>
      <c r="AO119" s="43"/>
      <c r="AP119" s="113"/>
      <c r="AR119" s="113"/>
    </row>
    <row r="120" spans="1:45" x14ac:dyDescent="0.3">
      <c r="A120" s="187" t="s">
        <v>289</v>
      </c>
      <c r="B120" s="256" t="s">
        <v>353</v>
      </c>
      <c r="C120" s="51"/>
      <c r="D120" s="113"/>
      <c r="E120" s="18"/>
      <c r="F120" s="113"/>
      <c r="G120" s="19"/>
      <c r="H120" s="51"/>
      <c r="I120" s="108"/>
      <c r="J120" s="108"/>
      <c r="K120" s="18"/>
      <c r="L120" s="118"/>
      <c r="M120" s="18"/>
      <c r="N120" s="108"/>
      <c r="O120" s="51"/>
      <c r="P120" s="113"/>
      <c r="Q120" s="51"/>
      <c r="R120" s="113"/>
      <c r="S120" s="18"/>
      <c r="T120" s="113"/>
      <c r="U120" s="18"/>
      <c r="V120" s="113"/>
      <c r="W120" s="114"/>
      <c r="X120" s="114"/>
      <c r="Y120" s="18"/>
      <c r="Z120" s="113"/>
      <c r="AA120" s="113"/>
      <c r="AB120" s="113"/>
      <c r="AC120" s="131"/>
      <c r="AD120" s="113"/>
      <c r="AF120" s="147"/>
      <c r="AI120" s="43"/>
      <c r="AJ120" s="113"/>
      <c r="AK120" s="43"/>
      <c r="AL120" s="113"/>
      <c r="AN120" s="113"/>
      <c r="AO120" s="43"/>
      <c r="AP120" s="113"/>
      <c r="AR120" s="113"/>
    </row>
    <row r="121" spans="1:45" x14ac:dyDescent="0.3">
      <c r="A121" s="187" t="s">
        <v>47</v>
      </c>
      <c r="B121" s="256" t="s">
        <v>359</v>
      </c>
      <c r="C121" s="18" t="s">
        <v>7</v>
      </c>
      <c r="D121" s="113">
        <f>'Exports - Data (Adjusted) - 1'!P121/'Exports - Data (Adjusted) - 1'!O121</f>
        <v>1.4376693766937669</v>
      </c>
      <c r="E121" s="18" t="s">
        <v>7</v>
      </c>
      <c r="F121" s="113">
        <f>'Exports - Data (Adjusted) - 1'!S121/'Exports - Data (Adjusted) - 1'!R121</f>
        <v>1.4567857142857144</v>
      </c>
      <c r="G121" s="19"/>
      <c r="H121" s="51" t="s">
        <v>7</v>
      </c>
      <c r="I121" s="108">
        <f>'Exports - Data (Adjusted) - 1'!X121/'Exports - Data (Adjusted) - 1'!W121</f>
        <v>1.8538899430740039</v>
      </c>
      <c r="J121" s="108">
        <f>'Exports - Data (Adjusted) - 1'!Z121/'Exports - Data (Adjusted) - 1'!Y121</f>
        <v>1.8875305623471883</v>
      </c>
      <c r="K121" s="18" t="s">
        <v>7</v>
      </c>
      <c r="L121" s="118">
        <f>'Exports - Data (Adjusted) - 1'!AC121/'Exports - Data (Adjusted) - 1'!AB121</f>
        <v>1.8045977011494252</v>
      </c>
      <c r="M121" s="18" t="s">
        <v>7</v>
      </c>
      <c r="N121" s="108">
        <f>'Exports - Data (Adjusted) - 1'!AF121/'Exports - Data (Adjusted) - 1'!AE121</f>
        <v>1.3664974619289341</v>
      </c>
      <c r="O121" s="18" t="s">
        <v>7</v>
      </c>
      <c r="P121" s="113">
        <f>'Exports - Data (Adjusted) - 1'!AI121/'Exports - Data (Adjusted) - 1'!AH121</f>
        <v>1.378095238095238</v>
      </c>
      <c r="Q121" s="18" t="s">
        <v>7</v>
      </c>
      <c r="R121" s="113">
        <f>'Exports - Data (Adjusted) - 1'!AL121/'Exports - Data (Adjusted) - 1'!AK121</f>
        <v>1.7230320699708455</v>
      </c>
      <c r="S121" s="18" t="s">
        <v>7</v>
      </c>
      <c r="T121" s="113">
        <f>'Exports - Data (Adjusted) - 1'!AO121/'Exports - Data (Adjusted) - 1'!AN121</f>
        <v>1.8222523744911805</v>
      </c>
      <c r="U121" s="18" t="s">
        <v>7</v>
      </c>
      <c r="V121" s="113">
        <f>'Exports - Data (Adjusted) - 1'!AR121/'Exports - Data (Adjusted) - 1'!AQ121</f>
        <v>1.9680426098535286</v>
      </c>
      <c r="W121" s="114">
        <f>'Exports - Data (Adjusted) - 1'!AT121/'Exports - Data (Adjusted) - 1'!AS121</f>
        <v>2.2062314540059349</v>
      </c>
      <c r="X121" s="114">
        <f>'Exports - Data (Adjusted) - 1'!AV121/'Exports - Data (Adjusted) - 1'!AU121</f>
        <v>2.3347164591977871</v>
      </c>
      <c r="Y121" s="18" t="s">
        <v>7</v>
      </c>
      <c r="Z121" s="113">
        <f>'Exports - Data (Adjusted) - 1'!AY121/'Exports - Data (Adjusted) - 1'!AX121</f>
        <v>2.3328530259365996</v>
      </c>
      <c r="AA121" s="113">
        <f>'Exports - Data (Adjusted) - 1'!BA121/'Exports - Data (Adjusted) - 1'!AZ121</f>
        <v>2.1739130434782608</v>
      </c>
      <c r="AB121" s="113">
        <f>'Exports - Data (Adjusted) - 1'!BC121/'Exports - Data (Adjusted) - 1'!BB121</f>
        <v>2.3038971807628523</v>
      </c>
      <c r="AC121" s="18" t="s">
        <v>7</v>
      </c>
      <c r="AD121" s="113"/>
      <c r="AE121" s="15" t="s">
        <v>7</v>
      </c>
      <c r="AF121" s="147"/>
      <c r="AI121" s="43"/>
      <c r="AJ121" s="113"/>
      <c r="AK121" s="43"/>
      <c r="AL121" s="113"/>
      <c r="AN121" s="113"/>
      <c r="AO121" s="43"/>
      <c r="AP121" s="113"/>
      <c r="AR121" s="113"/>
    </row>
    <row r="122" spans="1:45" x14ac:dyDescent="0.3">
      <c r="A122" s="187" t="s">
        <v>26</v>
      </c>
      <c r="B122" s="256" t="s">
        <v>353</v>
      </c>
      <c r="C122" s="18"/>
      <c r="D122" s="113"/>
      <c r="E122" s="18"/>
      <c r="F122" s="113"/>
      <c r="G122" s="19"/>
      <c r="H122" s="51"/>
      <c r="I122" s="108"/>
      <c r="J122" s="108"/>
      <c r="K122" s="18"/>
      <c r="L122" s="118"/>
      <c r="M122" s="18"/>
      <c r="N122" s="108"/>
      <c r="O122" s="51"/>
      <c r="P122" s="113"/>
      <c r="Q122" s="18"/>
      <c r="R122" s="113"/>
      <c r="S122" s="18"/>
      <c r="T122" s="113"/>
      <c r="U122" s="18"/>
      <c r="V122" s="113"/>
      <c r="W122" s="114"/>
      <c r="X122" s="114"/>
      <c r="Y122" s="18"/>
      <c r="Z122" s="113"/>
      <c r="AA122" s="113"/>
      <c r="AB122" s="113"/>
      <c r="AC122" s="18"/>
      <c r="AD122" s="113"/>
      <c r="AF122" s="147"/>
      <c r="AI122" s="43"/>
      <c r="AJ122" s="113"/>
      <c r="AK122" s="43"/>
      <c r="AL122" s="113"/>
      <c r="AN122" s="113"/>
      <c r="AO122" s="43"/>
      <c r="AP122" s="113"/>
      <c r="AR122" s="113"/>
    </row>
    <row r="123" spans="1:45" x14ac:dyDescent="0.3">
      <c r="A123" s="187" t="s">
        <v>74</v>
      </c>
      <c r="B123" s="256" t="s">
        <v>359</v>
      </c>
      <c r="C123" s="18" t="s">
        <v>7</v>
      </c>
      <c r="D123" s="113">
        <f>'Exports - Data (Adjusted) - 1'!P123/'Exports - Data (Adjusted) - 1'!O123</f>
        <v>0.97333333333333338</v>
      </c>
      <c r="E123" s="18" t="s">
        <v>7</v>
      </c>
      <c r="F123" s="113">
        <f>'Exports - Data (Adjusted) - 1'!S123/'Exports - Data (Adjusted) - 1'!R123</f>
        <v>1.0562130177514792</v>
      </c>
      <c r="G123" s="19"/>
      <c r="H123" s="51" t="s">
        <v>7</v>
      </c>
      <c r="I123" s="108">
        <f>'Exports - Data (Adjusted) - 1'!X123/'Exports - Data (Adjusted) - 1'!W123</f>
        <v>1.1426666666666667</v>
      </c>
      <c r="J123" s="108">
        <f>'Exports - Data (Adjusted) - 1'!Z123/'Exports - Data (Adjusted) - 1'!Y123</f>
        <v>1.125</v>
      </c>
      <c r="K123" s="18" t="s">
        <v>7</v>
      </c>
      <c r="L123" s="118"/>
      <c r="M123" s="18" t="s">
        <v>7</v>
      </c>
      <c r="N123" s="108">
        <f>'Exports - Data (Adjusted) - 1'!AF123/'Exports - Data (Adjusted) - 1'!AE123</f>
        <v>0.71621621621621623</v>
      </c>
      <c r="O123" s="51"/>
      <c r="P123" s="113"/>
      <c r="Q123" s="18"/>
      <c r="R123" s="113"/>
      <c r="S123" s="18"/>
      <c r="T123" s="113"/>
      <c r="U123" s="18"/>
      <c r="V123" s="113"/>
      <c r="W123" s="114"/>
      <c r="X123" s="114"/>
      <c r="Y123" s="18"/>
      <c r="Z123" s="113"/>
      <c r="AA123" s="113"/>
      <c r="AB123" s="113"/>
      <c r="AC123" s="18"/>
      <c r="AD123" s="113"/>
      <c r="AF123" s="147"/>
      <c r="AI123" s="43"/>
      <c r="AJ123" s="113"/>
      <c r="AK123" s="43"/>
      <c r="AL123" s="113"/>
      <c r="AN123" s="113"/>
      <c r="AO123" s="43"/>
      <c r="AP123" s="113"/>
      <c r="AR123" s="113"/>
    </row>
    <row r="124" spans="1:45" x14ac:dyDescent="0.3">
      <c r="A124" s="187" t="s">
        <v>214</v>
      </c>
      <c r="B124" s="256" t="s">
        <v>353</v>
      </c>
      <c r="C124" s="51"/>
      <c r="D124" s="113"/>
      <c r="E124" s="18"/>
      <c r="F124" s="113"/>
      <c r="G124" s="19"/>
      <c r="H124" s="51"/>
      <c r="I124" s="108"/>
      <c r="J124" s="108"/>
      <c r="K124" s="18"/>
      <c r="L124" s="118"/>
      <c r="M124" s="18"/>
      <c r="N124" s="108"/>
      <c r="O124" s="51"/>
      <c r="P124" s="113"/>
      <c r="Q124" s="18"/>
      <c r="R124" s="113"/>
      <c r="S124" s="18"/>
      <c r="T124" s="113"/>
      <c r="U124" s="18"/>
      <c r="V124" s="113"/>
      <c r="W124" s="114"/>
      <c r="X124" s="114"/>
      <c r="Y124" s="18"/>
      <c r="Z124" s="113"/>
      <c r="AA124" s="113"/>
      <c r="AB124" s="113"/>
      <c r="AC124" s="18"/>
      <c r="AD124" s="113"/>
      <c r="AF124" s="147"/>
      <c r="AI124" s="43"/>
      <c r="AJ124" s="113"/>
      <c r="AK124" s="43"/>
      <c r="AL124" s="113"/>
      <c r="AN124" s="113"/>
      <c r="AO124" s="43"/>
      <c r="AP124" s="113"/>
      <c r="AR124" s="113"/>
    </row>
    <row r="125" spans="1:45" x14ac:dyDescent="0.3">
      <c r="A125" s="187" t="s">
        <v>215</v>
      </c>
      <c r="B125" s="256" t="s">
        <v>359</v>
      </c>
      <c r="C125" s="18" t="s">
        <v>7</v>
      </c>
      <c r="D125" s="113"/>
      <c r="E125" s="18"/>
      <c r="F125" s="113"/>
      <c r="G125" s="19"/>
      <c r="H125" s="51" t="s">
        <v>7</v>
      </c>
      <c r="I125" s="108"/>
      <c r="J125" s="108"/>
      <c r="K125" s="18" t="s">
        <v>7</v>
      </c>
      <c r="L125" s="118">
        <f>'Exports - Data (Adjusted) - 1'!AC125/'Exports - Data (Adjusted) - 1'!AB125</f>
        <v>1.1076023391812866</v>
      </c>
      <c r="M125" s="18" t="s">
        <v>7</v>
      </c>
      <c r="N125" s="108"/>
      <c r="O125" s="51"/>
      <c r="P125" s="113"/>
      <c r="Q125" s="18"/>
      <c r="R125" s="113"/>
      <c r="S125" s="18"/>
      <c r="T125" s="113"/>
      <c r="U125" s="18"/>
      <c r="V125" s="113"/>
      <c r="W125" s="114"/>
      <c r="X125" s="114"/>
      <c r="Y125" s="18"/>
      <c r="Z125" s="113"/>
      <c r="AA125" s="113"/>
      <c r="AB125" s="113"/>
      <c r="AC125" s="18"/>
      <c r="AD125" s="113"/>
      <c r="AF125" s="147"/>
      <c r="AI125" s="43"/>
      <c r="AJ125" s="113"/>
      <c r="AK125" s="43"/>
      <c r="AL125" s="113"/>
      <c r="AN125" s="113"/>
      <c r="AO125" s="43"/>
      <c r="AP125" s="113"/>
      <c r="AR125" s="113"/>
    </row>
    <row r="126" spans="1:45" x14ac:dyDescent="0.3">
      <c r="A126" s="187" t="s">
        <v>216</v>
      </c>
      <c r="B126" s="256" t="s">
        <v>353</v>
      </c>
      <c r="C126" s="51"/>
      <c r="D126" s="113"/>
      <c r="E126" s="18"/>
      <c r="F126" s="113"/>
      <c r="G126" s="19"/>
      <c r="H126" s="51"/>
      <c r="I126" s="108"/>
      <c r="J126" s="108"/>
      <c r="L126" s="118"/>
      <c r="M126" s="18"/>
      <c r="N126" s="108"/>
      <c r="O126" s="51"/>
      <c r="P126" s="113"/>
      <c r="Q126" s="18"/>
      <c r="R126" s="113"/>
      <c r="S126" s="18"/>
      <c r="T126" s="113"/>
      <c r="U126" s="18"/>
      <c r="V126" s="113"/>
      <c r="W126" s="114"/>
      <c r="X126" s="114"/>
      <c r="Y126" s="18"/>
      <c r="Z126" s="113"/>
      <c r="AA126" s="113"/>
      <c r="AB126" s="113"/>
      <c r="AC126" s="18"/>
      <c r="AD126" s="113"/>
      <c r="AF126" s="147"/>
      <c r="AI126" s="43"/>
      <c r="AJ126" s="113"/>
      <c r="AK126" s="43"/>
      <c r="AL126" s="113"/>
      <c r="AN126" s="113"/>
      <c r="AO126" s="43"/>
      <c r="AP126" s="113"/>
      <c r="AR126" s="113"/>
    </row>
    <row r="127" spans="1:45" x14ac:dyDescent="0.3">
      <c r="A127" s="187" t="s">
        <v>217</v>
      </c>
      <c r="B127" s="256" t="s">
        <v>353</v>
      </c>
      <c r="C127" s="51"/>
      <c r="D127" s="113"/>
      <c r="E127" s="18"/>
      <c r="F127" s="113"/>
      <c r="G127" s="19"/>
      <c r="H127" s="51"/>
      <c r="I127" s="108"/>
      <c r="J127" s="108"/>
      <c r="L127" s="118"/>
      <c r="M127" s="18"/>
      <c r="N127" s="108"/>
      <c r="O127" s="51"/>
      <c r="P127" s="113"/>
      <c r="Q127" s="18"/>
      <c r="R127" s="113"/>
      <c r="S127" s="18"/>
      <c r="T127" s="113"/>
      <c r="U127" s="18"/>
      <c r="V127" s="113"/>
      <c r="W127" s="114"/>
      <c r="X127" s="114"/>
      <c r="Y127" s="18"/>
      <c r="Z127" s="113"/>
      <c r="AA127" s="113"/>
      <c r="AB127" s="113"/>
      <c r="AC127" s="18"/>
      <c r="AD127" s="113"/>
      <c r="AF127" s="147"/>
      <c r="AI127" s="43"/>
      <c r="AJ127" s="113"/>
      <c r="AK127" s="43"/>
      <c r="AL127" s="113"/>
      <c r="AN127" s="113"/>
      <c r="AO127" s="43"/>
      <c r="AP127" s="113"/>
      <c r="AR127" s="113"/>
    </row>
    <row r="128" spans="1:45" x14ac:dyDescent="0.3">
      <c r="A128" s="187" t="s">
        <v>218</v>
      </c>
      <c r="B128" s="256" t="s">
        <v>359</v>
      </c>
      <c r="C128" s="18" t="s">
        <v>7</v>
      </c>
      <c r="D128" s="113"/>
      <c r="E128" s="18"/>
      <c r="F128" s="113"/>
      <c r="G128" s="19"/>
      <c r="I128" s="108"/>
      <c r="J128" s="108"/>
      <c r="L128" s="118"/>
      <c r="M128" s="18"/>
      <c r="N128" s="108"/>
      <c r="O128" s="18" t="s">
        <v>7</v>
      </c>
      <c r="P128" s="113">
        <f>'Exports - Data (Adjusted) - 1'!AI128/'Exports - Data (Adjusted) - 1'!AH128</f>
        <v>0.97167630057803467</v>
      </c>
      <c r="Q128" s="18" t="s">
        <v>7</v>
      </c>
      <c r="R128" s="113">
        <f>'Exports - Data (Adjusted) - 1'!AL128/'Exports - Data (Adjusted) - 1'!AK128</f>
        <v>0.88967803030303028</v>
      </c>
      <c r="S128" s="18" t="s">
        <v>7</v>
      </c>
      <c r="T128" s="113">
        <f>'Exports - Data (Adjusted) - 1'!AO128/'Exports - Data (Adjusted) - 1'!AN128</f>
        <v>0.9443349753694581</v>
      </c>
      <c r="U128" s="18" t="s">
        <v>7</v>
      </c>
      <c r="V128" s="113">
        <f>'Exports - Data (Adjusted) - 1'!AR128/'Exports - Data (Adjusted) - 1'!AQ128</f>
        <v>0.81252900232018566</v>
      </c>
      <c r="W128" s="114">
        <f>'Exports - Data (Adjusted) - 1'!AT128/'Exports - Data (Adjusted) - 1'!AS128</f>
        <v>0.9662921348314607</v>
      </c>
      <c r="X128" s="114">
        <f>'Exports - Data (Adjusted) - 1'!AV128/'Exports - Data (Adjusted) - 1'!AU128</f>
        <v>0.93333333333333335</v>
      </c>
      <c r="Y128" s="18" t="s">
        <v>7</v>
      </c>
      <c r="Z128" s="113">
        <f>'Exports - Data (Adjusted) - 1'!AY128/'Exports - Data (Adjusted) - 1'!AX128</f>
        <v>0.93959290873276424</v>
      </c>
      <c r="AA128" s="113">
        <f>'Exports - Data (Adjusted) - 1'!BA128/'Exports - Data (Adjusted) - 1'!AZ128</f>
        <v>0.83333333333333337</v>
      </c>
      <c r="AB128" s="113">
        <f>'Exports - Data (Adjusted) - 1'!BC128/'Exports - Data (Adjusted) - 1'!BB128</f>
        <v>0.6886348352387357</v>
      </c>
      <c r="AC128" s="18" t="s">
        <v>7</v>
      </c>
      <c r="AD128" s="113">
        <f>'Exports - Data (Adjusted) - 1'!BF128/'Exports - Data (Adjusted) - 1'!BE128</f>
        <v>0.80021321961620473</v>
      </c>
      <c r="AE128" s="18" t="s">
        <v>7</v>
      </c>
      <c r="AF128" s="147">
        <f>'Exports - Data (Adjusted) - 1'!BI128/'Exports - Data (Adjusted) - 1'!BH128</f>
        <v>0.86666666666666659</v>
      </c>
      <c r="AG128" s="116">
        <f>'Exports - Data (Adjusted) - 1'!BK128/'Exports - Data (Adjusted) - 1'!BJ128</f>
        <v>0.75001996007984029</v>
      </c>
      <c r="AI128" s="43"/>
      <c r="AJ128" s="113"/>
      <c r="AK128" s="43"/>
      <c r="AL128" s="113"/>
      <c r="AN128" s="113"/>
      <c r="AO128" s="43"/>
      <c r="AP128" s="113"/>
      <c r="AQ128" s="18"/>
      <c r="AR128" s="113"/>
    </row>
    <row r="129" spans="1:45" x14ac:dyDescent="0.3">
      <c r="A129" s="187" t="s">
        <v>290</v>
      </c>
      <c r="B129" s="256" t="s">
        <v>359</v>
      </c>
      <c r="C129" s="18" t="s">
        <v>7</v>
      </c>
      <c r="D129" s="113"/>
      <c r="E129" s="18"/>
      <c r="F129" s="113"/>
      <c r="G129" s="19"/>
      <c r="I129" s="108"/>
      <c r="J129" s="108"/>
      <c r="L129" s="118"/>
      <c r="M129" s="18"/>
      <c r="N129" s="108"/>
      <c r="O129" s="51"/>
      <c r="P129" s="113"/>
      <c r="Q129" s="18"/>
      <c r="R129" s="113"/>
      <c r="S129" s="18"/>
      <c r="T129" s="113"/>
      <c r="U129" s="18"/>
      <c r="V129" s="113"/>
      <c r="W129" s="114"/>
      <c r="X129" s="114"/>
      <c r="Y129" s="18"/>
      <c r="Z129" s="113"/>
      <c r="AA129" s="113"/>
      <c r="AB129" s="113"/>
      <c r="AC129" s="18"/>
      <c r="AD129" s="113"/>
      <c r="AE129" s="18"/>
      <c r="AF129" s="147"/>
      <c r="AI129" s="43"/>
      <c r="AJ129" s="113"/>
      <c r="AK129" s="43"/>
      <c r="AL129" s="113"/>
      <c r="AM129" s="18"/>
      <c r="AN129" s="113"/>
      <c r="AO129" s="15" t="s">
        <v>7</v>
      </c>
      <c r="AP129" s="113"/>
      <c r="AQ129" s="15" t="s">
        <v>7</v>
      </c>
      <c r="AR129" s="113"/>
      <c r="AS129" s="116">
        <f>'Exports - Data (Adjusted) - 1'!CD129/'Exports - Data (Adjusted) - 1'!CC129/D166</f>
        <v>0.60082304526748964</v>
      </c>
    </row>
    <row r="130" spans="1:45" x14ac:dyDescent="0.3">
      <c r="A130" s="187" t="s">
        <v>27</v>
      </c>
      <c r="B130" s="256" t="s">
        <v>359</v>
      </c>
      <c r="C130" s="18" t="s">
        <v>7</v>
      </c>
      <c r="D130" s="113"/>
      <c r="E130" s="18"/>
      <c r="F130" s="113"/>
      <c r="G130" s="19"/>
      <c r="H130" s="51" t="s">
        <v>7</v>
      </c>
      <c r="I130" s="108">
        <f>'Exports - Data (Adjusted) - 1'!X130/'Exports - Data (Adjusted) - 1'!W130</f>
        <v>1.5714285714285714</v>
      </c>
      <c r="J130" s="108"/>
      <c r="L130" s="118"/>
      <c r="M130" s="18"/>
      <c r="N130" s="108"/>
      <c r="O130" s="51"/>
      <c r="P130" s="113"/>
      <c r="Q130" s="18"/>
      <c r="R130" s="113"/>
      <c r="S130" s="18" t="s">
        <v>7</v>
      </c>
      <c r="T130" s="113">
        <f>'Exports - Data (Adjusted) - 1'!AO130/'Exports - Data (Adjusted) - 1'!AN130</f>
        <v>1.3787878787878789</v>
      </c>
      <c r="U130" s="18" t="s">
        <v>7</v>
      </c>
      <c r="V130" s="113">
        <f>'Exports - Data (Adjusted) - 1'!AR130/'Exports - Data (Adjusted) - 1'!AQ130</f>
        <v>1</v>
      </c>
      <c r="W130" s="114">
        <f>'Exports - Data (Adjusted) - 1'!AT130/'Exports - Data (Adjusted) - 1'!AS130</f>
        <v>1.2831541218637992</v>
      </c>
      <c r="X130" s="114">
        <f>'Exports - Data (Adjusted) - 1'!AV130/'Exports - Data (Adjusted) - 1'!AU130</f>
        <v>1.6288951841359773</v>
      </c>
      <c r="Y130" s="18" t="s">
        <v>7</v>
      </c>
      <c r="Z130" s="113">
        <f>'Exports - Data (Adjusted) - 1'!AY130/'Exports - Data (Adjusted) - 1'!AX130</f>
        <v>1.800711743772242</v>
      </c>
      <c r="AA130" s="113">
        <f>'Exports - Data (Adjusted) - 1'!BA130/'Exports - Data (Adjusted) - 1'!AZ130</f>
        <v>1.7658227848101267</v>
      </c>
      <c r="AB130" s="113">
        <f>'Exports - Data (Adjusted) - 1'!BC130/'Exports - Data (Adjusted) - 1'!BB130</f>
        <v>1.3357400722021662</v>
      </c>
      <c r="AC130" s="18" t="s">
        <v>7</v>
      </c>
      <c r="AD130" s="113">
        <f>'Exports - Data (Adjusted) - 1'!BF130/'Exports - Data (Adjusted) - 1'!BE130</f>
        <v>1.3644067796610169</v>
      </c>
      <c r="AE130" s="18" t="s">
        <v>7</v>
      </c>
      <c r="AF130" s="147">
        <f>'Exports - Data (Adjusted) - 1'!BI130/'Exports - Data (Adjusted) - 1'!BH130</f>
        <v>1.5148005148005148</v>
      </c>
      <c r="AG130" s="116">
        <f>'Exports - Data (Adjusted) - 1'!BK130/'Exports - Data (Adjusted) - 1'!BJ130</f>
        <v>1.8</v>
      </c>
      <c r="AH130" s="116">
        <f>'Exports - Data (Adjusted) - 1'!BM130/'Exports - Data (Adjusted) - 1'!BL130</f>
        <v>1.8666666666666665</v>
      </c>
      <c r="AI130" s="43"/>
      <c r="AJ130" s="113"/>
      <c r="AK130" s="43"/>
      <c r="AL130" s="113"/>
      <c r="AN130" s="113"/>
      <c r="AO130" s="43"/>
      <c r="AP130" s="113"/>
      <c r="AR130" s="113"/>
    </row>
    <row r="131" spans="1:45" x14ac:dyDescent="0.3">
      <c r="A131" s="187" t="s">
        <v>291</v>
      </c>
      <c r="B131" s="256" t="s">
        <v>359</v>
      </c>
      <c r="C131" s="18" t="s">
        <v>7</v>
      </c>
      <c r="D131" s="113"/>
      <c r="E131" s="18"/>
      <c r="F131" s="113"/>
      <c r="G131" s="19"/>
      <c r="H131" s="51"/>
      <c r="I131" s="108"/>
      <c r="J131" s="108"/>
      <c r="L131" s="118"/>
      <c r="M131" s="18"/>
      <c r="N131" s="108"/>
      <c r="O131" s="51"/>
      <c r="P131" s="113"/>
      <c r="Q131" s="51"/>
      <c r="R131" s="113"/>
      <c r="S131" s="18"/>
      <c r="T131" s="113"/>
      <c r="U131" s="18"/>
      <c r="V131" s="113"/>
      <c r="W131" s="114"/>
      <c r="X131" s="114"/>
      <c r="Y131" s="18"/>
      <c r="Z131" s="113"/>
      <c r="AA131" s="113"/>
      <c r="AB131" s="113"/>
      <c r="AC131" s="18"/>
      <c r="AD131" s="113"/>
      <c r="AE131" s="18"/>
      <c r="AF131" s="147"/>
      <c r="AH131" s="116">
        <f>'Exports - Data (Adjusted) - 1'!BM131/'Exports - Data (Adjusted) - 1'!BL131</f>
        <v>0.66666666666666663</v>
      </c>
      <c r="AI131" s="43"/>
      <c r="AJ131" s="113"/>
      <c r="AK131" s="43"/>
      <c r="AL131" s="113"/>
      <c r="AN131" s="113"/>
      <c r="AO131" s="43"/>
      <c r="AP131" s="113"/>
      <c r="AR131" s="113"/>
    </row>
    <row r="132" spans="1:45" x14ac:dyDescent="0.3">
      <c r="A132" s="187" t="s">
        <v>28</v>
      </c>
      <c r="B132" s="269" t="s">
        <v>376</v>
      </c>
      <c r="C132" s="268" t="s">
        <v>375</v>
      </c>
      <c r="D132" s="113"/>
      <c r="E132" s="18"/>
      <c r="F132" s="113"/>
      <c r="G132" s="19"/>
      <c r="H132" s="51"/>
      <c r="I132" s="108"/>
      <c r="J132" s="108"/>
      <c r="L132" s="118"/>
      <c r="M132" s="18"/>
      <c r="N132" s="108"/>
      <c r="O132" s="136"/>
      <c r="P132" s="113"/>
      <c r="Q132" s="136"/>
      <c r="R132" s="113"/>
      <c r="S132" s="138"/>
      <c r="T132" s="113"/>
      <c r="U132" s="18"/>
      <c r="V132" s="113"/>
      <c r="W132" s="114"/>
      <c r="X132" s="114"/>
      <c r="Y132" s="18" t="s">
        <v>25</v>
      </c>
      <c r="Z132" s="113"/>
      <c r="AA132" s="113"/>
      <c r="AB132" s="113">
        <f>'Exports - Data (Adjusted) - 1'!BC132/'Exports - Data (Adjusted) - 1'!BB132</f>
        <v>2.5000000000000001E-2</v>
      </c>
      <c r="AC132" s="18" t="s">
        <v>25</v>
      </c>
      <c r="AD132" s="113">
        <f>'Exports - Data (Adjusted) - 1'!BF132/'Exports - Data (Adjusted) - 1'!BE132</f>
        <v>2.9051383399209485E-2</v>
      </c>
      <c r="AE132" s="18" t="s">
        <v>25</v>
      </c>
      <c r="AF132" s="147">
        <f>'Exports - Data (Adjusted) - 1'!BI132/'Exports - Data (Adjusted) - 1'!BH132</f>
        <v>2.8874234573716438E-2</v>
      </c>
      <c r="AG132" s="116">
        <f>'Exports - Data (Adjusted) - 1'!BK132/'Exports - Data (Adjusted) - 1'!BJ132</f>
        <v>2.7082322006472492E-2</v>
      </c>
      <c r="AH132" s="116">
        <f>'Exports - Data (Adjusted) - 1'!BM132/'Exports - Data (Adjusted) - 1'!BL132</f>
        <v>3.4532837716676631E-2</v>
      </c>
      <c r="AI132" s="18" t="s">
        <v>25</v>
      </c>
      <c r="AJ132" s="113">
        <f>'Exports - Data (Adjusted) - 1'!BP132/'Exports - Data (Adjusted) - 1'!BO132</f>
        <v>3.3333333333333333E-2</v>
      </c>
      <c r="AK132" s="18" t="s">
        <v>25</v>
      </c>
      <c r="AL132" s="113">
        <f>'Exports - Data (Adjusted) - 1'!BS132/'Exports - Data (Adjusted) - 1'!BR132</f>
        <v>3.5318985931188186E-2</v>
      </c>
      <c r="AM132" s="15" t="s">
        <v>25</v>
      </c>
      <c r="AN132" s="113">
        <f>'Exports - Data (Adjusted) - 1'!BV132/'Exports - Data (Adjusted) - 1'!BU132</f>
        <v>3.3333333333333333E-2</v>
      </c>
      <c r="AO132" s="15" t="s">
        <v>25</v>
      </c>
      <c r="AP132" s="113">
        <f>'Exports - Data (Adjusted) - 1'!BY132/'Exports - Data (Adjusted) - 1'!BX132/F166</f>
        <v>2.8047429078014184E-2</v>
      </c>
      <c r="AQ132" s="15" t="s">
        <v>25</v>
      </c>
      <c r="AR132" s="113">
        <f>'Exports - Data (Adjusted) - 1'!CB132/'Exports - Data (Adjusted) - 1'!CA132/F166</f>
        <v>2.5998729531338225E-2</v>
      </c>
      <c r="AS132" s="116">
        <f>'Exports - Data (Adjusted) - 1'!CD132/'Exports - Data (Adjusted) - 1'!CC132/F166</f>
        <v>3.8244514106583069E-2</v>
      </c>
    </row>
    <row r="133" spans="1:45" x14ac:dyDescent="0.3">
      <c r="A133" s="187" t="s">
        <v>48</v>
      </c>
      <c r="B133" s="256" t="s">
        <v>353</v>
      </c>
      <c r="C133" s="51"/>
      <c r="D133" s="113"/>
      <c r="E133" s="18"/>
      <c r="F133" s="113"/>
      <c r="G133" s="19"/>
      <c r="H133" s="51"/>
      <c r="I133" s="108"/>
      <c r="J133" s="108"/>
      <c r="L133" s="118"/>
      <c r="M133" s="18"/>
      <c r="N133" s="108"/>
      <c r="O133" s="51"/>
      <c r="P133" s="113"/>
      <c r="Q133" s="51"/>
      <c r="R133" s="113"/>
      <c r="S133" s="18"/>
      <c r="T133" s="113"/>
      <c r="U133" s="18" t="s">
        <v>24</v>
      </c>
      <c r="V133" s="113"/>
      <c r="W133" s="114"/>
      <c r="X133" s="114"/>
      <c r="Y133" s="18"/>
      <c r="Z133" s="113"/>
      <c r="AA133" s="113"/>
      <c r="AB133" s="113"/>
      <c r="AC133" s="18"/>
      <c r="AD133" s="113"/>
      <c r="AE133" s="18"/>
      <c r="AF133" s="147"/>
      <c r="AI133" s="43"/>
      <c r="AJ133" s="113"/>
      <c r="AK133" s="43"/>
      <c r="AL133" s="113"/>
      <c r="AN133" s="113"/>
      <c r="AO133" s="43"/>
      <c r="AP133" s="113"/>
      <c r="AR133" s="113"/>
    </row>
    <row r="134" spans="1:45" x14ac:dyDescent="0.3">
      <c r="A134" s="187" t="s">
        <v>219</v>
      </c>
      <c r="B134" s="256" t="s">
        <v>353</v>
      </c>
      <c r="C134" s="51"/>
      <c r="D134" s="113"/>
      <c r="E134" s="18"/>
      <c r="F134" s="113"/>
      <c r="G134" s="19"/>
      <c r="H134" s="51"/>
      <c r="I134" s="108"/>
      <c r="J134" s="108"/>
      <c r="L134" s="118"/>
      <c r="M134" s="18"/>
      <c r="N134" s="108"/>
      <c r="O134" s="51"/>
      <c r="P134" s="113"/>
      <c r="Q134" s="51"/>
      <c r="R134" s="113"/>
      <c r="S134" s="18"/>
      <c r="T134" s="113"/>
      <c r="U134" s="18"/>
      <c r="V134" s="113"/>
      <c r="W134" s="114"/>
      <c r="X134" s="114"/>
      <c r="Y134" s="18"/>
      <c r="Z134" s="113"/>
      <c r="AA134" s="113"/>
      <c r="AB134" s="113"/>
      <c r="AC134" s="131"/>
      <c r="AD134" s="113"/>
      <c r="AE134" s="131"/>
      <c r="AF134" s="147"/>
      <c r="AI134" s="43"/>
      <c r="AJ134" s="113"/>
      <c r="AK134" s="43"/>
      <c r="AL134" s="113"/>
      <c r="AN134" s="113"/>
      <c r="AO134" s="43"/>
      <c r="AP134" s="113"/>
      <c r="AR134" s="113"/>
    </row>
    <row r="135" spans="1:45" x14ac:dyDescent="0.3">
      <c r="A135" s="187" t="s">
        <v>292</v>
      </c>
      <c r="B135" s="256" t="s">
        <v>353</v>
      </c>
      <c r="C135" s="51"/>
      <c r="D135" s="113"/>
      <c r="E135" s="18"/>
      <c r="F135" s="113"/>
      <c r="G135" s="19"/>
      <c r="H135" s="51"/>
      <c r="I135" s="108"/>
      <c r="J135" s="108"/>
      <c r="L135" s="118"/>
      <c r="M135" s="18"/>
      <c r="N135" s="108"/>
      <c r="O135" s="51"/>
      <c r="P135" s="113"/>
      <c r="Q135" s="51"/>
      <c r="R135" s="113"/>
      <c r="S135" s="18"/>
      <c r="T135" s="113"/>
      <c r="U135" s="18"/>
      <c r="V135" s="113"/>
      <c r="W135" s="114"/>
      <c r="X135" s="114"/>
      <c r="Y135" s="18"/>
      <c r="Z135" s="113"/>
      <c r="AA135" s="113"/>
      <c r="AB135" s="113"/>
      <c r="AC135" s="131"/>
      <c r="AD135" s="113"/>
      <c r="AE135" s="131"/>
      <c r="AF135" s="147"/>
      <c r="AI135" s="43"/>
      <c r="AJ135" s="113"/>
      <c r="AK135" s="43"/>
      <c r="AL135" s="113"/>
      <c r="AN135" s="113"/>
      <c r="AO135" s="43"/>
      <c r="AP135" s="113"/>
      <c r="AR135" s="113"/>
    </row>
    <row r="136" spans="1:45" x14ac:dyDescent="0.3">
      <c r="A136" s="187" t="s">
        <v>220</v>
      </c>
      <c r="B136" s="256" t="s">
        <v>359</v>
      </c>
      <c r="C136" s="18" t="s">
        <v>7</v>
      </c>
      <c r="D136" s="113">
        <f>'Exports - Data (Adjusted) - 1'!P136/'Exports - Data (Adjusted) - 1'!O136</f>
        <v>1.1171137136380809</v>
      </c>
      <c r="E136" s="18" t="s">
        <v>7</v>
      </c>
      <c r="F136" s="113">
        <f>'Exports - Data (Adjusted) - 1'!S136/'Exports - Data (Adjusted) - 1'!R136</f>
        <v>0.95937499999999998</v>
      </c>
      <c r="G136" s="19"/>
      <c r="H136" s="51"/>
      <c r="I136" s="108"/>
      <c r="J136" s="108"/>
      <c r="L136" s="118"/>
      <c r="M136" s="18"/>
      <c r="N136" s="108"/>
      <c r="O136" s="51"/>
      <c r="P136" s="113"/>
      <c r="Q136" s="51"/>
      <c r="R136" s="113"/>
      <c r="S136" s="18"/>
      <c r="T136" s="113"/>
      <c r="U136" s="18"/>
      <c r="V136" s="113"/>
      <c r="W136" s="114"/>
      <c r="X136" s="114"/>
      <c r="Y136" s="18"/>
      <c r="Z136" s="113"/>
      <c r="AA136" s="113"/>
      <c r="AB136" s="113"/>
      <c r="AC136" s="131"/>
      <c r="AD136" s="113"/>
      <c r="AE136" s="131"/>
      <c r="AF136" s="147"/>
      <c r="AI136" s="18"/>
      <c r="AJ136" s="113"/>
      <c r="AK136" s="18" t="s">
        <v>1</v>
      </c>
      <c r="AL136" s="113"/>
      <c r="AM136" s="18" t="s">
        <v>1</v>
      </c>
      <c r="AN136" s="113">
        <f>'Exports - Data (Adjusted) - 1'!BV136/'Exports - Data (Adjusted) - 1'!BU136</f>
        <v>4.3235294117647059E-2</v>
      </c>
      <c r="AO136" s="18" t="s">
        <v>1</v>
      </c>
      <c r="AP136" s="113">
        <f>'Exports - Data (Adjusted) - 1'!BY136/'Exports - Data (Adjusted) - 1'!BX136</f>
        <v>5.6969696969696969E-2</v>
      </c>
      <c r="AQ136" s="15" t="s">
        <v>1</v>
      </c>
      <c r="AR136" s="113">
        <f>'Exports - Data (Adjusted) - 1'!CB136/'Exports - Data (Adjusted) - 1'!CA136</f>
        <v>5.0874999999999997E-2</v>
      </c>
    </row>
    <row r="137" spans="1:45" x14ac:dyDescent="0.3">
      <c r="A137" s="187" t="s">
        <v>40</v>
      </c>
      <c r="B137" s="256" t="s">
        <v>359</v>
      </c>
      <c r="C137" s="18" t="s">
        <v>7</v>
      </c>
      <c r="D137" s="113"/>
      <c r="E137" s="18"/>
      <c r="F137" s="113"/>
      <c r="G137" s="19"/>
      <c r="H137" s="51" t="s">
        <v>7</v>
      </c>
      <c r="I137" s="108">
        <f>'Exports - Data (Adjusted) - 1'!X137/'Exports - Data (Adjusted) - 1'!W137</f>
        <v>1.3738461538461539</v>
      </c>
      <c r="J137" s="108">
        <f>'Exports - Data (Adjusted) - 1'!Z137/'Exports - Data (Adjusted) - 1'!Y137</f>
        <v>1.25</v>
      </c>
      <c r="K137" s="18" t="s">
        <v>7</v>
      </c>
      <c r="L137" s="118">
        <f>'Exports - Data (Adjusted) - 1'!AC137/'Exports - Data (Adjusted) - 1'!AB137</f>
        <v>1.2363636363636363</v>
      </c>
      <c r="M137" s="18" t="s">
        <v>7</v>
      </c>
      <c r="N137" s="108">
        <f>'Exports - Data (Adjusted) - 1'!AF137/'Exports - Data (Adjusted) - 1'!AE137</f>
        <v>1.3455223880597016</v>
      </c>
      <c r="O137" s="18" t="s">
        <v>7</v>
      </c>
      <c r="P137" s="113">
        <f>'Exports - Data (Adjusted) - 1'!AI137/'Exports - Data (Adjusted) - 1'!AH137</f>
        <v>0.94466666666666665</v>
      </c>
      <c r="Q137" s="18" t="s">
        <v>7</v>
      </c>
      <c r="R137" s="113">
        <f>'Exports - Data (Adjusted) - 1'!AL137/'Exports - Data (Adjusted) - 1'!AK137</f>
        <v>1.5451418744625967</v>
      </c>
      <c r="S137" s="18" t="s">
        <v>7</v>
      </c>
      <c r="T137" s="113">
        <f>'Exports - Data (Adjusted) - 1'!AO137/'Exports - Data (Adjusted) - 1'!AN137</f>
        <v>1.8986175115207373</v>
      </c>
      <c r="U137" s="18" t="s">
        <v>7</v>
      </c>
      <c r="V137" s="113">
        <f>'Exports - Data (Adjusted) - 1'!AR137/'Exports - Data (Adjusted) - 1'!AQ137</f>
        <v>1.4296419650291423</v>
      </c>
      <c r="W137" s="114">
        <f>'Exports - Data (Adjusted) - 1'!AT137/'Exports - Data (Adjusted) - 1'!AS137</f>
        <v>1.6887232059645854</v>
      </c>
      <c r="X137" s="114">
        <f>'Exports - Data (Adjusted) - 1'!AV137/'Exports - Data (Adjusted) - 1'!AU137</f>
        <v>1.5663003663003663</v>
      </c>
      <c r="Y137" s="18" t="s">
        <v>7</v>
      </c>
      <c r="Z137" s="113">
        <f>'Exports - Data (Adjusted) - 1'!AY137/'Exports - Data (Adjusted) - 1'!AX137</f>
        <v>1.6001697792869269</v>
      </c>
      <c r="AA137" s="113">
        <f>'Exports - Data (Adjusted) - 1'!BA137/'Exports - Data (Adjusted) - 1'!AZ137</f>
        <v>1.7651792245793709</v>
      </c>
      <c r="AB137" s="113">
        <f>'Exports - Data (Adjusted) - 1'!BC137/'Exports - Data (Adjusted) - 1'!BB137</f>
        <v>1.7972222222222223</v>
      </c>
      <c r="AC137" s="18" t="s">
        <v>7</v>
      </c>
      <c r="AD137" s="113"/>
      <c r="AE137" s="18"/>
      <c r="AF137" s="147"/>
      <c r="AI137" s="43"/>
      <c r="AJ137" s="113"/>
      <c r="AK137" s="43"/>
      <c r="AL137" s="113"/>
      <c r="AN137" s="113"/>
      <c r="AO137" s="43"/>
      <c r="AP137" s="113"/>
      <c r="AR137" s="113"/>
    </row>
    <row r="138" spans="1:45" x14ac:dyDescent="0.3">
      <c r="A138" s="187" t="s">
        <v>221</v>
      </c>
      <c r="B138" s="256" t="s">
        <v>353</v>
      </c>
      <c r="C138" s="18"/>
      <c r="D138" s="113"/>
      <c r="E138" s="18"/>
      <c r="F138" s="113"/>
      <c r="G138" s="19"/>
      <c r="H138" s="51"/>
      <c r="I138" s="108"/>
      <c r="J138" s="108"/>
      <c r="L138" s="118"/>
      <c r="M138" s="18"/>
      <c r="N138" s="108"/>
      <c r="O138" s="51"/>
      <c r="P138" s="113"/>
      <c r="Q138" s="18"/>
      <c r="R138" s="113"/>
      <c r="S138" s="18"/>
      <c r="T138" s="113"/>
      <c r="U138" s="18"/>
      <c r="V138" s="113"/>
      <c r="W138" s="114"/>
      <c r="X138" s="114"/>
      <c r="Y138" s="18"/>
      <c r="Z138" s="113"/>
      <c r="AA138" s="113"/>
      <c r="AB138" s="113"/>
      <c r="AC138" s="18"/>
      <c r="AD138" s="113"/>
      <c r="AE138" s="18"/>
      <c r="AF138" s="147"/>
      <c r="AI138" s="43"/>
      <c r="AJ138" s="113"/>
      <c r="AK138" s="43"/>
      <c r="AL138" s="113"/>
      <c r="AN138" s="113"/>
      <c r="AO138" s="43"/>
      <c r="AP138" s="113"/>
      <c r="AR138" s="113"/>
    </row>
    <row r="139" spans="1:45" x14ac:dyDescent="0.3">
      <c r="A139" s="187" t="s">
        <v>106</v>
      </c>
      <c r="B139" s="256" t="s">
        <v>353</v>
      </c>
      <c r="C139" s="18"/>
      <c r="D139" s="113"/>
      <c r="E139" s="18"/>
      <c r="F139" s="113"/>
      <c r="G139" s="19"/>
      <c r="H139" s="51"/>
      <c r="I139" s="108"/>
      <c r="J139" s="108"/>
      <c r="L139" s="118"/>
      <c r="M139" s="18"/>
      <c r="N139" s="108"/>
      <c r="O139" s="51"/>
      <c r="P139" s="113"/>
      <c r="Q139" s="18"/>
      <c r="R139" s="113"/>
      <c r="S139" s="18"/>
      <c r="T139" s="113"/>
      <c r="U139" s="18"/>
      <c r="V139" s="113"/>
      <c r="W139" s="114"/>
      <c r="X139" s="114"/>
      <c r="Y139" s="18"/>
      <c r="Z139" s="113"/>
      <c r="AA139" s="113"/>
      <c r="AB139" s="113"/>
      <c r="AC139" s="18"/>
      <c r="AD139" s="113"/>
      <c r="AE139" s="18"/>
      <c r="AF139" s="147"/>
      <c r="AI139" s="43"/>
      <c r="AJ139" s="113"/>
      <c r="AK139" s="43"/>
      <c r="AL139" s="113"/>
      <c r="AN139" s="113"/>
      <c r="AO139" s="43"/>
      <c r="AP139" s="113"/>
      <c r="AR139" s="113"/>
    </row>
    <row r="140" spans="1:45" x14ac:dyDescent="0.3">
      <c r="A140" s="187" t="s">
        <v>225</v>
      </c>
      <c r="B140" s="256" t="s">
        <v>359</v>
      </c>
      <c r="C140" s="18" t="s">
        <v>7</v>
      </c>
      <c r="D140" s="113">
        <f>'Exports - Data (Adjusted) - 1'!P140/'Exports - Data (Adjusted) - 1'!O140</f>
        <v>4.5812499999999998</v>
      </c>
      <c r="E140" s="18" t="s">
        <v>7</v>
      </c>
      <c r="F140" s="113">
        <f>'Exports - Data (Adjusted) - 1'!S140/'Exports - Data (Adjusted) - 1'!R140</f>
        <v>3.7582417582417582</v>
      </c>
      <c r="G140" s="19"/>
      <c r="H140" s="51"/>
      <c r="I140" s="108"/>
      <c r="J140" s="108"/>
      <c r="L140" s="118"/>
      <c r="M140" s="18"/>
      <c r="N140" s="108"/>
      <c r="O140" s="51"/>
      <c r="P140" s="113"/>
      <c r="Q140" s="18"/>
      <c r="R140" s="113"/>
      <c r="S140" s="18" t="s">
        <v>7</v>
      </c>
      <c r="T140" s="113">
        <f>'Exports - Data (Adjusted) - 1'!AO140/'Exports - Data (Adjusted) - 1'!AN140</f>
        <v>2.3111111111111109</v>
      </c>
      <c r="U140" s="18" t="s">
        <v>7</v>
      </c>
      <c r="V140" s="113">
        <f>'Exports - Data (Adjusted) - 1'!AR140/'Exports - Data (Adjusted) - 1'!AQ140</f>
        <v>2.1846153846153844</v>
      </c>
      <c r="W140" s="114">
        <f>'Exports - Data (Adjusted) - 1'!AT140/'Exports - Data (Adjusted) - 1'!AS140</f>
        <v>2.1352657004830919</v>
      </c>
      <c r="X140" s="114">
        <f>'Exports - Data (Adjusted) - 1'!AV140/'Exports - Data (Adjusted) - 1'!AU140</f>
        <v>2.1333333333333333</v>
      </c>
      <c r="Y140" s="18" t="s">
        <v>7</v>
      </c>
      <c r="Z140" s="113">
        <f>'Exports - Data (Adjusted) - 1'!AY140/'Exports - Data (Adjusted) - 1'!AX140</f>
        <v>2.1313559322033897</v>
      </c>
      <c r="AA140" s="113">
        <f>'Exports - Data (Adjusted) - 1'!BA140/'Exports - Data (Adjusted) - 1'!AZ140</f>
        <v>1.8669201520912548</v>
      </c>
      <c r="AB140" s="113">
        <f>'Exports - Data (Adjusted) - 1'!BC140/'Exports - Data (Adjusted) - 1'!BB140</f>
        <v>2</v>
      </c>
      <c r="AC140" s="18" t="s">
        <v>7</v>
      </c>
      <c r="AD140" s="113">
        <f>'Exports - Data (Adjusted) - 1'!BF140/'Exports - Data (Adjusted) - 1'!BE140</f>
        <v>2.0649819494584838</v>
      </c>
      <c r="AE140" s="18" t="s">
        <v>7</v>
      </c>
      <c r="AF140" s="147">
        <f>'Exports - Data (Adjusted) - 1'!BI140/'Exports - Data (Adjusted) - 1'!BH140</f>
        <v>1.9200450450450453</v>
      </c>
      <c r="AG140" s="116">
        <f>'Exports - Data (Adjusted) - 1'!BK140/'Exports - Data (Adjusted) - 1'!BJ140</f>
        <v>2.8000000000000003</v>
      </c>
      <c r="AI140" s="43"/>
      <c r="AJ140" s="113"/>
      <c r="AK140" s="43"/>
      <c r="AL140" s="113"/>
      <c r="AN140" s="113"/>
      <c r="AO140" s="43"/>
      <c r="AP140" s="113"/>
      <c r="AR140" s="113"/>
    </row>
    <row r="141" spans="1:45" x14ac:dyDescent="0.3">
      <c r="A141" s="187" t="s">
        <v>293</v>
      </c>
      <c r="B141" s="256" t="s">
        <v>353</v>
      </c>
      <c r="C141" s="18"/>
      <c r="D141" s="113"/>
      <c r="E141" s="18"/>
      <c r="F141" s="113"/>
      <c r="G141" s="19"/>
      <c r="H141" s="51"/>
      <c r="I141" s="108"/>
      <c r="J141" s="108"/>
      <c r="K141" s="51"/>
      <c r="L141" s="118"/>
      <c r="M141" s="18"/>
      <c r="N141" s="108"/>
      <c r="O141" s="51"/>
      <c r="P141" s="113"/>
      <c r="Q141" s="18"/>
      <c r="R141" s="113"/>
      <c r="S141" s="18"/>
      <c r="T141" s="113"/>
      <c r="U141" s="18"/>
      <c r="V141" s="113"/>
      <c r="W141" s="114"/>
      <c r="X141" s="114"/>
      <c r="Y141" s="18"/>
      <c r="Z141" s="113"/>
      <c r="AA141" s="113"/>
      <c r="AB141" s="113"/>
      <c r="AC141" s="131"/>
      <c r="AD141" s="113"/>
      <c r="AF141" s="147"/>
      <c r="AI141" s="43"/>
      <c r="AJ141" s="113"/>
      <c r="AK141" s="43"/>
      <c r="AL141" s="113"/>
      <c r="AN141" s="113"/>
      <c r="AO141" s="43"/>
      <c r="AP141" s="113"/>
      <c r="AR141" s="113"/>
    </row>
    <row r="142" spans="1:45" x14ac:dyDescent="0.3">
      <c r="A142" s="187" t="s">
        <v>222</v>
      </c>
      <c r="B142" s="256" t="s">
        <v>359</v>
      </c>
      <c r="C142" s="18" t="s">
        <v>7</v>
      </c>
      <c r="D142" s="113"/>
      <c r="E142" s="18" t="s">
        <v>7</v>
      </c>
      <c r="F142" s="113">
        <f>'Exports - Data (Adjusted) - 1'!S142/'Exports - Data (Adjusted) - 1'!R142/D224</f>
        <v>13.841269841269842</v>
      </c>
      <c r="G142" s="19"/>
      <c r="H142" s="18" t="s">
        <v>7</v>
      </c>
      <c r="I142" s="108">
        <f>'Exports - Data (Adjusted) - 1'!X142/'Exports - Data (Adjusted) - 1'!W142/D224</f>
        <v>14.28888888888889</v>
      </c>
      <c r="J142" s="108">
        <f>'Exports - Data (Adjusted) - 1'!Z142/'Exports - Data (Adjusted) - 1'!Y142/D224</f>
        <v>12.804878048780488</v>
      </c>
      <c r="K142" s="18" t="s">
        <v>7</v>
      </c>
      <c r="L142" s="118">
        <f>'Exports - Data (Adjusted) - 1'!AC142/'Exports - Data (Adjusted) - 1'!AB142/D224</f>
        <v>16.40650406504065</v>
      </c>
      <c r="M142" s="18" t="s">
        <v>7</v>
      </c>
      <c r="N142" s="108">
        <f>'Exports - Data (Adjusted) - 1'!AF142/'Exports - Data (Adjusted) - 1'!AE142/D224</f>
        <v>15.333333333333334</v>
      </c>
      <c r="O142" s="18" t="s">
        <v>7</v>
      </c>
      <c r="P142" s="113">
        <f>'Exports - Data (Adjusted) - 1'!AI142/'Exports - Data (Adjusted) - 1'!AH142/D224</f>
        <v>15.921568627450981</v>
      </c>
      <c r="Q142" s="18" t="s">
        <v>7</v>
      </c>
      <c r="R142" s="113"/>
      <c r="S142" s="18"/>
      <c r="T142" s="113"/>
      <c r="U142" s="18"/>
      <c r="V142" s="113"/>
      <c r="W142" s="114"/>
      <c r="X142" s="114"/>
      <c r="Y142" s="18"/>
      <c r="Z142" s="113"/>
      <c r="AA142" s="113"/>
      <c r="AB142" s="113"/>
      <c r="AC142" s="131"/>
      <c r="AD142" s="113"/>
      <c r="AF142" s="147"/>
      <c r="AI142" s="43"/>
      <c r="AJ142" s="113"/>
      <c r="AK142" s="43"/>
      <c r="AL142" s="113"/>
      <c r="AN142" s="113"/>
      <c r="AO142" s="43"/>
      <c r="AP142" s="113"/>
      <c r="AR142" s="113"/>
    </row>
    <row r="143" spans="1:45" x14ac:dyDescent="0.3">
      <c r="A143" s="187" t="s">
        <v>294</v>
      </c>
      <c r="B143" s="256" t="s">
        <v>359</v>
      </c>
      <c r="C143" s="18" t="s">
        <v>7</v>
      </c>
      <c r="D143" s="113"/>
      <c r="E143" s="18"/>
      <c r="F143" s="113"/>
      <c r="G143" s="19"/>
      <c r="H143" s="51"/>
      <c r="I143" s="108"/>
      <c r="J143" s="108"/>
      <c r="K143" s="51"/>
      <c r="L143" s="118"/>
      <c r="M143" s="18"/>
      <c r="N143" s="108"/>
      <c r="O143" s="51"/>
      <c r="P143" s="113"/>
      <c r="Q143" s="51"/>
      <c r="R143" s="113"/>
      <c r="S143" s="18"/>
      <c r="T143" s="113"/>
      <c r="U143" s="18"/>
      <c r="V143" s="113"/>
      <c r="W143" s="114"/>
      <c r="X143" s="114"/>
      <c r="Y143" s="18"/>
      <c r="Z143" s="113"/>
      <c r="AA143" s="108"/>
      <c r="AB143" s="113"/>
      <c r="AC143" s="131"/>
      <c r="AD143" s="113"/>
      <c r="AE143" s="15" t="s">
        <v>7</v>
      </c>
      <c r="AF143" s="147"/>
      <c r="AH143" s="116">
        <f>'Exports - Data (Adjusted) - 1'!BM143/'Exports - Data (Adjusted) - 1'!BL143</f>
        <v>1.6666666666666667</v>
      </c>
      <c r="AI143" s="43"/>
      <c r="AJ143" s="113"/>
      <c r="AK143" s="43"/>
      <c r="AL143" s="113"/>
      <c r="AN143" s="113"/>
      <c r="AO143" s="43"/>
      <c r="AP143" s="113"/>
      <c r="AR143" s="113"/>
    </row>
    <row r="144" spans="1:45" x14ac:dyDescent="0.3">
      <c r="A144" s="187" t="s">
        <v>295</v>
      </c>
      <c r="B144" s="256" t="s">
        <v>353</v>
      </c>
      <c r="D144" s="113"/>
      <c r="F144" s="113"/>
      <c r="I144" s="108"/>
      <c r="J144" s="108"/>
      <c r="L144" s="118"/>
      <c r="N144" s="108"/>
      <c r="O144" s="51"/>
      <c r="P144" s="113"/>
      <c r="Q144" s="51"/>
      <c r="R144" s="113"/>
      <c r="S144" s="18"/>
      <c r="T144" s="113"/>
      <c r="U144" s="18"/>
      <c r="V144" s="113"/>
      <c r="X144" s="114"/>
      <c r="Y144" s="18"/>
      <c r="Z144" s="113"/>
      <c r="AB144" s="113"/>
      <c r="AC144" s="131"/>
      <c r="AD144" s="113"/>
      <c r="AF144" s="147"/>
      <c r="AI144" s="43"/>
      <c r="AJ144" s="113"/>
      <c r="AK144" s="43"/>
      <c r="AL144" s="113"/>
      <c r="AN144" s="113"/>
      <c r="AO144" s="43"/>
      <c r="AP144" s="113"/>
      <c r="AR144" s="113"/>
      <c r="AS144" s="4"/>
    </row>
    <row r="145" spans="1:50" x14ac:dyDescent="0.3">
      <c r="A145" s="187" t="s">
        <v>107</v>
      </c>
      <c r="B145" s="256" t="s">
        <v>353</v>
      </c>
      <c r="C145" s="51"/>
      <c r="D145" s="113"/>
      <c r="E145" s="18"/>
      <c r="F145" s="113"/>
      <c r="G145" s="19"/>
      <c r="H145" s="51"/>
      <c r="I145" s="108"/>
      <c r="J145" s="108"/>
      <c r="K145" s="51"/>
      <c r="L145" s="108"/>
      <c r="M145" s="18"/>
      <c r="N145" s="108"/>
      <c r="O145" s="51"/>
      <c r="P145" s="113"/>
      <c r="Q145" s="51"/>
      <c r="R145" s="113"/>
      <c r="S145" s="18"/>
      <c r="T145" s="113"/>
      <c r="U145" s="18"/>
      <c r="V145" s="113"/>
      <c r="W145" s="114"/>
      <c r="X145" s="114"/>
      <c r="Y145" s="18"/>
      <c r="Z145" s="113"/>
      <c r="AA145" s="113"/>
      <c r="AB145" s="113"/>
      <c r="AC145" s="131"/>
      <c r="AD145" s="113"/>
      <c r="AF145" s="147"/>
      <c r="AI145" s="43"/>
      <c r="AJ145" s="113"/>
      <c r="AK145" s="43"/>
      <c r="AL145" s="113"/>
      <c r="AN145" s="113"/>
      <c r="AO145" s="43"/>
      <c r="AP145" s="113"/>
      <c r="AR145" s="113"/>
      <c r="AS145" s="4"/>
    </row>
    <row r="146" spans="1:50" x14ac:dyDescent="0.3">
      <c r="A146" s="187" t="s">
        <v>29</v>
      </c>
      <c r="B146" s="256" t="s">
        <v>358</v>
      </c>
      <c r="C146" s="255" t="s">
        <v>1</v>
      </c>
      <c r="D146" s="119"/>
      <c r="E146" s="18"/>
      <c r="F146" s="113"/>
      <c r="G146" s="19"/>
      <c r="H146" s="51"/>
      <c r="I146" s="108"/>
      <c r="J146" s="108"/>
      <c r="K146" s="51"/>
      <c r="L146" s="108"/>
      <c r="M146" s="18"/>
      <c r="N146" s="108"/>
      <c r="O146" s="51"/>
      <c r="P146" s="113"/>
      <c r="Q146" s="51"/>
      <c r="R146" s="113"/>
      <c r="S146" s="18"/>
      <c r="T146" s="113"/>
      <c r="U146" s="18"/>
      <c r="V146" s="113"/>
      <c r="W146" s="114"/>
      <c r="X146" s="114"/>
      <c r="Y146" s="18"/>
      <c r="Z146" s="113"/>
      <c r="AA146" s="113"/>
      <c r="AB146" s="113"/>
      <c r="AC146" s="131"/>
      <c r="AD146" s="113"/>
      <c r="AE146" s="15" t="s">
        <v>1</v>
      </c>
      <c r="AF146" s="147"/>
      <c r="AH146" s="116">
        <f>'Exports - Data (Adjusted) - 1'!BM146/'Exports - Data (Adjusted) - 1'!BL146</f>
        <v>0.68182701652089406</v>
      </c>
      <c r="AI146" s="43"/>
      <c r="AJ146" s="113"/>
      <c r="AK146" s="43"/>
      <c r="AL146" s="113"/>
      <c r="AN146" s="113"/>
      <c r="AO146" s="43"/>
      <c r="AP146" s="113"/>
      <c r="AR146" s="113"/>
      <c r="AS146" s="4"/>
    </row>
    <row r="147" spans="1:50" x14ac:dyDescent="0.3">
      <c r="B147" s="256"/>
      <c r="AI147" s="18"/>
      <c r="AK147" s="18"/>
      <c r="AL147" s="108"/>
      <c r="AN147" s="108"/>
      <c r="AO147" s="4"/>
      <c r="AQ147" s="4"/>
      <c r="AS147" s="4"/>
    </row>
    <row r="148" spans="1:50" x14ac:dyDescent="0.3">
      <c r="A148" s="238"/>
      <c r="B148" s="256"/>
      <c r="AI148" s="18"/>
      <c r="AK148" s="18"/>
      <c r="AL148" s="108"/>
      <c r="AN148" s="108"/>
      <c r="AO148" s="4"/>
      <c r="AQ148" s="4"/>
      <c r="AS148" s="4"/>
    </row>
    <row r="149" spans="1:50" customFormat="1" ht="15.6" x14ac:dyDescent="0.3">
      <c r="A149" s="232" t="s">
        <v>297</v>
      </c>
      <c r="B149" s="228"/>
      <c r="F149" s="228"/>
      <c r="K149" s="228"/>
      <c r="T149" s="228"/>
      <c r="AE149" s="233"/>
      <c r="AH149" s="228"/>
    </row>
    <row r="150" spans="1:50" customFormat="1" ht="15.6" x14ac:dyDescent="0.3">
      <c r="A150" s="228" t="s">
        <v>298</v>
      </c>
      <c r="B150" s="228">
        <v>1</v>
      </c>
      <c r="C150" s="199" t="s">
        <v>299</v>
      </c>
      <c r="D150" s="234">
        <v>60.6</v>
      </c>
      <c r="E150" s="199" t="s">
        <v>300</v>
      </c>
      <c r="F150" s="228"/>
      <c r="H150" s="234"/>
      <c r="J150" s="233"/>
      <c r="L150" s="228"/>
      <c r="M150" s="234"/>
      <c r="O150" s="228"/>
      <c r="Q150" s="234"/>
      <c r="S150" s="228"/>
      <c r="U150" s="234"/>
      <c r="Z150" s="234"/>
      <c r="AC150" s="234"/>
      <c r="AF150" s="234"/>
      <c r="AI150" s="234"/>
      <c r="AL150" s="234"/>
      <c r="AO150" s="234"/>
      <c r="AR150" s="234"/>
      <c r="AU150" s="234"/>
      <c r="AX150" s="234"/>
    </row>
    <row r="151" spans="1:50" customFormat="1" ht="15.6" x14ac:dyDescent="0.3">
      <c r="A151" s="228" t="s">
        <v>301</v>
      </c>
      <c r="B151" s="228">
        <v>1</v>
      </c>
      <c r="C151" s="199" t="s">
        <v>299</v>
      </c>
      <c r="D151" s="234">
        <v>56</v>
      </c>
      <c r="E151" s="199" t="s">
        <v>300</v>
      </c>
      <c r="F151" s="228"/>
      <c r="H151" s="234"/>
      <c r="J151" s="233"/>
      <c r="L151" s="228"/>
      <c r="M151" s="234"/>
      <c r="O151" s="228"/>
      <c r="Q151" s="234"/>
      <c r="S151" s="228"/>
      <c r="U151" s="234"/>
      <c r="Z151" s="234"/>
      <c r="AC151" s="234"/>
      <c r="AF151" s="234"/>
      <c r="AI151" s="234"/>
      <c r="AL151" s="234"/>
      <c r="AO151" s="234"/>
      <c r="AR151" s="234"/>
      <c r="AU151" s="234"/>
      <c r="AX151" s="234"/>
    </row>
    <row r="152" spans="1:50" customFormat="1" ht="15.6" x14ac:dyDescent="0.3">
      <c r="A152" s="228" t="s">
        <v>302</v>
      </c>
      <c r="B152" s="228">
        <v>1</v>
      </c>
      <c r="C152" s="199" t="s">
        <v>299</v>
      </c>
      <c r="D152" s="234">
        <v>57</v>
      </c>
      <c r="E152" s="199" t="s">
        <v>300</v>
      </c>
      <c r="F152" s="228"/>
      <c r="H152" s="234"/>
      <c r="J152" s="233"/>
      <c r="L152" s="228"/>
      <c r="M152" s="234"/>
      <c r="O152" s="228"/>
      <c r="Q152" s="234"/>
      <c r="S152" s="228"/>
      <c r="U152" s="234"/>
      <c r="Z152" s="234"/>
      <c r="AC152" s="234"/>
      <c r="AF152" s="234"/>
      <c r="AI152" s="234"/>
      <c r="AL152" s="234"/>
      <c r="AO152" s="234"/>
      <c r="AR152" s="234"/>
      <c r="AU152" s="234"/>
      <c r="AX152" s="234"/>
    </row>
    <row r="153" spans="1:50" customFormat="1" ht="15.6" x14ac:dyDescent="0.3">
      <c r="A153" s="228" t="s">
        <v>303</v>
      </c>
      <c r="B153" s="228">
        <v>1</v>
      </c>
      <c r="C153" s="199" t="s">
        <v>299</v>
      </c>
      <c r="D153" s="234">
        <v>54</v>
      </c>
      <c r="E153" s="199" t="s">
        <v>300</v>
      </c>
      <c r="F153" s="228"/>
      <c r="H153" s="234"/>
      <c r="J153" s="233"/>
      <c r="L153" s="228"/>
      <c r="M153" s="234"/>
      <c r="O153" s="228"/>
      <c r="Q153" s="234"/>
      <c r="S153" s="228"/>
      <c r="U153" s="234"/>
      <c r="Z153" s="234"/>
      <c r="AC153" s="234"/>
      <c r="AF153" s="234"/>
      <c r="AI153" s="234"/>
      <c r="AL153" s="234"/>
      <c r="AO153" s="234"/>
      <c r="AR153" s="234"/>
      <c r="AU153" s="234"/>
      <c r="AX153" s="234"/>
    </row>
    <row r="154" spans="1:50" customFormat="1" ht="15.6" x14ac:dyDescent="0.3">
      <c r="A154" s="228" t="s">
        <v>304</v>
      </c>
      <c r="B154" s="228">
        <v>1</v>
      </c>
      <c r="C154" s="199" t="s">
        <v>299</v>
      </c>
      <c r="D154" s="234">
        <v>52</v>
      </c>
      <c r="E154" s="199" t="s">
        <v>300</v>
      </c>
      <c r="F154" s="228"/>
      <c r="H154" s="234"/>
      <c r="J154" s="233"/>
      <c r="L154" s="228"/>
      <c r="M154" s="234"/>
      <c r="O154" s="228"/>
      <c r="Q154" s="234"/>
      <c r="S154" s="228"/>
      <c r="U154" s="234"/>
      <c r="Z154" s="234"/>
      <c r="AC154" s="234"/>
      <c r="AF154" s="234"/>
      <c r="AI154" s="234"/>
      <c r="AL154" s="234"/>
      <c r="AO154" s="234"/>
      <c r="AR154" s="234"/>
      <c r="AU154" s="234"/>
      <c r="AX154" s="234"/>
    </row>
    <row r="155" spans="1:50" customFormat="1" ht="15.6" x14ac:dyDescent="0.3">
      <c r="A155" s="228" t="s">
        <v>305</v>
      </c>
      <c r="B155" s="228">
        <v>1</v>
      </c>
      <c r="C155" s="199" t="s">
        <v>299</v>
      </c>
      <c r="D155" s="234">
        <f>31595340/631907</f>
        <v>49.999984174886492</v>
      </c>
      <c r="E155" s="199" t="s">
        <v>300</v>
      </c>
      <c r="F155" s="228"/>
      <c r="H155" s="234"/>
      <c r="J155" s="233"/>
      <c r="L155" s="228"/>
      <c r="M155" s="234"/>
      <c r="O155" s="228"/>
      <c r="Q155" s="234"/>
      <c r="S155" s="228"/>
      <c r="U155" s="234"/>
      <c r="Z155" s="234"/>
      <c r="AC155" s="234"/>
      <c r="AF155" s="234"/>
      <c r="AI155" s="234"/>
      <c r="AL155" s="234"/>
      <c r="AO155" s="234"/>
      <c r="AR155" s="234"/>
      <c r="AU155" s="234"/>
      <c r="AX155" s="234"/>
    </row>
    <row r="156" spans="1:50" s="228" customFormat="1" ht="15.6" x14ac:dyDescent="0.3">
      <c r="A156" s="235" t="s">
        <v>38</v>
      </c>
      <c r="B156" s="228">
        <v>1</v>
      </c>
      <c r="C156" s="199" t="s">
        <v>306</v>
      </c>
      <c r="D156" s="234">
        <v>108</v>
      </c>
      <c r="E156" s="199" t="s">
        <v>307</v>
      </c>
      <c r="H156" s="234"/>
      <c r="J156" s="236"/>
      <c r="M156" s="234"/>
      <c r="N156" s="233"/>
      <c r="O156" s="237"/>
      <c r="Q156" s="234"/>
      <c r="U156" s="234"/>
      <c r="Z156" s="234"/>
      <c r="AC156" s="234"/>
      <c r="AF156" s="234"/>
      <c r="AI156" s="234"/>
      <c r="AL156" s="234"/>
      <c r="AO156" s="234"/>
      <c r="AR156" s="234"/>
      <c r="AU156" s="234"/>
      <c r="AX156" s="234"/>
    </row>
    <row r="157" spans="1:50" s="228" customFormat="1" ht="15.6" x14ac:dyDescent="0.3">
      <c r="A157" s="235" t="s">
        <v>38</v>
      </c>
      <c r="B157" s="228">
        <v>1</v>
      </c>
      <c r="C157" s="199" t="s">
        <v>308</v>
      </c>
      <c r="D157" s="234">
        <v>32.5</v>
      </c>
      <c r="E157" s="199" t="s">
        <v>307</v>
      </c>
      <c r="H157" s="234"/>
      <c r="L157"/>
      <c r="M157" s="234"/>
      <c r="O157" s="237"/>
      <c r="Q157" s="234"/>
      <c r="U157" s="234"/>
      <c r="Z157" s="234"/>
      <c r="AC157" s="234"/>
      <c r="AF157" s="234"/>
      <c r="AI157" s="234"/>
      <c r="AL157" s="234"/>
      <c r="AO157" s="234"/>
      <c r="AR157" s="234"/>
      <c r="AU157" s="234"/>
      <c r="AX157" s="234"/>
    </row>
    <row r="158" spans="1:50" customFormat="1" ht="15.6" x14ac:dyDescent="0.3">
      <c r="A158" s="235"/>
      <c r="B158" s="228">
        <v>1</v>
      </c>
      <c r="C158" s="199" t="s">
        <v>309</v>
      </c>
      <c r="D158" s="234">
        <v>6.5</v>
      </c>
      <c r="E158" s="238" t="s">
        <v>307</v>
      </c>
      <c r="F158" s="228"/>
      <c r="G158" s="199"/>
      <c r="H158" s="234"/>
      <c r="I158" s="199"/>
      <c r="J158" s="234"/>
      <c r="K158" s="199"/>
      <c r="M158" s="234"/>
      <c r="Q158" s="234"/>
      <c r="S158" s="237"/>
      <c r="U158" s="234"/>
      <c r="Z158" s="234"/>
      <c r="AC158" s="234"/>
      <c r="AF158" s="234"/>
      <c r="AI158" s="234"/>
      <c r="AL158" s="234"/>
      <c r="AO158" s="234"/>
      <c r="AR158" s="234"/>
      <c r="AU158" s="234"/>
      <c r="AX158" s="234"/>
    </row>
    <row r="159" spans="1:50" customFormat="1" ht="15.6" x14ac:dyDescent="0.3">
      <c r="A159" s="235"/>
      <c r="B159" s="228">
        <v>1</v>
      </c>
      <c r="C159" s="199" t="s">
        <v>310</v>
      </c>
      <c r="D159" s="234">
        <v>112</v>
      </c>
      <c r="E159" s="199" t="s">
        <v>311</v>
      </c>
      <c r="F159" s="228"/>
      <c r="G159" s="199"/>
      <c r="H159" s="234"/>
      <c r="I159" s="199"/>
      <c r="J159" s="234"/>
      <c r="K159" s="199"/>
      <c r="M159" s="234"/>
      <c r="Q159" s="234"/>
      <c r="S159" s="237"/>
      <c r="U159" s="234"/>
      <c r="Z159" s="234"/>
      <c r="AC159" s="234"/>
      <c r="AF159" s="234"/>
      <c r="AI159" s="234"/>
      <c r="AL159" s="234"/>
      <c r="AO159" s="234"/>
      <c r="AR159" s="234"/>
      <c r="AU159" s="234"/>
      <c r="AX159" s="234"/>
    </row>
    <row r="160" spans="1:50" customFormat="1" ht="15.6" x14ac:dyDescent="0.3">
      <c r="A160" s="235"/>
      <c r="B160" s="228">
        <v>1</v>
      </c>
      <c r="C160" s="199" t="s">
        <v>310</v>
      </c>
      <c r="D160" s="234">
        <f>D159/D158</f>
        <v>17.23076923076923</v>
      </c>
      <c r="E160" s="199" t="s">
        <v>309</v>
      </c>
      <c r="F160" s="228"/>
      <c r="G160" s="234"/>
      <c r="H160" s="234"/>
      <c r="I160" s="234"/>
      <c r="K160" s="234"/>
      <c r="M160" s="234"/>
      <c r="N160" s="234"/>
      <c r="Q160" s="234"/>
      <c r="R160" s="237"/>
      <c r="S160" s="228"/>
      <c r="U160" s="234"/>
      <c r="Z160" s="234"/>
      <c r="AC160" s="234"/>
      <c r="AE160" s="237"/>
      <c r="AF160" s="234"/>
      <c r="AI160" s="234"/>
      <c r="AL160" s="234"/>
      <c r="AO160" s="234"/>
      <c r="AR160" s="234"/>
      <c r="AU160" s="234"/>
      <c r="AX160" s="234"/>
    </row>
    <row r="161" spans="1:50" s="228" customFormat="1" ht="15" customHeight="1" x14ac:dyDescent="0.3">
      <c r="A161" s="235"/>
      <c r="B161" s="291">
        <v>1</v>
      </c>
      <c r="C161" s="292" t="s">
        <v>312</v>
      </c>
      <c r="D161" s="293">
        <v>130</v>
      </c>
      <c r="E161" s="294" t="s">
        <v>307</v>
      </c>
      <c r="F161" s="240"/>
      <c r="G161" s="241"/>
      <c r="H161" s="239"/>
      <c r="I161" s="241"/>
      <c r="J161" s="241"/>
      <c r="K161" s="241"/>
      <c r="L161" s="241"/>
      <c r="M161" s="239"/>
      <c r="N161" s="241"/>
      <c r="O161" s="241"/>
      <c r="P161" s="241"/>
      <c r="Q161" s="239"/>
      <c r="R161" s="241"/>
      <c r="U161" s="239"/>
      <c r="Z161" s="239"/>
      <c r="AC161" s="239"/>
      <c r="AF161" s="239"/>
      <c r="AI161" s="239"/>
      <c r="AL161" s="239"/>
      <c r="AO161" s="239"/>
      <c r="AR161" s="239"/>
      <c r="AU161" s="239"/>
      <c r="AX161" s="239"/>
    </row>
    <row r="162" spans="1:50" s="228" customFormat="1" ht="15" customHeight="1" x14ac:dyDescent="0.3">
      <c r="B162" s="291"/>
      <c r="C162" s="292"/>
      <c r="D162" s="293"/>
      <c r="E162" s="294"/>
      <c r="H162" s="239"/>
      <c r="M162" s="239"/>
      <c r="Q162" s="239"/>
      <c r="U162" s="239"/>
      <c r="Z162" s="239"/>
      <c r="AC162" s="239"/>
      <c r="AF162" s="239"/>
      <c r="AI162" s="239"/>
      <c r="AL162" s="239"/>
      <c r="AO162" s="239"/>
      <c r="AR162" s="239"/>
      <c r="AU162" s="239"/>
      <c r="AX162" s="239"/>
    </row>
    <row r="163" spans="1:50" s="228" customFormat="1" ht="15.6" x14ac:dyDescent="0.3">
      <c r="B163" s="242">
        <v>1</v>
      </c>
      <c r="C163" s="199" t="s">
        <v>313</v>
      </c>
      <c r="D163" s="234">
        <v>260</v>
      </c>
      <c r="E163" s="199" t="s">
        <v>307</v>
      </c>
      <c r="H163" s="234"/>
      <c r="M163" s="234"/>
      <c r="Q163" s="234"/>
      <c r="U163" s="234"/>
      <c r="Z163" s="234"/>
      <c r="AC163" s="234"/>
      <c r="AF163" s="234"/>
      <c r="AI163" s="234"/>
      <c r="AL163" s="234"/>
      <c r="AO163" s="234"/>
      <c r="AR163" s="234"/>
      <c r="AU163" s="234"/>
      <c r="AX163" s="234"/>
    </row>
    <row r="164" spans="1:50" s="228" customFormat="1" ht="15.6" x14ac:dyDescent="0.3">
      <c r="B164" s="242">
        <v>1</v>
      </c>
      <c r="C164" s="199" t="s">
        <v>313</v>
      </c>
      <c r="D164" s="234">
        <f>D161/D159</f>
        <v>1.1607142857142858</v>
      </c>
      <c r="E164" s="199" t="s">
        <v>314</v>
      </c>
      <c r="H164" s="234"/>
      <c r="M164" s="234"/>
      <c r="Q164" s="234"/>
      <c r="U164" s="234"/>
      <c r="Z164" s="234"/>
      <c r="AC164" s="234"/>
      <c r="AF164" s="234"/>
      <c r="AI164" s="234"/>
      <c r="AL164" s="234"/>
      <c r="AO164" s="234"/>
      <c r="AR164" s="234"/>
      <c r="AU164" s="234"/>
      <c r="AX164" s="234"/>
    </row>
    <row r="165" spans="1:50" s="228" customFormat="1" ht="15.6" x14ac:dyDescent="0.3">
      <c r="B165" s="242">
        <v>1</v>
      </c>
      <c r="C165" s="199" t="s">
        <v>313</v>
      </c>
      <c r="D165" s="234">
        <f>D163/D159</f>
        <v>2.3214285714285716</v>
      </c>
      <c r="E165" s="199" t="s">
        <v>314</v>
      </c>
      <c r="H165" s="234"/>
      <c r="M165" s="234"/>
      <c r="Q165" s="234"/>
      <c r="U165" s="234"/>
      <c r="Z165" s="234"/>
      <c r="AC165" s="234"/>
      <c r="AF165" s="234"/>
      <c r="AI165" s="234"/>
      <c r="AL165" s="234"/>
      <c r="AO165" s="234"/>
      <c r="AR165" s="234"/>
      <c r="AU165" s="234"/>
      <c r="AX165" s="234"/>
    </row>
    <row r="166" spans="1:50" customFormat="1" ht="15.6" x14ac:dyDescent="0.3">
      <c r="A166" s="235"/>
      <c r="B166" s="242">
        <v>1</v>
      </c>
      <c r="C166" s="199" t="s">
        <v>374</v>
      </c>
      <c r="D166" s="234">
        <v>20</v>
      </c>
      <c r="E166" s="199" t="s">
        <v>314</v>
      </c>
      <c r="F166" s="267">
        <f>D166*D159</f>
        <v>2240</v>
      </c>
      <c r="G166" s="261" t="s">
        <v>307</v>
      </c>
      <c r="I166" s="237"/>
      <c r="J166" s="237"/>
      <c r="S166" s="228"/>
      <c r="V166" s="237"/>
      <c r="W166" s="237"/>
      <c r="AJ166" s="237"/>
    </row>
    <row r="167" spans="1:50" customFormat="1" ht="15.6" x14ac:dyDescent="0.3">
      <c r="A167" s="235"/>
      <c r="B167" s="237"/>
      <c r="F167" s="237"/>
      <c r="G167" s="237"/>
      <c r="H167" s="237"/>
      <c r="J167" s="237"/>
      <c r="K167" s="237"/>
      <c r="T167" s="228"/>
      <c r="W167" s="237"/>
      <c r="X167" s="237"/>
      <c r="AK167" s="237"/>
    </row>
    <row r="168" spans="1:50" customFormat="1" ht="15.6" x14ac:dyDescent="0.3">
      <c r="A168" s="235"/>
      <c r="B168" s="235">
        <v>1</v>
      </c>
      <c r="C168" s="199" t="s">
        <v>306</v>
      </c>
      <c r="D168" s="234">
        <v>108</v>
      </c>
      <c r="E168" s="199" t="s">
        <v>307</v>
      </c>
      <c r="H168" s="199"/>
      <c r="I168" s="234"/>
      <c r="J168" s="234"/>
      <c r="K168" s="199"/>
      <c r="M168" s="243"/>
      <c r="N168" s="243"/>
      <c r="O168" s="243"/>
      <c r="P168" s="243"/>
      <c r="Q168" s="228"/>
      <c r="R168" s="228"/>
      <c r="S168" s="244"/>
      <c r="T168" s="244"/>
      <c r="U168" s="244"/>
      <c r="V168" s="237"/>
      <c r="W168" s="228"/>
      <c r="X168" s="228"/>
      <c r="Y168" s="228"/>
      <c r="Z168" s="228"/>
    </row>
    <row r="169" spans="1:50" customFormat="1" ht="15.6" x14ac:dyDescent="0.3">
      <c r="A169" s="235"/>
      <c r="B169" s="235">
        <v>1</v>
      </c>
      <c r="C169" s="199" t="s">
        <v>308</v>
      </c>
      <c r="D169" s="234">
        <v>32.5</v>
      </c>
      <c r="E169" s="199" t="s">
        <v>307</v>
      </c>
      <c r="F169" s="228"/>
      <c r="G169" s="228"/>
      <c r="H169" s="199"/>
      <c r="I169" s="234"/>
      <c r="J169" s="234"/>
      <c r="K169" s="199"/>
      <c r="M169" s="243"/>
      <c r="N169" s="243"/>
      <c r="O169" s="243"/>
      <c r="P169" s="243"/>
      <c r="Q169" s="228"/>
      <c r="R169" s="228"/>
      <c r="S169" s="244"/>
      <c r="T169" s="244"/>
      <c r="U169" s="244"/>
      <c r="V169" s="237"/>
      <c r="W169" s="228"/>
      <c r="X169" s="228"/>
      <c r="Y169" s="228"/>
      <c r="Z169" s="228"/>
    </row>
    <row r="170" spans="1:50" customFormat="1" ht="15.6" x14ac:dyDescent="0.3">
      <c r="A170" s="235"/>
      <c r="B170" s="235">
        <v>1</v>
      </c>
      <c r="C170" s="199" t="s">
        <v>310</v>
      </c>
      <c r="D170" s="234">
        <v>112</v>
      </c>
      <c r="E170" s="199" t="s">
        <v>311</v>
      </c>
      <c r="H170" s="199"/>
      <c r="I170" s="234"/>
      <c r="J170" s="234"/>
      <c r="K170" s="199"/>
      <c r="M170" s="243"/>
      <c r="N170" s="243"/>
      <c r="O170" s="243"/>
      <c r="P170" s="243"/>
      <c r="Q170" s="228"/>
      <c r="R170" s="228"/>
      <c r="S170" s="244"/>
      <c r="T170" s="244"/>
      <c r="U170" s="244"/>
      <c r="V170" s="237"/>
      <c r="W170" s="228"/>
      <c r="X170" s="228"/>
      <c r="Y170" s="228"/>
      <c r="Z170" s="228"/>
    </row>
    <row r="171" spans="1:50" customFormat="1" ht="14.4" customHeight="1" x14ac:dyDescent="0.3">
      <c r="A171" s="235"/>
      <c r="B171" s="295">
        <v>1</v>
      </c>
      <c r="C171" s="292" t="s">
        <v>312</v>
      </c>
      <c r="D171" s="293">
        <v>130</v>
      </c>
      <c r="E171" s="294" t="s">
        <v>307</v>
      </c>
      <c r="H171" s="199"/>
      <c r="I171" s="234"/>
      <c r="J171" s="234"/>
      <c r="K171" s="199"/>
      <c r="M171" s="243"/>
      <c r="N171" s="243"/>
      <c r="O171" s="243"/>
      <c r="P171" s="243"/>
      <c r="Q171" s="228"/>
      <c r="R171" s="228"/>
      <c r="S171" s="244"/>
      <c r="T171" s="244"/>
      <c r="U171" s="244"/>
      <c r="V171" s="237"/>
      <c r="W171" s="228"/>
      <c r="X171" s="228"/>
      <c r="Y171" s="228"/>
      <c r="Z171" s="228"/>
    </row>
    <row r="172" spans="1:50" customFormat="1" ht="14.4" customHeight="1" x14ac:dyDescent="0.3">
      <c r="A172" s="235"/>
      <c r="B172" s="295"/>
      <c r="C172" s="292"/>
      <c r="D172" s="293"/>
      <c r="E172" s="294"/>
      <c r="F172" s="228"/>
      <c r="G172" s="228"/>
      <c r="H172" s="199"/>
      <c r="I172" s="234"/>
      <c r="J172" s="234"/>
      <c r="K172" s="199"/>
      <c r="M172" s="243"/>
      <c r="N172" s="243"/>
      <c r="O172" s="243"/>
      <c r="P172" s="243"/>
      <c r="Q172" s="228"/>
      <c r="R172" s="228"/>
      <c r="S172" s="244"/>
      <c r="T172" s="244"/>
      <c r="U172" s="244"/>
      <c r="V172" s="237"/>
      <c r="W172" s="228"/>
      <c r="X172" s="228"/>
      <c r="Y172" s="228"/>
      <c r="Z172" s="228"/>
    </row>
    <row r="173" spans="1:50" customFormat="1" ht="15.6" x14ac:dyDescent="0.3">
      <c r="A173" s="235"/>
      <c r="B173" s="245">
        <v>1</v>
      </c>
      <c r="C173" s="199" t="s">
        <v>313</v>
      </c>
      <c r="D173" s="234">
        <v>260</v>
      </c>
      <c r="E173" s="199" t="s">
        <v>307</v>
      </c>
      <c r="F173" s="228"/>
      <c r="G173" s="228"/>
      <c r="H173" s="199"/>
      <c r="I173" s="234"/>
      <c r="J173" s="234"/>
      <c r="K173" s="199"/>
      <c r="M173" s="243"/>
      <c r="N173" s="243"/>
      <c r="O173" s="243"/>
      <c r="P173" s="243"/>
      <c r="Q173" s="228"/>
      <c r="R173" s="228"/>
      <c r="S173" s="244"/>
      <c r="T173" s="244"/>
      <c r="U173" s="244"/>
      <c r="V173" s="237"/>
      <c r="W173" s="228"/>
      <c r="X173" s="228"/>
      <c r="Y173" s="228"/>
      <c r="Z173" s="228"/>
    </row>
    <row r="174" spans="1:50" customFormat="1" ht="15.6" x14ac:dyDescent="0.3">
      <c r="A174" s="235"/>
      <c r="B174" s="245">
        <v>1</v>
      </c>
      <c r="C174" s="199" t="s">
        <v>313</v>
      </c>
      <c r="D174" s="234">
        <f>D171/D170</f>
        <v>1.1607142857142858</v>
      </c>
      <c r="E174" s="199" t="s">
        <v>314</v>
      </c>
      <c r="F174" s="228"/>
      <c r="G174" s="228"/>
      <c r="H174" s="199"/>
      <c r="I174" s="234"/>
      <c r="J174" s="234"/>
      <c r="K174" s="199"/>
      <c r="M174" s="243"/>
      <c r="N174" s="243"/>
      <c r="O174" s="243"/>
      <c r="P174" s="243"/>
      <c r="Q174" s="228"/>
      <c r="R174" s="228"/>
      <c r="S174" s="244"/>
      <c r="T174" s="244"/>
      <c r="U174" s="244"/>
      <c r="V174" s="237"/>
      <c r="W174" s="228"/>
      <c r="X174" s="228"/>
      <c r="Y174" s="228"/>
      <c r="Z174" s="228"/>
    </row>
    <row r="175" spans="1:50" customFormat="1" ht="15.6" x14ac:dyDescent="0.3">
      <c r="A175" s="235"/>
      <c r="B175" s="245">
        <v>1</v>
      </c>
      <c r="C175" s="199" t="s">
        <v>313</v>
      </c>
      <c r="D175" s="234">
        <f>D173/D170</f>
        <v>2.3214285714285716</v>
      </c>
      <c r="E175" s="199" t="s">
        <v>314</v>
      </c>
      <c r="F175" s="228"/>
      <c r="G175" s="228"/>
      <c r="H175" s="199"/>
      <c r="I175" s="234"/>
      <c r="J175" s="234"/>
      <c r="K175" s="199"/>
      <c r="M175" s="243"/>
      <c r="N175" s="243"/>
      <c r="O175" s="243"/>
      <c r="P175" s="243"/>
      <c r="Q175" s="228"/>
      <c r="R175" s="228"/>
      <c r="S175" s="244"/>
      <c r="T175" s="244"/>
      <c r="U175" s="244"/>
      <c r="V175" s="237"/>
      <c r="W175" s="228"/>
      <c r="X175" s="228"/>
      <c r="Y175" s="228"/>
      <c r="Z175" s="228"/>
    </row>
    <row r="176" spans="1:50" customFormat="1" ht="15.6" x14ac:dyDescent="0.3">
      <c r="A176" s="228"/>
      <c r="B176" s="228"/>
      <c r="C176" s="228"/>
      <c r="D176" s="228"/>
      <c r="E176" s="228"/>
      <c r="F176" s="228"/>
      <c r="G176" s="228"/>
      <c r="H176" s="199"/>
      <c r="I176" s="234"/>
      <c r="J176" s="234"/>
      <c r="K176" s="199"/>
      <c r="M176" s="243"/>
      <c r="N176" s="243"/>
      <c r="O176" s="243"/>
      <c r="P176" s="243"/>
      <c r="Q176" s="228"/>
      <c r="R176" s="228"/>
      <c r="S176" s="244"/>
      <c r="T176" s="244"/>
      <c r="U176" s="244"/>
      <c r="V176" s="237"/>
      <c r="W176" s="228"/>
      <c r="X176" s="228"/>
      <c r="Y176" s="228"/>
      <c r="Z176" s="228"/>
    </row>
    <row r="177" spans="1:26" customFormat="1" ht="15.6" x14ac:dyDescent="0.3">
      <c r="A177" s="228" t="s">
        <v>315</v>
      </c>
      <c r="B177" s="228">
        <v>1</v>
      </c>
      <c r="C177" s="238" t="s">
        <v>316</v>
      </c>
      <c r="D177" s="228">
        <v>373.33</v>
      </c>
      <c r="E177" s="199" t="s">
        <v>307</v>
      </c>
      <c r="F177" s="246">
        <f>D177/D170</f>
        <v>3.3333035714285715</v>
      </c>
      <c r="G177" s="199" t="s">
        <v>314</v>
      </c>
      <c r="H177" s="199"/>
      <c r="I177" s="234"/>
      <c r="J177" s="234"/>
      <c r="K177" s="199"/>
      <c r="M177" s="243"/>
      <c r="N177" s="243"/>
      <c r="O177" s="243"/>
      <c r="P177" s="243"/>
      <c r="Q177" s="228"/>
      <c r="R177" s="228"/>
      <c r="S177" s="244"/>
      <c r="T177" s="244"/>
      <c r="U177" s="244"/>
      <c r="V177" s="237"/>
      <c r="W177" s="228"/>
      <c r="X177" s="228"/>
      <c r="Y177" s="228"/>
      <c r="Z177" s="228"/>
    </row>
    <row r="178" spans="1:26" customFormat="1" ht="15.6" x14ac:dyDescent="0.3">
      <c r="A178" s="228" t="s">
        <v>170</v>
      </c>
      <c r="B178" s="228">
        <v>1</v>
      </c>
      <c r="C178" s="238" t="s">
        <v>306</v>
      </c>
      <c r="D178" s="228">
        <v>0.5</v>
      </c>
      <c r="E178" s="199" t="s">
        <v>314</v>
      </c>
      <c r="F178" s="228"/>
      <c r="G178" s="228"/>
      <c r="H178" s="199"/>
      <c r="I178" s="234"/>
      <c r="J178" s="234"/>
      <c r="K178" s="199"/>
      <c r="M178" s="243"/>
      <c r="N178" s="243"/>
      <c r="O178" s="243"/>
      <c r="P178" s="243"/>
      <c r="Q178" s="228"/>
      <c r="R178" s="228"/>
      <c r="S178" s="244"/>
      <c r="T178" s="244"/>
      <c r="U178" s="244"/>
      <c r="V178" s="237"/>
      <c r="W178" s="228"/>
      <c r="X178" s="228"/>
      <c r="Y178" s="228"/>
      <c r="Z178" s="228"/>
    </row>
    <row r="179" spans="1:26" customFormat="1" ht="15.6" x14ac:dyDescent="0.3">
      <c r="A179" s="228" t="s">
        <v>88</v>
      </c>
      <c r="B179">
        <v>1</v>
      </c>
      <c r="C179" s="199" t="s">
        <v>317</v>
      </c>
      <c r="D179" s="234">
        <v>1.5</v>
      </c>
      <c r="E179" s="199" t="s">
        <v>314</v>
      </c>
      <c r="G179" s="199"/>
      <c r="H179" s="199"/>
      <c r="I179" s="234"/>
      <c r="J179" s="234"/>
      <c r="K179" s="199"/>
      <c r="M179" s="243"/>
      <c r="N179" s="243"/>
      <c r="O179" s="243"/>
      <c r="P179" s="243"/>
      <c r="Q179" s="228"/>
      <c r="R179" s="228"/>
      <c r="S179" s="244"/>
      <c r="T179" s="244"/>
      <c r="U179" s="244"/>
      <c r="V179" s="237"/>
      <c r="W179" s="228"/>
      <c r="X179" s="228"/>
      <c r="Y179" s="228"/>
      <c r="Z179" s="228"/>
    </row>
    <row r="180" spans="1:26" customFormat="1" ht="15.6" x14ac:dyDescent="0.3">
      <c r="A180" s="228" t="s">
        <v>86</v>
      </c>
      <c r="B180">
        <v>1</v>
      </c>
      <c r="C180" s="199" t="s">
        <v>317</v>
      </c>
      <c r="D180" s="234">
        <v>1.75</v>
      </c>
      <c r="E180" s="199" t="s">
        <v>314</v>
      </c>
      <c r="G180" s="199"/>
      <c r="H180" s="199"/>
      <c r="I180" s="234"/>
      <c r="J180" s="234"/>
      <c r="K180" s="199"/>
      <c r="M180" s="243"/>
      <c r="N180" s="243"/>
      <c r="O180" s="243"/>
      <c r="P180" s="243"/>
      <c r="Q180" s="228"/>
      <c r="R180" s="228"/>
      <c r="S180" s="244"/>
      <c r="T180" s="244"/>
      <c r="U180" s="244"/>
      <c r="V180" s="237"/>
      <c r="W180" s="228"/>
      <c r="X180" s="228"/>
      <c r="Y180" s="228"/>
      <c r="Z180" s="228"/>
    </row>
    <row r="181" spans="1:26" customFormat="1" ht="15.6" x14ac:dyDescent="0.3">
      <c r="A181" s="228" t="s">
        <v>318</v>
      </c>
      <c r="B181">
        <v>1</v>
      </c>
      <c r="C181" s="199" t="s">
        <v>317</v>
      </c>
      <c r="D181" s="234">
        <v>1.5</v>
      </c>
      <c r="E181" s="199" t="s">
        <v>314</v>
      </c>
      <c r="G181" s="199"/>
      <c r="H181" s="199"/>
      <c r="I181" s="234"/>
      <c r="J181" s="234"/>
      <c r="K181" s="199"/>
      <c r="M181" s="243"/>
      <c r="N181" s="243"/>
      <c r="O181" s="243"/>
      <c r="P181" s="243"/>
      <c r="Q181" s="228"/>
      <c r="R181" s="228"/>
      <c r="S181" s="244"/>
      <c r="T181" s="244"/>
      <c r="U181" s="244"/>
      <c r="V181" s="237"/>
      <c r="W181" s="228"/>
      <c r="X181" s="228"/>
      <c r="Y181" s="228"/>
      <c r="Z181" s="228"/>
    </row>
    <row r="182" spans="1:26" customFormat="1" ht="15.6" x14ac:dyDescent="0.3">
      <c r="A182" s="228" t="s">
        <v>41</v>
      </c>
      <c r="B182">
        <v>1</v>
      </c>
      <c r="C182" s="199" t="s">
        <v>316</v>
      </c>
      <c r="D182" s="234">
        <v>1.26</v>
      </c>
      <c r="E182" s="199" t="s">
        <v>314</v>
      </c>
      <c r="G182" s="199"/>
      <c r="H182" s="199"/>
      <c r="I182" s="234"/>
      <c r="J182" s="234"/>
      <c r="K182" s="199"/>
      <c r="M182" s="243"/>
      <c r="N182" s="243"/>
      <c r="O182" s="243"/>
      <c r="P182" s="243"/>
      <c r="Q182" s="228"/>
      <c r="R182" s="228"/>
      <c r="S182" s="244"/>
      <c r="T182" s="244"/>
      <c r="U182" s="244"/>
      <c r="V182" s="237"/>
      <c r="W182" s="228"/>
      <c r="X182" s="228"/>
      <c r="Y182" s="228"/>
      <c r="Z182" s="228"/>
    </row>
    <row r="183" spans="1:26" customFormat="1" ht="15.6" x14ac:dyDescent="0.3">
      <c r="A183" s="228" t="s">
        <v>21</v>
      </c>
      <c r="B183">
        <v>1</v>
      </c>
      <c r="C183" s="199" t="s">
        <v>319</v>
      </c>
      <c r="D183" s="234">
        <v>15.9</v>
      </c>
      <c r="E183" s="199" t="s">
        <v>314</v>
      </c>
      <c r="G183" s="199"/>
      <c r="H183" s="199"/>
      <c r="I183" s="234"/>
      <c r="J183" s="234"/>
      <c r="K183" s="199"/>
      <c r="M183" s="243"/>
      <c r="N183" s="243"/>
      <c r="O183" s="243"/>
      <c r="P183" s="243"/>
      <c r="Q183" s="228"/>
      <c r="R183" s="228"/>
      <c r="S183" s="244"/>
      <c r="T183" s="244"/>
      <c r="U183" s="244"/>
      <c r="V183" s="237"/>
      <c r="W183" s="228"/>
      <c r="X183" s="228"/>
      <c r="Y183" s="228"/>
      <c r="Z183" s="228"/>
    </row>
    <row r="184" spans="1:26" customFormat="1" ht="15.6" x14ac:dyDescent="0.3">
      <c r="A184" s="228" t="s">
        <v>320</v>
      </c>
      <c r="B184">
        <v>1</v>
      </c>
      <c r="C184" s="199" t="s">
        <v>321</v>
      </c>
      <c r="D184" s="234">
        <f>439.681/D170</f>
        <v>3.9257232142857141</v>
      </c>
      <c r="E184" s="199" t="s">
        <v>314</v>
      </c>
      <c r="G184" s="199"/>
      <c r="I184" s="234"/>
      <c r="J184" s="234"/>
      <c r="K184" s="199"/>
      <c r="M184" s="243"/>
      <c r="N184" s="243"/>
      <c r="O184" s="243"/>
      <c r="P184" s="243"/>
      <c r="Q184" s="228"/>
      <c r="R184" s="228"/>
      <c r="S184" s="244"/>
      <c r="T184" s="244"/>
      <c r="U184" s="244"/>
      <c r="V184" s="237"/>
      <c r="W184" s="228"/>
      <c r="X184" s="228"/>
      <c r="Y184" s="228"/>
      <c r="Z184" s="228"/>
    </row>
    <row r="185" spans="1:26" customFormat="1" ht="15.6" x14ac:dyDescent="0.3">
      <c r="A185" s="228" t="s">
        <v>322</v>
      </c>
      <c r="B185">
        <v>1</v>
      </c>
      <c r="C185" s="199" t="s">
        <v>321</v>
      </c>
      <c r="D185" s="234">
        <v>3</v>
      </c>
      <c r="E185" s="199" t="s">
        <v>314</v>
      </c>
      <c r="G185" s="199"/>
      <c r="M185" s="243"/>
      <c r="N185" s="243"/>
      <c r="O185" s="243"/>
      <c r="P185" s="243"/>
      <c r="Q185" s="237"/>
      <c r="R185" s="237"/>
      <c r="S185" s="244"/>
      <c r="T185" s="244"/>
      <c r="U185" s="244"/>
      <c r="V185" s="237"/>
      <c r="W185" s="228"/>
      <c r="X185" s="228"/>
      <c r="Y185" s="228"/>
      <c r="Z185" s="228"/>
    </row>
    <row r="186" spans="1:26" customFormat="1" ht="15.6" x14ac:dyDescent="0.3">
      <c r="A186" s="228" t="s">
        <v>323</v>
      </c>
      <c r="B186">
        <v>1</v>
      </c>
      <c r="C186" s="199" t="s">
        <v>321</v>
      </c>
      <c r="D186" s="234">
        <v>2.98</v>
      </c>
      <c r="E186" s="199" t="s">
        <v>314</v>
      </c>
      <c r="G186" s="199"/>
      <c r="M186" s="243"/>
      <c r="N186" s="243"/>
      <c r="O186" s="243"/>
      <c r="P186" s="243"/>
      <c r="Q186" s="237"/>
      <c r="R186" s="237"/>
      <c r="S186" s="244"/>
      <c r="T186" s="244"/>
      <c r="U186" s="244"/>
      <c r="V186" s="237"/>
      <c r="W186" s="228"/>
      <c r="X186" s="228"/>
      <c r="Y186" s="228"/>
      <c r="Z186" s="228"/>
    </row>
    <row r="187" spans="1:26" customFormat="1" ht="15.6" x14ac:dyDescent="0.3">
      <c r="A187" s="228" t="s">
        <v>198</v>
      </c>
      <c r="B187">
        <v>1</v>
      </c>
      <c r="C187" s="199" t="s">
        <v>324</v>
      </c>
      <c r="D187" s="234">
        <v>9</v>
      </c>
      <c r="E187" s="199" t="s">
        <v>325</v>
      </c>
      <c r="G187" s="199"/>
      <c r="M187" s="243"/>
      <c r="N187" s="243"/>
      <c r="O187" s="243"/>
      <c r="P187" s="243"/>
      <c r="Q187" s="237"/>
      <c r="R187" s="237"/>
      <c r="S187" s="244"/>
      <c r="T187" s="244"/>
      <c r="U187" s="244"/>
      <c r="V187" s="237"/>
      <c r="W187" s="228"/>
      <c r="X187" s="228"/>
      <c r="Y187" s="228"/>
      <c r="Z187" s="228"/>
    </row>
    <row r="188" spans="1:26" customFormat="1" ht="15.6" x14ac:dyDescent="0.3">
      <c r="A188" s="228" t="s">
        <v>326</v>
      </c>
      <c r="B188">
        <v>1</v>
      </c>
      <c r="C188" s="199" t="s">
        <v>327</v>
      </c>
      <c r="D188" s="234">
        <v>9</v>
      </c>
      <c r="E188" s="199" t="s">
        <v>325</v>
      </c>
      <c r="G188" s="199"/>
      <c r="M188" s="243"/>
      <c r="N188" s="243"/>
      <c r="O188" s="243"/>
      <c r="P188" s="243"/>
      <c r="Q188" s="237"/>
      <c r="R188" s="237"/>
      <c r="S188" s="244"/>
      <c r="T188" s="244"/>
      <c r="U188" s="244"/>
      <c r="V188" s="237"/>
      <c r="W188" s="228"/>
      <c r="X188" s="228"/>
      <c r="Y188" s="228"/>
      <c r="Z188" s="228"/>
    </row>
    <row r="189" spans="1:26" customFormat="1" ht="15.6" x14ac:dyDescent="0.3">
      <c r="A189" s="228" t="s">
        <v>74</v>
      </c>
      <c r="B189">
        <v>1</v>
      </c>
      <c r="C189" s="199" t="s">
        <v>317</v>
      </c>
      <c r="D189" s="234">
        <v>1.75</v>
      </c>
      <c r="E189" s="199" t="s">
        <v>314</v>
      </c>
      <c r="F189">
        <f>D189*D170</f>
        <v>196</v>
      </c>
      <c r="G189" s="199" t="s">
        <v>307</v>
      </c>
      <c r="M189" s="243"/>
      <c r="N189" s="243"/>
      <c r="O189" s="243"/>
      <c r="P189" s="243"/>
      <c r="Q189" s="237"/>
      <c r="R189" s="237"/>
      <c r="S189" s="244"/>
      <c r="T189" s="244"/>
      <c r="U189" s="244"/>
      <c r="V189" s="237"/>
      <c r="W189" s="228"/>
      <c r="X189" s="228"/>
      <c r="Y189" s="228"/>
      <c r="Z189" s="228"/>
    </row>
    <row r="190" spans="1:26" customFormat="1" ht="15.6" x14ac:dyDescent="0.3">
      <c r="A190" s="228" t="s">
        <v>74</v>
      </c>
      <c r="B190">
        <v>1</v>
      </c>
      <c r="C190" s="199" t="s">
        <v>316</v>
      </c>
      <c r="D190" s="234">
        <v>175</v>
      </c>
      <c r="E190" s="199" t="s">
        <v>307</v>
      </c>
      <c r="F190" s="234">
        <f>D190/D170</f>
        <v>1.5625</v>
      </c>
      <c r="G190" s="199" t="s">
        <v>310</v>
      </c>
      <c r="M190" s="243"/>
      <c r="N190" s="243"/>
      <c r="O190" s="243"/>
      <c r="P190" s="243"/>
      <c r="Q190" s="237"/>
      <c r="R190" s="237"/>
      <c r="S190" s="244"/>
      <c r="T190" s="244"/>
      <c r="U190" s="244"/>
      <c r="V190" s="237"/>
      <c r="W190" s="228"/>
      <c r="X190" s="228"/>
      <c r="Y190" s="228"/>
      <c r="Z190" s="228"/>
    </row>
    <row r="191" spans="1:26" customFormat="1" ht="15.6" x14ac:dyDescent="0.3">
      <c r="A191" s="228" t="s">
        <v>328</v>
      </c>
      <c r="B191">
        <v>1</v>
      </c>
      <c r="C191" s="199" t="s">
        <v>329</v>
      </c>
      <c r="D191" s="234">
        <v>0.15175</v>
      </c>
      <c r="E191" s="199" t="s">
        <v>314</v>
      </c>
      <c r="F191" s="234">
        <v>16.997</v>
      </c>
      <c r="G191" s="199" t="s">
        <v>307</v>
      </c>
      <c r="M191" s="243"/>
      <c r="N191" s="243"/>
      <c r="O191" s="243"/>
      <c r="P191" s="243"/>
      <c r="Q191" s="237"/>
      <c r="R191" s="237"/>
      <c r="S191" s="244"/>
      <c r="T191" s="244"/>
      <c r="U191" s="244"/>
      <c r="V191" s="237"/>
      <c r="W191" s="228"/>
      <c r="X191" s="228"/>
      <c r="Y191" s="228"/>
      <c r="Z191" s="228"/>
    </row>
    <row r="192" spans="1:26" customFormat="1" ht="15.6" x14ac:dyDescent="0.3">
      <c r="A192" s="228" t="s">
        <v>87</v>
      </c>
      <c r="B192">
        <v>1</v>
      </c>
      <c r="C192" s="199" t="s">
        <v>317</v>
      </c>
      <c r="D192" s="234">
        <v>1.5</v>
      </c>
      <c r="E192" s="199" t="s">
        <v>314</v>
      </c>
      <c r="G192" s="199"/>
      <c r="M192" s="243"/>
      <c r="N192" s="243"/>
      <c r="O192" s="243"/>
      <c r="P192" s="243"/>
      <c r="Q192" s="237"/>
      <c r="R192" s="237"/>
      <c r="S192" s="244"/>
      <c r="T192" s="244"/>
      <c r="U192" s="244"/>
      <c r="V192" s="237"/>
      <c r="W192" s="228"/>
      <c r="X192" s="228"/>
      <c r="Y192" s="228"/>
      <c r="Z192" s="228"/>
    </row>
    <row r="193" spans="1:26" customFormat="1" ht="15.6" x14ac:dyDescent="0.3">
      <c r="A193" s="228" t="s">
        <v>330</v>
      </c>
      <c r="B193">
        <v>1</v>
      </c>
      <c r="C193" s="199" t="s">
        <v>317</v>
      </c>
      <c r="D193" s="234">
        <v>1.625</v>
      </c>
      <c r="E193" s="199" t="s">
        <v>314</v>
      </c>
      <c r="G193" s="199"/>
      <c r="M193" s="243"/>
      <c r="N193" s="243"/>
      <c r="O193" s="243"/>
      <c r="P193" s="243"/>
      <c r="Q193" s="237"/>
      <c r="R193" s="237"/>
      <c r="S193" s="244"/>
      <c r="T193" s="244"/>
      <c r="U193" s="244"/>
      <c r="V193" s="237"/>
      <c r="W193" s="228"/>
      <c r="X193" s="228"/>
      <c r="Y193" s="228"/>
      <c r="Z193" s="228"/>
    </row>
    <row r="194" spans="1:26" customFormat="1" ht="15.6" x14ac:dyDescent="0.3">
      <c r="A194" s="228" t="s">
        <v>6</v>
      </c>
      <c r="B194">
        <v>1</v>
      </c>
      <c r="C194" s="199" t="s">
        <v>317</v>
      </c>
      <c r="D194" s="234">
        <v>1.5</v>
      </c>
      <c r="E194" s="199" t="s">
        <v>314</v>
      </c>
      <c r="G194" s="199"/>
      <c r="M194" s="243"/>
      <c r="N194" s="243"/>
      <c r="O194" s="243"/>
      <c r="P194" s="243"/>
      <c r="Q194" s="237"/>
      <c r="R194" s="237"/>
      <c r="S194" s="244"/>
      <c r="T194" s="244"/>
      <c r="U194" s="244"/>
      <c r="V194" s="237"/>
      <c r="W194" s="228"/>
      <c r="X194" s="228"/>
      <c r="Y194" s="228"/>
      <c r="Z194" s="228"/>
    </row>
    <row r="195" spans="1:26" customFormat="1" ht="15.6" x14ac:dyDescent="0.3">
      <c r="A195" s="228" t="s">
        <v>331</v>
      </c>
      <c r="B195">
        <v>1</v>
      </c>
      <c r="C195" s="199" t="s">
        <v>317</v>
      </c>
      <c r="D195" s="234">
        <v>1.5</v>
      </c>
      <c r="E195" s="199" t="s">
        <v>314</v>
      </c>
      <c r="G195" s="199"/>
      <c r="M195" s="243"/>
      <c r="N195" s="243"/>
      <c r="O195" s="243"/>
      <c r="P195" s="243"/>
      <c r="Q195" s="237"/>
      <c r="R195" s="237"/>
      <c r="S195" s="244"/>
      <c r="T195" s="244"/>
      <c r="U195" s="244"/>
      <c r="V195" s="237"/>
      <c r="W195" s="228"/>
      <c r="X195" s="228"/>
      <c r="Y195" s="228"/>
      <c r="Z195" s="228"/>
    </row>
    <row r="196" spans="1:26" customFormat="1" ht="15.6" x14ac:dyDescent="0.3">
      <c r="A196" s="296" t="s">
        <v>332</v>
      </c>
      <c r="B196">
        <v>1</v>
      </c>
      <c r="C196" s="199" t="s">
        <v>333</v>
      </c>
      <c r="D196" s="234">
        <v>18.559999999999999</v>
      </c>
      <c r="E196" s="199" t="s">
        <v>325</v>
      </c>
      <c r="G196" s="199"/>
      <c r="M196" s="243"/>
      <c r="N196" s="243"/>
      <c r="O196" s="243"/>
      <c r="P196" s="243"/>
      <c r="Q196" s="237"/>
      <c r="R196" s="237"/>
      <c r="S196" s="244"/>
      <c r="T196" s="244"/>
      <c r="U196" s="244"/>
      <c r="V196" s="237"/>
      <c r="W196" s="228"/>
      <c r="X196" s="228"/>
      <c r="Y196" s="228"/>
      <c r="Z196" s="228"/>
    </row>
    <row r="197" spans="1:26" customFormat="1" ht="15.6" x14ac:dyDescent="0.3">
      <c r="A197" s="296"/>
      <c r="B197">
        <v>1</v>
      </c>
      <c r="C197" s="199" t="s">
        <v>334</v>
      </c>
      <c r="D197" s="234">
        <v>164</v>
      </c>
      <c r="E197" s="199" t="s">
        <v>307</v>
      </c>
      <c r="F197" s="234">
        <f>D197/D159</f>
        <v>1.4642857142857142</v>
      </c>
      <c r="G197" s="199" t="s">
        <v>314</v>
      </c>
      <c r="M197" s="243"/>
      <c r="N197" s="243"/>
      <c r="O197" s="243"/>
      <c r="P197" s="243"/>
      <c r="Q197" s="237"/>
      <c r="R197" s="237"/>
      <c r="S197" s="244"/>
      <c r="T197" s="244"/>
      <c r="U197" s="244"/>
      <c r="V197" s="237"/>
      <c r="W197" s="228"/>
      <c r="X197" s="228"/>
      <c r="Y197" s="228"/>
      <c r="Z197" s="228"/>
    </row>
    <row r="198" spans="1:26" customFormat="1" ht="15.6" x14ac:dyDescent="0.3">
      <c r="A198" s="296" t="s">
        <v>335</v>
      </c>
      <c r="B198">
        <v>1</v>
      </c>
      <c r="C198" s="199" t="s">
        <v>336</v>
      </c>
      <c r="D198" s="234">
        <v>336</v>
      </c>
      <c r="E198" s="199" t="s">
        <v>307</v>
      </c>
      <c r="F198" s="234">
        <v>3</v>
      </c>
      <c r="G198" s="199" t="s">
        <v>314</v>
      </c>
      <c r="M198" s="243"/>
      <c r="N198" s="243"/>
      <c r="O198" s="243"/>
      <c r="P198" s="243"/>
      <c r="Q198" s="237"/>
      <c r="R198" s="237"/>
      <c r="S198" s="244"/>
      <c r="T198" s="244"/>
      <c r="U198" s="244"/>
      <c r="V198" s="237"/>
      <c r="W198" s="228"/>
      <c r="X198" s="228"/>
      <c r="Y198" s="228"/>
      <c r="Z198" s="228"/>
    </row>
    <row r="199" spans="1:26" customFormat="1" ht="15.6" x14ac:dyDescent="0.3">
      <c r="A199" s="296"/>
      <c r="B199">
        <v>1</v>
      </c>
      <c r="C199" s="199" t="s">
        <v>337</v>
      </c>
      <c r="D199" s="234">
        <v>240</v>
      </c>
      <c r="E199" s="199" t="s">
        <v>307</v>
      </c>
      <c r="F199" s="234">
        <f>D199/D170</f>
        <v>2.1428571428571428</v>
      </c>
      <c r="G199" s="199" t="s">
        <v>307</v>
      </c>
      <c r="M199" s="243"/>
      <c r="N199" s="243"/>
      <c r="O199" s="243"/>
      <c r="P199" s="243"/>
      <c r="Q199" s="237"/>
      <c r="R199" s="237"/>
      <c r="S199" s="244"/>
      <c r="T199" s="244"/>
      <c r="U199" s="244"/>
      <c r="V199" s="237"/>
      <c r="W199" s="228"/>
      <c r="X199" s="228"/>
      <c r="Y199" s="228"/>
      <c r="Z199" s="228"/>
    </row>
    <row r="200" spans="1:26" customFormat="1" ht="15.6" x14ac:dyDescent="0.3">
      <c r="A200" s="296" t="s">
        <v>59</v>
      </c>
      <c r="B200">
        <v>1</v>
      </c>
      <c r="C200" s="199" t="s">
        <v>338</v>
      </c>
      <c r="D200" s="234">
        <v>3.40835</v>
      </c>
      <c r="E200" s="199" t="s">
        <v>317</v>
      </c>
      <c r="F200" s="234">
        <f>D200*D201/D170</f>
        <v>5.9646125000000003</v>
      </c>
      <c r="G200" s="199" t="s">
        <v>314</v>
      </c>
      <c r="M200" s="243"/>
      <c r="N200" s="243"/>
      <c r="O200" s="243"/>
      <c r="P200" s="243"/>
      <c r="Q200" s="237"/>
      <c r="R200" s="237"/>
      <c r="S200" s="244"/>
      <c r="T200" s="244"/>
      <c r="U200" s="244"/>
      <c r="V200" s="237"/>
      <c r="W200" s="228"/>
      <c r="X200" s="228"/>
      <c r="Y200" s="228"/>
      <c r="Z200" s="228"/>
    </row>
    <row r="201" spans="1:26" customFormat="1" ht="15.6" x14ac:dyDescent="0.3">
      <c r="A201" s="296"/>
      <c r="B201">
        <v>1</v>
      </c>
      <c r="C201" s="199" t="s">
        <v>317</v>
      </c>
      <c r="D201" s="246">
        <v>196</v>
      </c>
      <c r="E201" s="199" t="s">
        <v>307</v>
      </c>
      <c r="F201" s="234"/>
      <c r="G201" s="228"/>
      <c r="M201" s="243"/>
      <c r="N201" s="243"/>
      <c r="O201" s="243"/>
      <c r="P201" s="243"/>
      <c r="Q201" s="237"/>
      <c r="R201" s="237"/>
      <c r="S201" s="244"/>
      <c r="T201" s="244"/>
      <c r="U201" s="244"/>
      <c r="V201" s="237"/>
      <c r="W201" s="228"/>
      <c r="X201" s="228"/>
      <c r="Y201" s="228"/>
      <c r="Z201" s="228"/>
    </row>
    <row r="202" spans="1:26" customFormat="1" ht="15.6" x14ac:dyDescent="0.3">
      <c r="A202" s="296" t="s">
        <v>339</v>
      </c>
      <c r="B202">
        <v>1</v>
      </c>
      <c r="C202" s="199" t="s">
        <v>340</v>
      </c>
      <c r="D202" s="246">
        <v>1</v>
      </c>
      <c r="E202" s="199" t="s">
        <v>321</v>
      </c>
      <c r="F202" s="234">
        <f>F203</f>
        <v>3.0446428571428572</v>
      </c>
      <c r="G202" s="199" t="s">
        <v>314</v>
      </c>
      <c r="M202" s="243"/>
      <c r="N202" s="243"/>
      <c r="O202" s="243"/>
      <c r="P202" s="243"/>
      <c r="Q202" s="237"/>
      <c r="R202" s="237"/>
      <c r="S202" s="244"/>
      <c r="T202" s="244"/>
      <c r="U202" s="244"/>
      <c r="V202" s="237"/>
      <c r="W202" s="228"/>
      <c r="X202" s="228"/>
      <c r="Y202" s="228"/>
      <c r="Z202" s="228"/>
    </row>
    <row r="203" spans="1:26" customFormat="1" ht="15.6" x14ac:dyDescent="0.3">
      <c r="A203" s="296"/>
      <c r="B203">
        <v>1</v>
      </c>
      <c r="C203" s="199" t="s">
        <v>321</v>
      </c>
      <c r="D203" s="246">
        <f>(355+327)/2</f>
        <v>341</v>
      </c>
      <c r="E203" s="199" t="s">
        <v>307</v>
      </c>
      <c r="F203" s="234">
        <f>D203/D170</f>
        <v>3.0446428571428572</v>
      </c>
      <c r="G203" s="199" t="s">
        <v>314</v>
      </c>
      <c r="M203" s="243"/>
      <c r="N203" s="243"/>
      <c r="O203" s="243"/>
      <c r="P203" s="243"/>
      <c r="Q203" s="237"/>
      <c r="R203" s="237"/>
      <c r="S203" s="244"/>
      <c r="T203" s="244"/>
      <c r="U203" s="244"/>
      <c r="V203" s="237"/>
      <c r="W203" s="228"/>
      <c r="X203" s="228"/>
      <c r="Y203" s="228"/>
      <c r="Z203" s="228"/>
    </row>
    <row r="204" spans="1:26" customFormat="1" ht="15.6" x14ac:dyDescent="0.3">
      <c r="A204" s="296" t="s">
        <v>41</v>
      </c>
      <c r="B204">
        <v>1</v>
      </c>
      <c r="C204" s="238" t="s">
        <v>316</v>
      </c>
      <c r="D204" s="246">
        <v>140.63</v>
      </c>
      <c r="E204" s="199" t="s">
        <v>307</v>
      </c>
      <c r="F204" s="234">
        <f>D204/D170</f>
        <v>1.255625</v>
      </c>
      <c r="G204" s="199" t="s">
        <v>314</v>
      </c>
      <c r="M204" s="243"/>
      <c r="N204" s="243"/>
      <c r="O204" s="243"/>
      <c r="P204" s="243"/>
      <c r="Q204" s="237"/>
      <c r="R204" s="237"/>
      <c r="S204" s="244"/>
      <c r="T204" s="244"/>
      <c r="U204" s="244"/>
      <c r="V204" s="237"/>
      <c r="W204" s="228"/>
      <c r="X204" s="228"/>
      <c r="Y204" s="228"/>
      <c r="Z204" s="228"/>
    </row>
    <row r="205" spans="1:26" customFormat="1" ht="15.6" x14ac:dyDescent="0.3">
      <c r="A205" s="296"/>
      <c r="B205">
        <v>1</v>
      </c>
      <c r="C205" s="238" t="s">
        <v>341</v>
      </c>
      <c r="D205" s="246">
        <v>0.91576999999999997</v>
      </c>
      <c r="E205" s="199" t="s">
        <v>316</v>
      </c>
      <c r="F205" s="234">
        <f>F204*D205</f>
        <v>1.1498637062499999</v>
      </c>
      <c r="G205" s="199" t="s">
        <v>314</v>
      </c>
      <c r="M205" s="243"/>
      <c r="N205" s="243"/>
      <c r="O205" s="243"/>
      <c r="P205" s="243"/>
      <c r="Q205" s="237"/>
      <c r="R205" s="237"/>
      <c r="S205" s="244"/>
      <c r="T205" s="244"/>
      <c r="U205" s="244"/>
      <c r="V205" s="237"/>
      <c r="W205" s="228"/>
      <c r="X205" s="228"/>
      <c r="Y205" s="228"/>
      <c r="Z205" s="228"/>
    </row>
    <row r="206" spans="1:26" customFormat="1" ht="15.6" x14ac:dyDescent="0.3">
      <c r="A206" s="296" t="s">
        <v>53</v>
      </c>
      <c r="B206" s="228">
        <v>1</v>
      </c>
      <c r="C206" s="238" t="s">
        <v>321</v>
      </c>
      <c r="D206" s="246">
        <v>2.37609</v>
      </c>
      <c r="E206" s="238" t="s">
        <v>317</v>
      </c>
      <c r="F206" s="234">
        <f>D206*D207</f>
        <v>4.1366063637000003</v>
      </c>
      <c r="G206" s="199" t="s">
        <v>314</v>
      </c>
      <c r="M206" s="243"/>
      <c r="N206" s="243"/>
      <c r="O206" s="243"/>
      <c r="P206" s="243"/>
      <c r="Q206" s="237"/>
      <c r="R206" s="237"/>
      <c r="S206" s="244"/>
      <c r="T206" s="244"/>
      <c r="U206" s="244"/>
      <c r="V206" s="237"/>
      <c r="W206" s="228"/>
      <c r="X206" s="228"/>
      <c r="Y206" s="228"/>
      <c r="Z206" s="228"/>
    </row>
    <row r="207" spans="1:26" customFormat="1" ht="15.6" x14ac:dyDescent="0.3">
      <c r="A207" s="296"/>
      <c r="B207">
        <v>1</v>
      </c>
      <c r="C207" s="238" t="s">
        <v>317</v>
      </c>
      <c r="D207" s="246">
        <v>1.7409300000000001</v>
      </c>
      <c r="E207" s="199" t="s">
        <v>314</v>
      </c>
      <c r="F207" s="234"/>
      <c r="G207" s="199"/>
      <c r="M207" s="243"/>
      <c r="N207" s="243"/>
      <c r="O207" s="243"/>
      <c r="P207" s="243"/>
      <c r="Q207" s="237"/>
      <c r="R207" s="237"/>
      <c r="S207" s="244"/>
      <c r="T207" s="244"/>
      <c r="U207" s="244"/>
      <c r="V207" s="237"/>
      <c r="W207" s="228"/>
      <c r="X207" s="228"/>
      <c r="Y207" s="228"/>
      <c r="Z207" s="228"/>
    </row>
    <row r="208" spans="1:26" customFormat="1" ht="15.6" x14ac:dyDescent="0.3">
      <c r="A208" s="228" t="s">
        <v>342</v>
      </c>
      <c r="B208">
        <v>1</v>
      </c>
      <c r="C208" s="238" t="s">
        <v>321</v>
      </c>
      <c r="D208" s="246">
        <v>242</v>
      </c>
      <c r="E208" s="199" t="s">
        <v>307</v>
      </c>
      <c r="F208" s="234">
        <f>D208/D170</f>
        <v>2.1607142857142856</v>
      </c>
      <c r="G208" s="199" t="s">
        <v>314</v>
      </c>
      <c r="M208" s="243"/>
      <c r="N208" s="243"/>
      <c r="O208" s="243"/>
      <c r="P208" s="243"/>
      <c r="Q208" s="237"/>
      <c r="R208" s="237"/>
      <c r="S208" s="244"/>
      <c r="T208" s="244"/>
      <c r="U208" s="244"/>
      <c r="V208" s="237"/>
      <c r="W208" s="228"/>
      <c r="X208" s="228"/>
      <c r="Y208" s="228"/>
      <c r="Z208" s="228"/>
    </row>
    <row r="209" spans="1:37" customFormat="1" ht="15.6" x14ac:dyDescent="0.3">
      <c r="A209" s="228" t="s">
        <v>343</v>
      </c>
      <c r="B209">
        <v>1</v>
      </c>
      <c r="C209" s="238" t="s">
        <v>344</v>
      </c>
      <c r="D209" s="246">
        <v>294</v>
      </c>
      <c r="E209" s="199" t="s">
        <v>307</v>
      </c>
      <c r="F209" s="234">
        <f>D209/D170</f>
        <v>2.625</v>
      </c>
      <c r="G209" s="199" t="s">
        <v>314</v>
      </c>
      <c r="M209" s="243"/>
      <c r="N209" s="243"/>
      <c r="O209" s="243"/>
      <c r="P209" s="243"/>
      <c r="Q209" s="237"/>
      <c r="R209" s="237"/>
      <c r="S209" s="244"/>
      <c r="T209" s="244"/>
      <c r="U209" s="244"/>
      <c r="V209" s="237"/>
      <c r="W209" s="228"/>
      <c r="X209" s="228"/>
      <c r="Y209" s="228"/>
      <c r="Z209" s="228"/>
    </row>
    <row r="210" spans="1:37" customFormat="1" ht="15.6" x14ac:dyDescent="0.3">
      <c r="A210" s="228" t="s">
        <v>28</v>
      </c>
      <c r="B210">
        <v>1</v>
      </c>
      <c r="C210" s="238" t="s">
        <v>316</v>
      </c>
      <c r="D210" s="234">
        <v>0.88400000000000001</v>
      </c>
      <c r="E210" s="199" t="s">
        <v>314</v>
      </c>
      <c r="M210" s="243"/>
      <c r="N210" s="243"/>
      <c r="O210" s="243"/>
      <c r="P210" s="243"/>
      <c r="Q210" s="237"/>
      <c r="R210" s="237"/>
      <c r="S210" s="244"/>
      <c r="T210" s="244"/>
      <c r="U210" s="244"/>
      <c r="V210" s="237"/>
      <c r="W210" s="228"/>
      <c r="X210" s="228"/>
      <c r="Y210" s="228"/>
      <c r="Z210" s="228"/>
    </row>
    <row r="211" spans="1:37" customFormat="1" ht="15.6" x14ac:dyDescent="0.3">
      <c r="A211" s="228" t="s">
        <v>40</v>
      </c>
      <c r="B211">
        <v>1</v>
      </c>
      <c r="C211" s="238" t="s">
        <v>317</v>
      </c>
      <c r="D211" s="246">
        <v>149</v>
      </c>
      <c r="E211" s="199" t="s">
        <v>307</v>
      </c>
      <c r="F211" s="234">
        <f>D211/D170</f>
        <v>1.3303571428571428</v>
      </c>
      <c r="G211" s="199" t="s">
        <v>314</v>
      </c>
      <c r="M211" s="243"/>
      <c r="N211" s="243"/>
      <c r="O211" s="243"/>
      <c r="P211" s="243"/>
      <c r="Q211" s="237"/>
      <c r="R211" s="237"/>
      <c r="S211" s="244"/>
      <c r="T211" s="244"/>
      <c r="U211" s="244"/>
      <c r="V211" s="237"/>
      <c r="W211" s="228"/>
      <c r="X211" s="228"/>
      <c r="Y211" s="228"/>
      <c r="Z211" s="228"/>
    </row>
    <row r="212" spans="1:37" customFormat="1" ht="15.6" x14ac:dyDescent="0.3">
      <c r="A212" s="228" t="s">
        <v>332</v>
      </c>
      <c r="B212">
        <v>1</v>
      </c>
      <c r="C212" s="238" t="s">
        <v>316</v>
      </c>
      <c r="D212" s="246">
        <v>164</v>
      </c>
      <c r="E212" s="199" t="s">
        <v>307</v>
      </c>
      <c r="F212" s="234">
        <f>D212/D170</f>
        <v>1.4642857142857142</v>
      </c>
      <c r="G212" s="199" t="s">
        <v>314</v>
      </c>
      <c r="M212" s="243"/>
      <c r="N212" s="243"/>
      <c r="O212" s="243"/>
      <c r="P212" s="243"/>
      <c r="Q212" s="237"/>
      <c r="R212" s="237"/>
      <c r="S212" s="244"/>
      <c r="T212" s="244"/>
      <c r="U212" s="244"/>
      <c r="V212" s="237"/>
      <c r="W212" s="228"/>
      <c r="X212" s="228"/>
      <c r="Y212" s="228"/>
      <c r="Z212" s="228"/>
    </row>
    <row r="213" spans="1:37" customFormat="1" ht="15.6" x14ac:dyDescent="0.3">
      <c r="A213" s="296" t="s">
        <v>30</v>
      </c>
      <c r="B213">
        <v>1</v>
      </c>
      <c r="C213" s="238" t="s">
        <v>344</v>
      </c>
      <c r="D213" s="246">
        <v>2.0271699999999999</v>
      </c>
      <c r="E213" s="199" t="s">
        <v>321</v>
      </c>
      <c r="F213" s="234">
        <f>D214*D213/D170</f>
        <v>6.0815099999999997</v>
      </c>
      <c r="G213" s="199" t="s">
        <v>314</v>
      </c>
      <c r="M213" s="243"/>
      <c r="N213" s="243"/>
      <c r="O213" s="243"/>
      <c r="P213" s="243"/>
      <c r="Q213" s="237"/>
      <c r="R213" s="237"/>
      <c r="S213" s="244"/>
      <c r="T213" s="244"/>
      <c r="U213" s="244"/>
      <c r="V213" s="237"/>
      <c r="W213" s="228"/>
      <c r="X213" s="228"/>
      <c r="Y213" s="228"/>
      <c r="Z213" s="228"/>
    </row>
    <row r="214" spans="1:37" customFormat="1" ht="15.6" x14ac:dyDescent="0.3">
      <c r="A214" s="296"/>
      <c r="B214">
        <v>1</v>
      </c>
      <c r="C214" s="238" t="s">
        <v>321</v>
      </c>
      <c r="D214" s="246">
        <v>336</v>
      </c>
      <c r="E214" s="199" t="s">
        <v>307</v>
      </c>
      <c r="F214" s="234">
        <f>D214/D170</f>
        <v>3</v>
      </c>
      <c r="G214" s="199" t="s">
        <v>314</v>
      </c>
      <c r="M214" s="243"/>
      <c r="N214" s="243"/>
      <c r="O214" s="243"/>
      <c r="P214" s="243"/>
      <c r="Q214" s="237"/>
      <c r="R214" s="237"/>
      <c r="S214" s="244"/>
      <c r="T214" s="244"/>
      <c r="U214" s="244"/>
      <c r="V214" s="237"/>
      <c r="W214" s="228"/>
      <c r="X214" s="228"/>
      <c r="Y214" s="228"/>
      <c r="Z214" s="228"/>
    </row>
    <row r="215" spans="1:37" customFormat="1" ht="15.6" x14ac:dyDescent="0.3">
      <c r="A215" s="247" t="s">
        <v>345</v>
      </c>
      <c r="B215">
        <v>1</v>
      </c>
      <c r="C215" s="238" t="s">
        <v>316</v>
      </c>
      <c r="D215" s="246">
        <v>746.66700000000003</v>
      </c>
      <c r="E215" s="199" t="s">
        <v>307</v>
      </c>
      <c r="F215" s="234">
        <f>D215/D170</f>
        <v>6.6666696428571433</v>
      </c>
      <c r="G215" s="199" t="s">
        <v>314</v>
      </c>
      <c r="M215" s="243"/>
      <c r="N215" s="243"/>
      <c r="O215" s="243"/>
      <c r="P215" s="243"/>
      <c r="Q215" s="237"/>
      <c r="R215" s="237"/>
      <c r="S215" s="244"/>
      <c r="T215" s="244"/>
      <c r="U215" s="244"/>
      <c r="V215" s="237"/>
      <c r="W215" s="228"/>
      <c r="X215" s="228"/>
      <c r="Y215" s="228"/>
      <c r="Z215" s="228"/>
    </row>
    <row r="216" spans="1:37" customFormat="1" ht="15.6" x14ac:dyDescent="0.3">
      <c r="A216" s="235" t="s">
        <v>100</v>
      </c>
      <c r="B216">
        <v>1</v>
      </c>
      <c r="C216" s="238" t="s">
        <v>341</v>
      </c>
      <c r="D216" s="246">
        <v>260</v>
      </c>
      <c r="E216" s="199" t="s">
        <v>307</v>
      </c>
      <c r="F216" s="234">
        <f>D216/D170</f>
        <v>2.3214285714285716</v>
      </c>
      <c r="G216" s="199" t="s">
        <v>314</v>
      </c>
      <c r="Q216" s="237"/>
      <c r="R216" s="237"/>
      <c r="S216" s="228"/>
      <c r="T216" s="228"/>
      <c r="U216" s="228"/>
      <c r="V216" s="237"/>
      <c r="W216" s="228"/>
      <c r="X216" s="228"/>
      <c r="Y216" s="228"/>
      <c r="Z216" s="228"/>
    </row>
    <row r="217" spans="1:37" customFormat="1" ht="15.6" x14ac:dyDescent="0.3">
      <c r="A217" s="235"/>
      <c r="B217" s="237"/>
      <c r="F217" s="237"/>
      <c r="G217" s="237"/>
      <c r="H217" s="237"/>
      <c r="J217" s="237"/>
      <c r="K217" s="237"/>
      <c r="T217" s="228"/>
      <c r="W217" s="237"/>
      <c r="X217" s="237"/>
      <c r="AK217" s="237"/>
    </row>
    <row r="218" spans="1:37" s="228" customFormat="1" ht="15.6" x14ac:dyDescent="0.3">
      <c r="A218" s="297" t="s">
        <v>346</v>
      </c>
      <c r="B218">
        <v>1</v>
      </c>
      <c r="C218" s="199" t="s">
        <v>321</v>
      </c>
      <c r="D218" s="248">
        <v>80</v>
      </c>
      <c r="E218" s="199" t="s">
        <v>307</v>
      </c>
      <c r="F218" s="249">
        <f>D218/D219</f>
        <v>0.7142857142857143</v>
      </c>
      <c r="G218" s="199" t="s">
        <v>314</v>
      </c>
      <c r="H218" s="248"/>
      <c r="I218" s="248"/>
      <c r="J218" s="248"/>
      <c r="K218" s="248"/>
      <c r="L218" s="248"/>
      <c r="M218" s="248"/>
    </row>
    <row r="219" spans="1:37" s="228" customFormat="1" ht="15.6" x14ac:dyDescent="0.3">
      <c r="A219" s="297"/>
      <c r="B219">
        <v>1</v>
      </c>
      <c r="C219" s="199" t="s">
        <v>314</v>
      </c>
      <c r="D219" s="248">
        <v>112</v>
      </c>
      <c r="E219" s="199" t="s">
        <v>307</v>
      </c>
      <c r="F219" s="248"/>
      <c r="G219" s="248"/>
      <c r="H219" s="248"/>
      <c r="I219" s="248"/>
      <c r="J219" s="248"/>
      <c r="K219" s="248"/>
      <c r="L219" s="248"/>
      <c r="M219" s="248"/>
    </row>
    <row r="220" spans="1:37" s="228" customFormat="1" ht="15.6" x14ac:dyDescent="0.3">
      <c r="A220" s="247" t="s">
        <v>128</v>
      </c>
      <c r="B220">
        <v>1</v>
      </c>
      <c r="C220" s="238" t="s">
        <v>321</v>
      </c>
      <c r="D220" s="246">
        <v>336</v>
      </c>
      <c r="E220" s="199" t="s">
        <v>307</v>
      </c>
      <c r="F220" s="234">
        <f>D220/D219</f>
        <v>3</v>
      </c>
      <c r="G220" s="199" t="s">
        <v>314</v>
      </c>
      <c r="H220" s="248"/>
      <c r="I220" s="248"/>
      <c r="J220" s="248"/>
      <c r="K220" s="248"/>
      <c r="L220" s="248"/>
      <c r="M220" s="248"/>
    </row>
    <row r="221" spans="1:37" s="228" customFormat="1" ht="15.6" x14ac:dyDescent="0.3">
      <c r="A221" s="235" t="s">
        <v>392</v>
      </c>
      <c r="B221">
        <v>1</v>
      </c>
      <c r="C221" s="238" t="s">
        <v>347</v>
      </c>
      <c r="D221" s="246">
        <v>9</v>
      </c>
      <c r="E221" s="199" t="s">
        <v>325</v>
      </c>
      <c r="F221" s="248"/>
      <c r="G221" s="248"/>
      <c r="H221" s="248"/>
      <c r="I221" s="248"/>
      <c r="J221" s="248"/>
      <c r="K221" s="248"/>
      <c r="L221" s="248"/>
      <c r="M221" s="248"/>
    </row>
    <row r="222" spans="1:37" s="228" customFormat="1" ht="15.6" x14ac:dyDescent="0.3">
      <c r="A222" s="235" t="s">
        <v>5</v>
      </c>
      <c r="B222">
        <v>1</v>
      </c>
      <c r="C222" s="238" t="s">
        <v>316</v>
      </c>
      <c r="D222" s="246">
        <f>756/3720</f>
        <v>0.20322580645161289</v>
      </c>
      <c r="E222" s="199" t="s">
        <v>314</v>
      </c>
      <c r="F222" s="248"/>
      <c r="G222" s="248"/>
      <c r="H222" s="248"/>
      <c r="I222" s="248"/>
      <c r="J222" s="248"/>
      <c r="K222" s="248"/>
      <c r="L222" s="248"/>
      <c r="M222" s="248"/>
    </row>
    <row r="223" spans="1:37" s="228" customFormat="1" ht="15.6" x14ac:dyDescent="0.3">
      <c r="A223" s="235" t="s">
        <v>47</v>
      </c>
      <c r="B223">
        <v>1</v>
      </c>
      <c r="C223" s="238" t="s">
        <v>317</v>
      </c>
      <c r="D223" s="246">
        <f>600/400</f>
        <v>1.5</v>
      </c>
      <c r="E223" s="199" t="s">
        <v>314</v>
      </c>
      <c r="F223" s="248"/>
      <c r="G223" s="248"/>
      <c r="H223" s="248"/>
      <c r="I223" s="248"/>
      <c r="J223" s="248"/>
      <c r="K223" s="248"/>
      <c r="L223" s="248"/>
      <c r="M223" s="248"/>
    </row>
    <row r="224" spans="1:37" s="228" customFormat="1" ht="15.6" x14ac:dyDescent="0.3">
      <c r="A224" s="235" t="s">
        <v>348</v>
      </c>
      <c r="B224">
        <v>1</v>
      </c>
      <c r="C224" s="238" t="s">
        <v>321</v>
      </c>
      <c r="D224" s="246">
        <f>600/400</f>
        <v>1.5</v>
      </c>
      <c r="E224" s="199" t="s">
        <v>314</v>
      </c>
      <c r="F224" s="248"/>
      <c r="G224" s="248"/>
      <c r="H224" s="248"/>
      <c r="I224" s="248"/>
      <c r="J224" s="248"/>
      <c r="K224" s="248"/>
      <c r="L224" s="248"/>
      <c r="M224" s="248"/>
    </row>
    <row r="225" spans="1:45" s="228" customFormat="1" ht="15.6" x14ac:dyDescent="0.3">
      <c r="A225" s="235" t="s">
        <v>17</v>
      </c>
      <c r="B225">
        <v>1</v>
      </c>
      <c r="C225" s="238" t="s">
        <v>316</v>
      </c>
      <c r="D225" s="246">
        <f>3600/2400</f>
        <v>1.5</v>
      </c>
      <c r="E225" s="199" t="s">
        <v>314</v>
      </c>
      <c r="F225" s="248"/>
      <c r="G225" s="248"/>
      <c r="H225" s="248"/>
      <c r="I225" s="248"/>
      <c r="J225" s="248"/>
      <c r="K225" s="248"/>
      <c r="L225" s="248"/>
      <c r="M225" s="248"/>
    </row>
    <row r="226" spans="1:45" customFormat="1" ht="15.6" x14ac:dyDescent="0.3">
      <c r="A226" s="235" t="s">
        <v>349</v>
      </c>
      <c r="B226">
        <v>1</v>
      </c>
      <c r="C226" s="238" t="s">
        <v>316</v>
      </c>
      <c r="D226">
        <v>153.125</v>
      </c>
      <c r="E226" s="199" t="s">
        <v>307</v>
      </c>
      <c r="F226" s="234">
        <f>D226/D170</f>
        <v>1.3671875</v>
      </c>
      <c r="G226" s="199" t="s">
        <v>314</v>
      </c>
      <c r="H226" s="237"/>
      <c r="J226" s="237"/>
      <c r="K226" s="237"/>
      <c r="T226" s="228"/>
      <c r="W226" s="237"/>
      <c r="X226" s="237"/>
      <c r="AK226" s="237"/>
    </row>
    <row r="227" spans="1:45" s="228" customFormat="1" ht="15.6" x14ac:dyDescent="0.3">
      <c r="A227" s="296" t="s">
        <v>339</v>
      </c>
      <c r="B227">
        <v>1</v>
      </c>
      <c r="C227" s="199" t="s">
        <v>340</v>
      </c>
      <c r="D227" s="246">
        <v>1</v>
      </c>
      <c r="E227" s="199" t="s">
        <v>321</v>
      </c>
      <c r="F227" s="234">
        <f>F228</f>
        <v>3.0446428571428572</v>
      </c>
      <c r="G227" s="199" t="s">
        <v>350</v>
      </c>
    </row>
    <row r="228" spans="1:45" s="228" customFormat="1" ht="15.6" x14ac:dyDescent="0.3">
      <c r="A228" s="296"/>
      <c r="B228">
        <v>1</v>
      </c>
      <c r="C228" s="199" t="s">
        <v>321</v>
      </c>
      <c r="D228" s="246">
        <f>(355+327)/2</f>
        <v>341</v>
      </c>
      <c r="E228" s="199" t="s">
        <v>307</v>
      </c>
      <c r="F228" s="234">
        <f>D228/D170</f>
        <v>3.0446428571428572</v>
      </c>
      <c r="G228" s="199" t="s">
        <v>350</v>
      </c>
    </row>
    <row r="229" spans="1:45" s="228" customFormat="1" ht="15.6" x14ac:dyDescent="0.3">
      <c r="A229" s="296"/>
      <c r="B229">
        <v>1</v>
      </c>
      <c r="C229" s="238" t="s">
        <v>351</v>
      </c>
      <c r="D229" s="246">
        <f>(2.2+2.5)/2</f>
        <v>2.35</v>
      </c>
      <c r="E229" s="199" t="s">
        <v>307</v>
      </c>
      <c r="F229" s="234">
        <f>D229/D170</f>
        <v>2.0982142857142859E-2</v>
      </c>
      <c r="G229" s="199" t="s">
        <v>350</v>
      </c>
    </row>
    <row r="230" spans="1:45" s="11" customFormat="1" ht="15.6" x14ac:dyDescent="0.3">
      <c r="A230" s="254" t="s">
        <v>354</v>
      </c>
      <c r="B230">
        <v>1</v>
      </c>
      <c r="C230" s="238" t="s">
        <v>340</v>
      </c>
      <c r="D230" s="246">
        <v>640</v>
      </c>
      <c r="E230" s="199" t="s">
        <v>307</v>
      </c>
      <c r="F230" s="234">
        <f>D230/D170</f>
        <v>5.7142857142857144</v>
      </c>
      <c r="G230" s="199" t="s">
        <v>350</v>
      </c>
      <c r="H230" s="108"/>
      <c r="I230" s="51"/>
      <c r="J230" s="108"/>
      <c r="K230" s="108"/>
      <c r="L230" s="51"/>
      <c r="M230" s="108"/>
      <c r="N230" s="108"/>
      <c r="O230" s="108"/>
      <c r="P230" s="51"/>
      <c r="Q230" s="108"/>
      <c r="R230" s="108"/>
      <c r="S230" s="108"/>
      <c r="T230" s="51"/>
      <c r="U230" s="108"/>
      <c r="V230" s="19"/>
      <c r="W230" s="108"/>
      <c r="X230" s="18"/>
      <c r="Y230" s="108"/>
      <c r="Z230" s="51"/>
      <c r="AA230" s="108"/>
      <c r="AB230" s="108"/>
      <c r="AC230" s="108"/>
      <c r="AD230" s="51"/>
      <c r="AE230" s="108"/>
      <c r="AF230" s="51"/>
      <c r="AG230" s="108"/>
      <c r="AH230" s="51"/>
      <c r="AI230" s="108"/>
      <c r="AJ230" s="51"/>
      <c r="AK230" s="108"/>
      <c r="AL230" s="51"/>
      <c r="AM230" s="108"/>
      <c r="AN230" s="18"/>
      <c r="AO230" s="108"/>
    </row>
    <row r="231" spans="1:45" ht="15.6" x14ac:dyDescent="0.3">
      <c r="B231" s="250"/>
      <c r="AI231" s="18"/>
      <c r="AK231" s="18"/>
      <c r="AL231" s="108"/>
      <c r="AN231" s="108"/>
      <c r="AO231" s="4"/>
      <c r="AQ231" s="4"/>
      <c r="AS231" s="4"/>
    </row>
    <row r="232" spans="1:45" ht="15.6" x14ac:dyDescent="0.3">
      <c r="B232" s="250"/>
      <c r="AI232" s="18"/>
      <c r="AK232" s="18"/>
      <c r="AL232" s="108"/>
      <c r="AN232" s="108"/>
      <c r="AO232" s="4"/>
      <c r="AQ232" s="4"/>
      <c r="AS232" s="4"/>
    </row>
    <row r="233" spans="1:45" ht="15.6" x14ac:dyDescent="0.3">
      <c r="B233" s="228"/>
      <c r="AI233" s="18"/>
      <c r="AK233" s="18"/>
      <c r="AL233" s="108"/>
      <c r="AN233" s="108"/>
      <c r="AO233" s="4"/>
      <c r="AQ233" s="4"/>
      <c r="AS233" s="4"/>
    </row>
    <row r="234" spans="1:45" ht="15.6" x14ac:dyDescent="0.3">
      <c r="B234" s="228"/>
      <c r="AI234" s="18"/>
      <c r="AK234" s="18"/>
      <c r="AL234" s="108"/>
      <c r="AN234" s="108"/>
      <c r="AO234" s="4"/>
      <c r="AQ234" s="4"/>
      <c r="AS234" s="4"/>
    </row>
    <row r="235" spans="1:45" ht="15.6" x14ac:dyDescent="0.3">
      <c r="B235" s="228"/>
      <c r="C235" s="4"/>
      <c r="D235" s="4"/>
      <c r="E235" s="4"/>
      <c r="F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18"/>
      <c r="AK235" s="18"/>
      <c r="AL235" s="108"/>
      <c r="AN235" s="108"/>
      <c r="AO235" s="4"/>
      <c r="AQ235" s="4"/>
      <c r="AR235" s="4"/>
      <c r="AS235" s="4"/>
    </row>
    <row r="236" spans="1:45" ht="15.6" x14ac:dyDescent="0.3">
      <c r="B236" s="228"/>
      <c r="C236" s="4"/>
      <c r="D236" s="4"/>
      <c r="E236" s="4"/>
      <c r="F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18"/>
      <c r="AK236" s="18"/>
      <c r="AL236" s="108"/>
      <c r="AN236" s="108"/>
      <c r="AO236" s="4"/>
      <c r="AQ236" s="4"/>
      <c r="AR236" s="4"/>
      <c r="AS236" s="4"/>
    </row>
    <row r="237" spans="1:45" ht="15.6" x14ac:dyDescent="0.3">
      <c r="B237" s="228"/>
      <c r="C237" s="4"/>
      <c r="D237" s="4"/>
      <c r="E237" s="4"/>
      <c r="F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18"/>
      <c r="AK237" s="18"/>
      <c r="AL237" s="108"/>
      <c r="AN237" s="108"/>
      <c r="AO237" s="4"/>
      <c r="AQ237" s="4"/>
      <c r="AR237" s="4"/>
      <c r="AS237" s="4"/>
    </row>
    <row r="238" spans="1:45" ht="15.6" x14ac:dyDescent="0.3">
      <c r="B238" s="250"/>
      <c r="C238" s="4"/>
      <c r="D238" s="4"/>
      <c r="E238" s="4"/>
      <c r="F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18"/>
      <c r="AK238" s="18"/>
      <c r="AL238" s="108"/>
      <c r="AN238" s="108"/>
      <c r="AO238" s="4"/>
      <c r="AQ238" s="4"/>
      <c r="AR238" s="4"/>
      <c r="AS238" s="4"/>
    </row>
    <row r="239" spans="1:45" ht="15.6" x14ac:dyDescent="0.3">
      <c r="B239" s="250"/>
      <c r="C239" s="4"/>
      <c r="D239" s="4"/>
      <c r="E239" s="4"/>
      <c r="F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18"/>
      <c r="AK239" s="18"/>
      <c r="AL239" s="108"/>
      <c r="AN239" s="108"/>
      <c r="AO239" s="4"/>
      <c r="AQ239" s="4"/>
      <c r="AR239" s="4"/>
      <c r="AS239" s="4"/>
    </row>
    <row r="240" spans="1:45" ht="15.6" x14ac:dyDescent="0.3">
      <c r="B240" s="247"/>
      <c r="C240" s="4"/>
      <c r="D240" s="4"/>
      <c r="E240" s="4"/>
      <c r="F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18"/>
      <c r="AK240" s="18"/>
      <c r="AL240" s="108"/>
      <c r="AN240" s="108"/>
      <c r="AO240" s="4"/>
      <c r="AQ240" s="4"/>
      <c r="AR240" s="4"/>
      <c r="AS240" s="4"/>
    </row>
    <row r="241" spans="2:45" ht="15.6" x14ac:dyDescent="0.3">
      <c r="B241" s="235"/>
      <c r="C241" s="4"/>
      <c r="D241" s="4"/>
      <c r="E241" s="4"/>
      <c r="F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18"/>
      <c r="AK241" s="18"/>
      <c r="AL241" s="108"/>
      <c r="AN241" s="108"/>
      <c r="AO241" s="4"/>
      <c r="AQ241" s="4"/>
      <c r="AR241" s="4"/>
      <c r="AS241" s="4"/>
    </row>
    <row r="242" spans="2:45" ht="15.6" x14ac:dyDescent="0.3">
      <c r="B242" s="235"/>
      <c r="C242" s="4"/>
      <c r="D242" s="4"/>
      <c r="E242" s="4"/>
      <c r="F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18"/>
      <c r="AK242" s="18"/>
      <c r="AL242" s="108"/>
      <c r="AN242" s="108"/>
      <c r="AO242" s="4"/>
      <c r="AQ242" s="4"/>
      <c r="AR242" s="4"/>
      <c r="AS242" s="4"/>
    </row>
    <row r="243" spans="2:45" ht="15.6" x14ac:dyDescent="0.3">
      <c r="B243" s="251"/>
      <c r="C243" s="4"/>
      <c r="D243" s="4"/>
      <c r="E243" s="4"/>
      <c r="F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18"/>
      <c r="AK243" s="18"/>
      <c r="AL243" s="108"/>
      <c r="AN243" s="108"/>
      <c r="AO243" s="4"/>
      <c r="AQ243" s="4"/>
      <c r="AR243" s="4"/>
      <c r="AS243" s="4"/>
    </row>
    <row r="244" spans="2:45" ht="15.6" x14ac:dyDescent="0.3">
      <c r="B244" s="251"/>
      <c r="C244" s="4"/>
      <c r="D244" s="4"/>
      <c r="E244" s="4"/>
      <c r="F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18"/>
      <c r="AK244" s="18"/>
      <c r="AL244" s="108"/>
      <c r="AN244" s="108"/>
      <c r="AO244" s="4"/>
      <c r="AQ244" s="4"/>
      <c r="AR244" s="4"/>
      <c r="AS244" s="4"/>
    </row>
    <row r="245" spans="2:45" ht="15.6" x14ac:dyDescent="0.3">
      <c r="B245" s="247"/>
      <c r="C245" s="4"/>
      <c r="D245" s="4"/>
      <c r="E245" s="4"/>
      <c r="F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18"/>
      <c r="AK245" s="18"/>
      <c r="AL245" s="108"/>
      <c r="AN245" s="108"/>
      <c r="AO245" s="4"/>
      <c r="AQ245" s="4"/>
      <c r="AR245" s="4"/>
      <c r="AS245" s="4"/>
    </row>
    <row r="246" spans="2:45" ht="15.6" x14ac:dyDescent="0.3">
      <c r="B246" s="235"/>
      <c r="C246" s="4"/>
      <c r="D246" s="4"/>
      <c r="E246" s="4"/>
      <c r="F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18"/>
      <c r="AK246" s="18"/>
      <c r="AL246" s="108"/>
      <c r="AN246" s="108"/>
      <c r="AO246" s="4"/>
      <c r="AQ246" s="4"/>
      <c r="AR246" s="4"/>
      <c r="AS246" s="4"/>
    </row>
    <row r="247" spans="2:45" ht="15.6" x14ac:dyDescent="0.3">
      <c r="B247" s="235"/>
      <c r="C247" s="4"/>
      <c r="D247" s="4"/>
      <c r="E247" s="4"/>
      <c r="F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18"/>
      <c r="AK247" s="18"/>
      <c r="AL247" s="108"/>
      <c r="AN247" s="108"/>
      <c r="AO247" s="4"/>
      <c r="AQ247" s="4"/>
      <c r="AR247" s="4"/>
      <c r="AS247" s="4"/>
    </row>
    <row r="248" spans="2:45" ht="15.6" x14ac:dyDescent="0.3">
      <c r="B248" s="235"/>
      <c r="C248" s="4"/>
      <c r="D248" s="4"/>
      <c r="E248" s="4"/>
      <c r="F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18"/>
      <c r="AK248" s="18"/>
      <c r="AL248" s="108"/>
      <c r="AN248" s="108"/>
      <c r="AO248" s="4"/>
      <c r="AQ248" s="4"/>
      <c r="AR248" s="4"/>
      <c r="AS248" s="4"/>
    </row>
    <row r="249" spans="2:45" ht="15.6" x14ac:dyDescent="0.3">
      <c r="B249" s="235"/>
      <c r="C249" s="4"/>
      <c r="D249" s="4"/>
      <c r="E249" s="4"/>
      <c r="F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18"/>
      <c r="AK249" s="18"/>
      <c r="AL249" s="108"/>
      <c r="AN249" s="108"/>
      <c r="AO249" s="4"/>
      <c r="AQ249" s="4"/>
      <c r="AR249" s="4"/>
      <c r="AS249" s="4"/>
    </row>
    <row r="250" spans="2:45" ht="15.6" x14ac:dyDescent="0.3">
      <c r="B250" s="235"/>
      <c r="C250" s="4"/>
      <c r="D250" s="4"/>
      <c r="E250" s="4"/>
      <c r="F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18"/>
      <c r="AK250" s="18"/>
      <c r="AL250" s="108"/>
      <c r="AN250" s="108"/>
      <c r="AO250" s="4"/>
      <c r="AQ250" s="4"/>
      <c r="AR250" s="4"/>
      <c r="AS250" s="4"/>
    </row>
    <row r="251" spans="2:45" ht="15.6" x14ac:dyDescent="0.3">
      <c r="B251" s="235"/>
      <c r="AI251" s="18"/>
      <c r="AK251" s="18"/>
      <c r="AL251" s="108"/>
      <c r="AN251" s="108"/>
      <c r="AO251" s="4"/>
      <c r="AQ251" s="4"/>
      <c r="AR251" s="4"/>
      <c r="AS251" s="4"/>
    </row>
    <row r="252" spans="2:45" ht="15.6" x14ac:dyDescent="0.3">
      <c r="B252" s="250"/>
      <c r="AI252" s="18"/>
      <c r="AK252" s="18"/>
      <c r="AL252" s="108"/>
      <c r="AN252" s="108"/>
      <c r="AO252" s="4"/>
      <c r="AQ252" s="4"/>
      <c r="AR252" s="4"/>
      <c r="AS252" s="4"/>
    </row>
    <row r="253" spans="2:45" ht="15.6" x14ac:dyDescent="0.3">
      <c r="B253" s="250"/>
      <c r="AI253" s="18"/>
      <c r="AK253" s="18"/>
      <c r="AL253" s="108"/>
      <c r="AN253" s="108"/>
      <c r="AO253" s="4"/>
      <c r="AQ253" s="4"/>
      <c r="AR253" s="4"/>
      <c r="AS253" s="4"/>
    </row>
    <row r="254" spans="2:45" ht="15.6" x14ac:dyDescent="0.3">
      <c r="B254" s="250"/>
      <c r="AI254" s="18"/>
      <c r="AK254" s="18"/>
      <c r="AL254" s="108"/>
      <c r="AN254" s="108"/>
      <c r="AO254" s="4"/>
      <c r="AQ254" s="4"/>
      <c r="AR254" s="4"/>
      <c r="AS254" s="4"/>
    </row>
    <row r="255" spans="2:45" x14ac:dyDescent="0.3">
      <c r="AI255" s="18"/>
      <c r="AK255" s="18"/>
      <c r="AL255" s="108"/>
      <c r="AN255" s="108"/>
      <c r="AO255" s="4"/>
      <c r="AQ255" s="4"/>
      <c r="AR255" s="4"/>
      <c r="AS255" s="4"/>
    </row>
    <row r="256" spans="2:45" x14ac:dyDescent="0.3">
      <c r="AI256" s="18"/>
      <c r="AK256" s="18"/>
      <c r="AL256" s="108"/>
      <c r="AN256" s="108"/>
      <c r="AO256" s="4"/>
      <c r="AQ256" s="4"/>
      <c r="AR256" s="4"/>
      <c r="AS256" s="4"/>
    </row>
    <row r="257" spans="3:45" x14ac:dyDescent="0.3">
      <c r="AI257" s="18"/>
      <c r="AK257" s="18"/>
      <c r="AL257" s="108"/>
      <c r="AN257" s="108"/>
      <c r="AO257" s="4"/>
      <c r="AQ257" s="4"/>
      <c r="AR257" s="4"/>
      <c r="AS257" s="4"/>
    </row>
    <row r="258" spans="3:45" x14ac:dyDescent="0.3">
      <c r="C258" s="4"/>
      <c r="E258" s="4"/>
      <c r="H258" s="4"/>
      <c r="K258" s="4"/>
      <c r="M258" s="4"/>
      <c r="O258" s="4"/>
      <c r="Q258" s="4"/>
      <c r="S258" s="4"/>
      <c r="U258" s="4"/>
      <c r="Y258" s="4"/>
      <c r="AC258" s="4"/>
      <c r="AE258" s="4"/>
      <c r="AI258" s="18"/>
      <c r="AK258" s="18"/>
      <c r="AL258" s="108"/>
      <c r="AN258" s="108"/>
      <c r="AO258" s="4"/>
      <c r="AQ258" s="4"/>
      <c r="AR258" s="4"/>
      <c r="AS258" s="4"/>
    </row>
    <row r="259" spans="3:45" x14ac:dyDescent="0.3">
      <c r="C259" s="4"/>
      <c r="E259" s="4"/>
      <c r="H259" s="4"/>
      <c r="K259" s="4"/>
      <c r="M259" s="4"/>
      <c r="O259" s="4"/>
      <c r="Q259" s="4"/>
      <c r="S259" s="4"/>
      <c r="U259" s="4"/>
      <c r="Y259" s="4"/>
      <c r="AC259" s="4"/>
      <c r="AE259" s="4"/>
      <c r="AI259" s="18"/>
      <c r="AK259" s="18"/>
      <c r="AL259" s="108"/>
      <c r="AN259" s="108"/>
      <c r="AO259" s="4"/>
      <c r="AQ259" s="4"/>
      <c r="AR259" s="4"/>
      <c r="AS259" s="4"/>
    </row>
    <row r="260" spans="3:45" x14ac:dyDescent="0.3">
      <c r="C260" s="4"/>
      <c r="E260" s="4"/>
      <c r="H260" s="4"/>
      <c r="K260" s="4"/>
      <c r="M260" s="4"/>
      <c r="O260" s="4"/>
      <c r="Q260" s="4"/>
      <c r="S260" s="4"/>
      <c r="U260" s="4"/>
      <c r="Y260" s="4"/>
      <c r="AC260" s="4"/>
      <c r="AE260" s="4"/>
      <c r="AI260" s="18"/>
      <c r="AK260" s="18"/>
      <c r="AL260" s="108"/>
      <c r="AN260" s="108"/>
      <c r="AO260" s="4"/>
      <c r="AQ260" s="4"/>
      <c r="AR260" s="4"/>
      <c r="AS260" s="4"/>
    </row>
    <row r="261" spans="3:45" x14ac:dyDescent="0.3">
      <c r="C261" s="4"/>
      <c r="E261" s="4"/>
      <c r="H261" s="4"/>
      <c r="K261" s="4"/>
      <c r="M261" s="4"/>
      <c r="O261" s="4"/>
      <c r="Q261" s="4"/>
      <c r="S261" s="4"/>
      <c r="U261" s="4"/>
      <c r="Y261" s="4"/>
      <c r="AC261" s="4"/>
      <c r="AE261" s="4"/>
      <c r="AI261" s="18"/>
      <c r="AK261" s="18"/>
      <c r="AL261" s="108"/>
      <c r="AN261" s="108"/>
      <c r="AO261" s="4"/>
      <c r="AQ261" s="4"/>
      <c r="AR261" s="4"/>
      <c r="AS261" s="4"/>
    </row>
    <row r="262" spans="3:45" x14ac:dyDescent="0.3">
      <c r="C262" s="4"/>
      <c r="E262" s="4"/>
      <c r="H262" s="4"/>
      <c r="K262" s="4"/>
      <c r="M262" s="4"/>
      <c r="O262" s="4"/>
      <c r="Q262" s="4"/>
      <c r="S262" s="4"/>
      <c r="U262" s="4"/>
      <c r="Y262" s="4"/>
      <c r="AC262" s="4"/>
      <c r="AE262" s="4"/>
      <c r="AI262" s="18"/>
      <c r="AK262" s="18"/>
      <c r="AL262" s="108"/>
      <c r="AN262" s="108"/>
      <c r="AO262" s="4"/>
      <c r="AQ262" s="4"/>
      <c r="AR262" s="4"/>
      <c r="AS262" s="4"/>
    </row>
    <row r="263" spans="3:45" x14ac:dyDescent="0.3">
      <c r="C263" s="4"/>
      <c r="E263" s="4"/>
      <c r="H263" s="4"/>
      <c r="K263" s="4"/>
      <c r="M263" s="4"/>
      <c r="O263" s="4"/>
      <c r="Q263" s="4"/>
      <c r="S263" s="4"/>
      <c r="U263" s="4"/>
      <c r="Y263" s="4"/>
      <c r="AC263" s="4"/>
      <c r="AE263" s="4"/>
      <c r="AI263" s="18"/>
      <c r="AK263" s="18"/>
      <c r="AL263" s="108"/>
      <c r="AN263" s="108"/>
      <c r="AO263" s="4"/>
      <c r="AQ263" s="4"/>
      <c r="AR263" s="4"/>
      <c r="AS263" s="4"/>
    </row>
    <row r="264" spans="3:45" x14ac:dyDescent="0.3">
      <c r="C264" s="4"/>
      <c r="E264" s="4"/>
      <c r="H264" s="4"/>
      <c r="K264" s="4"/>
      <c r="M264" s="4"/>
      <c r="O264" s="4"/>
      <c r="Q264" s="4"/>
      <c r="S264" s="4"/>
      <c r="U264" s="4"/>
      <c r="Y264" s="4"/>
      <c r="AC264" s="4"/>
      <c r="AE264" s="4"/>
      <c r="AI264" s="18"/>
      <c r="AK264" s="18"/>
      <c r="AL264" s="108"/>
      <c r="AN264" s="108"/>
      <c r="AO264" s="4"/>
      <c r="AQ264" s="4"/>
      <c r="AR264" s="4"/>
      <c r="AS264" s="4"/>
    </row>
  </sheetData>
  <mergeCells count="17">
    <mergeCell ref="A213:A214"/>
    <mergeCell ref="A218:A219"/>
    <mergeCell ref="A227:A229"/>
    <mergeCell ref="A196:A197"/>
    <mergeCell ref="A198:A199"/>
    <mergeCell ref="A200:A201"/>
    <mergeCell ref="A202:A203"/>
    <mergeCell ref="A204:A205"/>
    <mergeCell ref="A206:A207"/>
    <mergeCell ref="B161:B162"/>
    <mergeCell ref="C161:C162"/>
    <mergeCell ref="D161:D162"/>
    <mergeCell ref="E161:E162"/>
    <mergeCell ref="B171:B172"/>
    <mergeCell ref="C171:C172"/>
    <mergeCell ref="D171:D172"/>
    <mergeCell ref="E171:E172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workbookViewId="0">
      <selection activeCell="F21" sqref="F21"/>
    </sheetView>
  </sheetViews>
  <sheetFormatPr defaultRowHeight="15.6" x14ac:dyDescent="0.3"/>
  <sheetData>
    <row r="2" spans="1:6" x14ac:dyDescent="0.3">
      <c r="A2" s="1"/>
      <c r="B2" s="169" t="s">
        <v>139</v>
      </c>
      <c r="C2" s="169"/>
      <c r="D2" s="169"/>
      <c r="E2" s="169"/>
      <c r="F2" s="169"/>
    </row>
    <row r="3" spans="1:6" x14ac:dyDescent="0.3">
      <c r="B3" s="169"/>
      <c r="C3" s="169"/>
      <c r="D3" s="169"/>
      <c r="E3" s="169"/>
      <c r="F3" s="169"/>
    </row>
    <row r="4" spans="1:6" x14ac:dyDescent="0.3">
      <c r="A4" s="3"/>
      <c r="B4" s="169" t="s">
        <v>141</v>
      </c>
      <c r="C4" s="169"/>
      <c r="D4" s="169"/>
      <c r="E4" s="169"/>
      <c r="F4" s="169"/>
    </row>
    <row r="5" spans="1:6" x14ac:dyDescent="0.3">
      <c r="B5" s="169"/>
      <c r="C5" s="169"/>
      <c r="D5" s="169"/>
      <c r="E5" s="169"/>
      <c r="F5" s="169"/>
    </row>
    <row r="6" spans="1:6" x14ac:dyDescent="0.3">
      <c r="A6" s="2"/>
      <c r="B6" s="169" t="s">
        <v>140</v>
      </c>
      <c r="C6" s="169"/>
      <c r="D6" s="169"/>
      <c r="E6" s="169"/>
      <c r="F6" s="169"/>
    </row>
    <row r="7" spans="1:6" x14ac:dyDescent="0.3">
      <c r="B7" s="169"/>
      <c r="C7" s="169"/>
      <c r="D7" s="169"/>
      <c r="E7" s="169"/>
      <c r="F7" s="16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J34"/>
  <sheetViews>
    <sheetView zoomScaleNormal="100" workbookViewId="0">
      <pane xSplit="2" ySplit="8" topLeftCell="BT9" activePane="bottomRight" state="frozenSplit"/>
      <selection activeCell="A29" sqref="A29"/>
      <selection pane="topRight" activeCell="A29" sqref="A29"/>
      <selection pane="bottomLeft" activeCell="A29" sqref="A29"/>
      <selection pane="bottomRight" activeCell="CB7" sqref="CB7"/>
    </sheetView>
  </sheetViews>
  <sheetFormatPr defaultColWidth="8.69921875" defaultRowHeight="12" x14ac:dyDescent="0.2"/>
  <cols>
    <col min="1" max="1" width="5.796875" style="157" customWidth="1"/>
    <col min="2" max="2" width="12.5" style="156" customWidth="1"/>
    <col min="3" max="3" width="14" style="156" bestFit="1" customWidth="1"/>
    <col min="4" max="4" width="8.5" style="156" bestFit="1" customWidth="1"/>
    <col min="5" max="5" width="7.19921875" style="156" bestFit="1" customWidth="1"/>
    <col min="6" max="6" width="9.59765625" style="156" bestFit="1" customWidth="1"/>
    <col min="7" max="7" width="11.8984375" style="156" bestFit="1" customWidth="1"/>
    <col min="8" max="8" width="15.09765625" style="156" bestFit="1" customWidth="1"/>
    <col min="9" max="9" width="12.8984375" style="156" bestFit="1" customWidth="1"/>
    <col min="10" max="10" width="6.69921875" style="156" bestFit="1" customWidth="1"/>
    <col min="11" max="11" width="7" style="156" bestFit="1" customWidth="1"/>
    <col min="12" max="12" width="6.296875" style="156" bestFit="1" customWidth="1"/>
    <col min="13" max="13" width="8.09765625" style="156" customWidth="1"/>
    <col min="14" max="14" width="10.09765625" style="156" bestFit="1" customWidth="1"/>
    <col min="15" max="16" width="8.09765625" style="156" customWidth="1"/>
    <col min="17" max="17" width="11.59765625" style="156" bestFit="1" customWidth="1"/>
    <col min="18" max="18" width="10.296875" style="156" customWidth="1"/>
    <col min="19" max="20" width="8.09765625" style="156" customWidth="1"/>
    <col min="21" max="21" width="11.3984375" style="156" bestFit="1" customWidth="1"/>
    <col min="22" max="22" width="10.69921875" style="156" bestFit="1" customWidth="1"/>
    <col min="23" max="27" width="8.09765625" style="156" customWidth="1"/>
    <col min="28" max="28" width="10.09765625" style="156" bestFit="1" customWidth="1"/>
    <col min="29" max="29" width="8.09765625" style="156" customWidth="1"/>
    <col min="30" max="30" width="10.19921875" style="156" bestFit="1" customWidth="1"/>
    <col min="31" max="32" width="8.09765625" style="156" customWidth="1"/>
    <col min="33" max="33" width="12" style="156" bestFit="1" customWidth="1"/>
    <col min="34" max="36" width="8.09765625" style="156" customWidth="1"/>
    <col min="37" max="37" width="10.296875" style="156" customWidth="1"/>
    <col min="38" max="49" width="8.09765625" style="156" customWidth="1"/>
    <col min="50" max="50" width="10" style="156" bestFit="1" customWidth="1"/>
    <col min="51" max="51" width="8.09765625" style="156" customWidth="1"/>
    <col min="52" max="52" width="11.5" style="156" bestFit="1" customWidth="1"/>
    <col min="53" max="58" width="8.69921875" style="156"/>
    <col min="59" max="59" width="11.3984375" style="156" bestFit="1" customWidth="1"/>
    <col min="60" max="71" width="8.69921875" style="156"/>
    <col min="72" max="72" width="10.8984375" style="156" bestFit="1" customWidth="1"/>
    <col min="73" max="73" width="11.8984375" style="156" bestFit="1" customWidth="1"/>
    <col min="74" max="77" width="8.69921875" style="156"/>
    <col min="78" max="78" width="11.5" style="156" bestFit="1" customWidth="1"/>
    <col min="79" max="89" width="8.69921875" style="156"/>
    <col min="90" max="90" width="9.8984375" style="156" bestFit="1" customWidth="1"/>
    <col min="91" max="112" width="8.69921875" style="156"/>
    <col min="113" max="113" width="5.796875" style="156" customWidth="1"/>
    <col min="114" max="114" width="12.5" style="156" customWidth="1"/>
    <col min="115" max="115" width="12.8984375" style="156" customWidth="1"/>
    <col min="116" max="132" width="8.69921875" style="156"/>
    <col min="133" max="133" width="10.796875" style="156" customWidth="1"/>
    <col min="134" max="134" width="11.5" style="156" customWidth="1"/>
    <col min="135" max="135" width="10" style="156" customWidth="1"/>
    <col min="136" max="136" width="10.796875" style="156" customWidth="1"/>
    <col min="137" max="137" width="8.69921875" style="156"/>
    <col min="138" max="138" width="13.796875" style="156" customWidth="1"/>
    <col min="139" max="139" width="13.69921875" style="156" customWidth="1"/>
    <col min="140" max="140" width="19.296875" style="156" customWidth="1"/>
    <col min="141" max="156" width="8.69921875" style="156"/>
    <col min="157" max="158" width="12.09765625" style="156" customWidth="1"/>
    <col min="159" max="159" width="8.69921875" style="156"/>
    <col min="160" max="160" width="12.5" style="156" customWidth="1"/>
    <col min="161" max="161" width="9.59765625" style="156" customWidth="1"/>
    <col min="162" max="162" width="15.59765625" style="156" customWidth="1"/>
    <col min="163" max="164" width="11.3984375" style="156" customWidth="1"/>
    <col min="165" max="165" width="10.09765625" style="156" customWidth="1"/>
    <col min="166" max="166" width="16.5" style="156" customWidth="1"/>
    <col min="167" max="167" width="11.59765625" style="156" customWidth="1"/>
    <col min="168" max="169" width="11.8984375" style="156" customWidth="1"/>
    <col min="170" max="170" width="9.796875" style="156" customWidth="1"/>
    <col min="171" max="171" width="10" style="156" customWidth="1"/>
    <col min="172" max="172" width="13.69921875" style="156" customWidth="1"/>
    <col min="173" max="173" width="8.69921875" style="156"/>
    <col min="174" max="174" width="9.8984375" style="156" customWidth="1"/>
    <col min="175" max="175" width="9.69921875" style="156" customWidth="1"/>
    <col min="176" max="176" width="10.296875" style="156" customWidth="1"/>
    <col min="177" max="177" width="3.59765625" style="156" customWidth="1"/>
    <col min="178" max="368" width="8.69921875" style="156"/>
    <col min="369" max="369" width="5.796875" style="156" customWidth="1"/>
    <col min="370" max="370" width="12.5" style="156" customWidth="1"/>
    <col min="371" max="371" width="12.8984375" style="156" customWidth="1"/>
    <col min="372" max="388" width="8.69921875" style="156"/>
    <col min="389" max="389" width="10.796875" style="156" customWidth="1"/>
    <col min="390" max="390" width="11.5" style="156" customWidth="1"/>
    <col min="391" max="391" width="10" style="156" customWidth="1"/>
    <col min="392" max="392" width="10.796875" style="156" customWidth="1"/>
    <col min="393" max="393" width="8.69921875" style="156"/>
    <col min="394" max="394" width="13.796875" style="156" customWidth="1"/>
    <col min="395" max="395" width="13.69921875" style="156" customWidth="1"/>
    <col min="396" max="396" width="19.296875" style="156" customWidth="1"/>
    <col min="397" max="412" width="8.69921875" style="156"/>
    <col min="413" max="414" width="12.09765625" style="156" customWidth="1"/>
    <col min="415" max="415" width="8.69921875" style="156"/>
    <col min="416" max="416" width="12.5" style="156" customWidth="1"/>
    <col min="417" max="417" width="9.59765625" style="156" customWidth="1"/>
    <col min="418" max="418" width="15.59765625" style="156" customWidth="1"/>
    <col min="419" max="420" width="11.3984375" style="156" customWidth="1"/>
    <col min="421" max="421" width="10.09765625" style="156" customWidth="1"/>
    <col min="422" max="422" width="16.5" style="156" customWidth="1"/>
    <col min="423" max="423" width="11.59765625" style="156" customWidth="1"/>
    <col min="424" max="425" width="11.8984375" style="156" customWidth="1"/>
    <col min="426" max="426" width="9.796875" style="156" customWidth="1"/>
    <col min="427" max="427" width="10" style="156" customWidth="1"/>
    <col min="428" max="428" width="13.69921875" style="156" customWidth="1"/>
    <col min="429" max="429" width="8.69921875" style="156"/>
    <col min="430" max="430" width="9.8984375" style="156" customWidth="1"/>
    <col min="431" max="431" width="9.69921875" style="156" customWidth="1"/>
    <col min="432" max="432" width="10.296875" style="156" customWidth="1"/>
    <col min="433" max="433" width="3.59765625" style="156" customWidth="1"/>
    <col min="434" max="624" width="8.69921875" style="156"/>
    <col min="625" max="625" width="5.796875" style="156" customWidth="1"/>
    <col min="626" max="626" width="12.5" style="156" customWidth="1"/>
    <col min="627" max="627" width="12.8984375" style="156" customWidth="1"/>
    <col min="628" max="644" width="8.69921875" style="156"/>
    <col min="645" max="645" width="10.796875" style="156" customWidth="1"/>
    <col min="646" max="646" width="11.5" style="156" customWidth="1"/>
    <col min="647" max="647" width="10" style="156" customWidth="1"/>
    <col min="648" max="648" width="10.796875" style="156" customWidth="1"/>
    <col min="649" max="649" width="8.69921875" style="156"/>
    <col min="650" max="650" width="13.796875" style="156" customWidth="1"/>
    <col min="651" max="651" width="13.69921875" style="156" customWidth="1"/>
    <col min="652" max="652" width="19.296875" style="156" customWidth="1"/>
    <col min="653" max="668" width="8.69921875" style="156"/>
    <col min="669" max="670" width="12.09765625" style="156" customWidth="1"/>
    <col min="671" max="671" width="8.69921875" style="156"/>
    <col min="672" max="672" width="12.5" style="156" customWidth="1"/>
    <col min="673" max="673" width="9.59765625" style="156" customWidth="1"/>
    <col min="674" max="674" width="15.59765625" style="156" customWidth="1"/>
    <col min="675" max="676" width="11.3984375" style="156" customWidth="1"/>
    <col min="677" max="677" width="10.09765625" style="156" customWidth="1"/>
    <col min="678" max="678" width="16.5" style="156" customWidth="1"/>
    <col min="679" max="679" width="11.59765625" style="156" customWidth="1"/>
    <col min="680" max="681" width="11.8984375" style="156" customWidth="1"/>
    <col min="682" max="682" width="9.796875" style="156" customWidth="1"/>
    <col min="683" max="683" width="10" style="156" customWidth="1"/>
    <col min="684" max="684" width="13.69921875" style="156" customWidth="1"/>
    <col min="685" max="685" width="8.69921875" style="156"/>
    <col min="686" max="686" width="9.8984375" style="156" customWidth="1"/>
    <col min="687" max="687" width="9.69921875" style="156" customWidth="1"/>
    <col min="688" max="688" width="10.296875" style="156" customWidth="1"/>
    <col min="689" max="689" width="3.59765625" style="156" customWidth="1"/>
    <col min="690" max="880" width="8.69921875" style="156"/>
    <col min="881" max="881" width="5.796875" style="156" customWidth="1"/>
    <col min="882" max="882" width="12.5" style="156" customWidth="1"/>
    <col min="883" max="883" width="12.8984375" style="156" customWidth="1"/>
    <col min="884" max="900" width="8.69921875" style="156"/>
    <col min="901" max="901" width="10.796875" style="156" customWidth="1"/>
    <col min="902" max="902" width="11.5" style="156" customWidth="1"/>
    <col min="903" max="903" width="10" style="156" customWidth="1"/>
    <col min="904" max="904" width="10.796875" style="156" customWidth="1"/>
    <col min="905" max="905" width="8.69921875" style="156"/>
    <col min="906" max="906" width="13.796875" style="156" customWidth="1"/>
    <col min="907" max="907" width="13.69921875" style="156" customWidth="1"/>
    <col min="908" max="908" width="19.296875" style="156" customWidth="1"/>
    <col min="909" max="924" width="8.69921875" style="156"/>
    <col min="925" max="926" width="12.09765625" style="156" customWidth="1"/>
    <col min="927" max="927" width="8.69921875" style="156"/>
    <col min="928" max="928" width="12.5" style="156" customWidth="1"/>
    <col min="929" max="929" width="9.59765625" style="156" customWidth="1"/>
    <col min="930" max="930" width="15.59765625" style="156" customWidth="1"/>
    <col min="931" max="932" width="11.3984375" style="156" customWidth="1"/>
    <col min="933" max="933" width="10.09765625" style="156" customWidth="1"/>
    <col min="934" max="934" width="16.5" style="156" customWidth="1"/>
    <col min="935" max="935" width="11.59765625" style="156" customWidth="1"/>
    <col min="936" max="937" width="11.8984375" style="156" customWidth="1"/>
    <col min="938" max="938" width="9.796875" style="156" customWidth="1"/>
    <col min="939" max="939" width="10" style="156" customWidth="1"/>
    <col min="940" max="940" width="13.69921875" style="156" customWidth="1"/>
    <col min="941" max="941" width="8.69921875" style="156"/>
    <col min="942" max="942" width="9.8984375" style="156" customWidth="1"/>
    <col min="943" max="943" width="9.69921875" style="156" customWidth="1"/>
    <col min="944" max="944" width="10.296875" style="156" customWidth="1"/>
    <col min="945" max="945" width="3.59765625" style="156" customWidth="1"/>
    <col min="946" max="1136" width="8.69921875" style="156"/>
    <col min="1137" max="1137" width="5.796875" style="156" customWidth="1"/>
    <col min="1138" max="1138" width="12.5" style="156" customWidth="1"/>
    <col min="1139" max="1139" width="12.8984375" style="156" customWidth="1"/>
    <col min="1140" max="1156" width="8.69921875" style="156"/>
    <col min="1157" max="1157" width="10.796875" style="156" customWidth="1"/>
    <col min="1158" max="1158" width="11.5" style="156" customWidth="1"/>
    <col min="1159" max="1159" width="10" style="156" customWidth="1"/>
    <col min="1160" max="1160" width="10.796875" style="156" customWidth="1"/>
    <col min="1161" max="1161" width="8.69921875" style="156"/>
    <col min="1162" max="1162" width="13.796875" style="156" customWidth="1"/>
    <col min="1163" max="1163" width="13.69921875" style="156" customWidth="1"/>
    <col min="1164" max="1164" width="19.296875" style="156" customWidth="1"/>
    <col min="1165" max="1180" width="8.69921875" style="156"/>
    <col min="1181" max="1182" width="12.09765625" style="156" customWidth="1"/>
    <col min="1183" max="1183" width="8.69921875" style="156"/>
    <col min="1184" max="1184" width="12.5" style="156" customWidth="1"/>
    <col min="1185" max="1185" width="9.59765625" style="156" customWidth="1"/>
    <col min="1186" max="1186" width="15.59765625" style="156" customWidth="1"/>
    <col min="1187" max="1188" width="11.3984375" style="156" customWidth="1"/>
    <col min="1189" max="1189" width="10.09765625" style="156" customWidth="1"/>
    <col min="1190" max="1190" width="16.5" style="156" customWidth="1"/>
    <col min="1191" max="1191" width="11.59765625" style="156" customWidth="1"/>
    <col min="1192" max="1193" width="11.8984375" style="156" customWidth="1"/>
    <col min="1194" max="1194" width="9.796875" style="156" customWidth="1"/>
    <col min="1195" max="1195" width="10" style="156" customWidth="1"/>
    <col min="1196" max="1196" width="13.69921875" style="156" customWidth="1"/>
    <col min="1197" max="1197" width="8.69921875" style="156"/>
    <col min="1198" max="1198" width="9.8984375" style="156" customWidth="1"/>
    <col min="1199" max="1199" width="9.69921875" style="156" customWidth="1"/>
    <col min="1200" max="1200" width="10.296875" style="156" customWidth="1"/>
    <col min="1201" max="1201" width="3.59765625" style="156" customWidth="1"/>
    <col min="1202" max="1392" width="8.69921875" style="156"/>
    <col min="1393" max="1393" width="5.796875" style="156" customWidth="1"/>
    <col min="1394" max="1394" width="12.5" style="156" customWidth="1"/>
    <col min="1395" max="1395" width="12.8984375" style="156" customWidth="1"/>
    <col min="1396" max="1412" width="8.69921875" style="156"/>
    <col min="1413" max="1413" width="10.796875" style="156" customWidth="1"/>
    <col min="1414" max="1414" width="11.5" style="156" customWidth="1"/>
    <col min="1415" max="1415" width="10" style="156" customWidth="1"/>
    <col min="1416" max="1416" width="10.796875" style="156" customWidth="1"/>
    <col min="1417" max="1417" width="8.69921875" style="156"/>
    <col min="1418" max="1418" width="13.796875" style="156" customWidth="1"/>
    <col min="1419" max="1419" width="13.69921875" style="156" customWidth="1"/>
    <col min="1420" max="1420" width="19.296875" style="156" customWidth="1"/>
    <col min="1421" max="1436" width="8.69921875" style="156"/>
    <col min="1437" max="1438" width="12.09765625" style="156" customWidth="1"/>
    <col min="1439" max="1439" width="8.69921875" style="156"/>
    <col min="1440" max="1440" width="12.5" style="156" customWidth="1"/>
    <col min="1441" max="1441" width="9.59765625" style="156" customWidth="1"/>
    <col min="1442" max="1442" width="15.59765625" style="156" customWidth="1"/>
    <col min="1443" max="1444" width="11.3984375" style="156" customWidth="1"/>
    <col min="1445" max="1445" width="10.09765625" style="156" customWidth="1"/>
    <col min="1446" max="1446" width="16.5" style="156" customWidth="1"/>
    <col min="1447" max="1447" width="11.59765625" style="156" customWidth="1"/>
    <col min="1448" max="1449" width="11.8984375" style="156" customWidth="1"/>
    <col min="1450" max="1450" width="9.796875" style="156" customWidth="1"/>
    <col min="1451" max="1451" width="10" style="156" customWidth="1"/>
    <col min="1452" max="1452" width="13.69921875" style="156" customWidth="1"/>
    <col min="1453" max="1453" width="8.69921875" style="156"/>
    <col min="1454" max="1454" width="9.8984375" style="156" customWidth="1"/>
    <col min="1455" max="1455" width="9.69921875" style="156" customWidth="1"/>
    <col min="1456" max="1456" width="10.296875" style="156" customWidth="1"/>
    <col min="1457" max="1457" width="3.59765625" style="156" customWidth="1"/>
    <col min="1458" max="1648" width="8.69921875" style="156"/>
    <col min="1649" max="1649" width="5.796875" style="156" customWidth="1"/>
    <col min="1650" max="1650" width="12.5" style="156" customWidth="1"/>
    <col min="1651" max="1651" width="12.8984375" style="156" customWidth="1"/>
    <col min="1652" max="1668" width="8.69921875" style="156"/>
    <col min="1669" max="1669" width="10.796875" style="156" customWidth="1"/>
    <col min="1670" max="1670" width="11.5" style="156" customWidth="1"/>
    <col min="1671" max="1671" width="10" style="156" customWidth="1"/>
    <col min="1672" max="1672" width="10.796875" style="156" customWidth="1"/>
    <col min="1673" max="1673" width="8.69921875" style="156"/>
    <col min="1674" max="1674" width="13.796875" style="156" customWidth="1"/>
    <col min="1675" max="1675" width="13.69921875" style="156" customWidth="1"/>
    <col min="1676" max="1676" width="19.296875" style="156" customWidth="1"/>
    <col min="1677" max="1692" width="8.69921875" style="156"/>
    <col min="1693" max="1694" width="12.09765625" style="156" customWidth="1"/>
    <col min="1695" max="1695" width="8.69921875" style="156"/>
    <col min="1696" max="1696" width="12.5" style="156" customWidth="1"/>
    <col min="1697" max="1697" width="9.59765625" style="156" customWidth="1"/>
    <col min="1698" max="1698" width="15.59765625" style="156" customWidth="1"/>
    <col min="1699" max="1700" width="11.3984375" style="156" customWidth="1"/>
    <col min="1701" max="1701" width="10.09765625" style="156" customWidth="1"/>
    <col min="1702" max="1702" width="16.5" style="156" customWidth="1"/>
    <col min="1703" max="1703" width="11.59765625" style="156" customWidth="1"/>
    <col min="1704" max="1705" width="11.8984375" style="156" customWidth="1"/>
    <col min="1706" max="1706" width="9.796875" style="156" customWidth="1"/>
    <col min="1707" max="1707" width="10" style="156" customWidth="1"/>
    <col min="1708" max="1708" width="13.69921875" style="156" customWidth="1"/>
    <col min="1709" max="1709" width="8.69921875" style="156"/>
    <col min="1710" max="1710" width="9.8984375" style="156" customWidth="1"/>
    <col min="1711" max="1711" width="9.69921875" style="156" customWidth="1"/>
    <col min="1712" max="1712" width="10.296875" style="156" customWidth="1"/>
    <col min="1713" max="1713" width="3.59765625" style="156" customWidth="1"/>
    <col min="1714" max="1904" width="8.69921875" style="156"/>
    <col min="1905" max="1905" width="5.796875" style="156" customWidth="1"/>
    <col min="1906" max="1906" width="12.5" style="156" customWidth="1"/>
    <col min="1907" max="1907" width="12.8984375" style="156" customWidth="1"/>
    <col min="1908" max="1924" width="8.69921875" style="156"/>
    <col min="1925" max="1925" width="10.796875" style="156" customWidth="1"/>
    <col min="1926" max="1926" width="11.5" style="156" customWidth="1"/>
    <col min="1927" max="1927" width="10" style="156" customWidth="1"/>
    <col min="1928" max="1928" width="10.796875" style="156" customWidth="1"/>
    <col min="1929" max="1929" width="8.69921875" style="156"/>
    <col min="1930" max="1930" width="13.796875" style="156" customWidth="1"/>
    <col min="1931" max="1931" width="13.69921875" style="156" customWidth="1"/>
    <col min="1932" max="1932" width="19.296875" style="156" customWidth="1"/>
    <col min="1933" max="1948" width="8.69921875" style="156"/>
    <col min="1949" max="1950" width="12.09765625" style="156" customWidth="1"/>
    <col min="1951" max="1951" width="8.69921875" style="156"/>
    <col min="1952" max="1952" width="12.5" style="156" customWidth="1"/>
    <col min="1953" max="1953" width="9.59765625" style="156" customWidth="1"/>
    <col min="1954" max="1954" width="15.59765625" style="156" customWidth="1"/>
    <col min="1955" max="1956" width="11.3984375" style="156" customWidth="1"/>
    <col min="1957" max="1957" width="10.09765625" style="156" customWidth="1"/>
    <col min="1958" max="1958" width="16.5" style="156" customWidth="1"/>
    <col min="1959" max="1959" width="11.59765625" style="156" customWidth="1"/>
    <col min="1960" max="1961" width="11.8984375" style="156" customWidth="1"/>
    <col min="1962" max="1962" width="9.796875" style="156" customWidth="1"/>
    <col min="1963" max="1963" width="10" style="156" customWidth="1"/>
    <col min="1964" max="1964" width="13.69921875" style="156" customWidth="1"/>
    <col min="1965" max="1965" width="8.69921875" style="156"/>
    <col min="1966" max="1966" width="9.8984375" style="156" customWidth="1"/>
    <col min="1967" max="1967" width="9.69921875" style="156" customWidth="1"/>
    <col min="1968" max="1968" width="10.296875" style="156" customWidth="1"/>
    <col min="1969" max="1969" width="3.59765625" style="156" customWidth="1"/>
    <col min="1970" max="2160" width="8.69921875" style="156"/>
    <col min="2161" max="2161" width="5.796875" style="156" customWidth="1"/>
    <col min="2162" max="2162" width="12.5" style="156" customWidth="1"/>
    <col min="2163" max="2163" width="12.8984375" style="156" customWidth="1"/>
    <col min="2164" max="2180" width="8.69921875" style="156"/>
    <col min="2181" max="2181" width="10.796875" style="156" customWidth="1"/>
    <col min="2182" max="2182" width="11.5" style="156" customWidth="1"/>
    <col min="2183" max="2183" width="10" style="156" customWidth="1"/>
    <col min="2184" max="2184" width="10.796875" style="156" customWidth="1"/>
    <col min="2185" max="2185" width="8.69921875" style="156"/>
    <col min="2186" max="2186" width="13.796875" style="156" customWidth="1"/>
    <col min="2187" max="2187" width="13.69921875" style="156" customWidth="1"/>
    <col min="2188" max="2188" width="19.296875" style="156" customWidth="1"/>
    <col min="2189" max="2204" width="8.69921875" style="156"/>
    <col min="2205" max="2206" width="12.09765625" style="156" customWidth="1"/>
    <col min="2207" max="2207" width="8.69921875" style="156"/>
    <col min="2208" max="2208" width="12.5" style="156" customWidth="1"/>
    <col min="2209" max="2209" width="9.59765625" style="156" customWidth="1"/>
    <col min="2210" max="2210" width="15.59765625" style="156" customWidth="1"/>
    <col min="2211" max="2212" width="11.3984375" style="156" customWidth="1"/>
    <col min="2213" max="2213" width="10.09765625" style="156" customWidth="1"/>
    <col min="2214" max="2214" width="16.5" style="156" customWidth="1"/>
    <col min="2215" max="2215" width="11.59765625" style="156" customWidth="1"/>
    <col min="2216" max="2217" width="11.8984375" style="156" customWidth="1"/>
    <col min="2218" max="2218" width="9.796875" style="156" customWidth="1"/>
    <col min="2219" max="2219" width="10" style="156" customWidth="1"/>
    <col min="2220" max="2220" width="13.69921875" style="156" customWidth="1"/>
    <col min="2221" max="2221" width="8.69921875" style="156"/>
    <col min="2222" max="2222" width="9.8984375" style="156" customWidth="1"/>
    <col min="2223" max="2223" width="9.69921875" style="156" customWidth="1"/>
    <col min="2224" max="2224" width="10.296875" style="156" customWidth="1"/>
    <col min="2225" max="2225" width="3.59765625" style="156" customWidth="1"/>
    <col min="2226" max="2416" width="8.69921875" style="156"/>
    <col min="2417" max="2417" width="5.796875" style="156" customWidth="1"/>
    <col min="2418" max="2418" width="12.5" style="156" customWidth="1"/>
    <col min="2419" max="2419" width="12.8984375" style="156" customWidth="1"/>
    <col min="2420" max="2436" width="8.69921875" style="156"/>
    <col min="2437" max="2437" width="10.796875" style="156" customWidth="1"/>
    <col min="2438" max="2438" width="11.5" style="156" customWidth="1"/>
    <col min="2439" max="2439" width="10" style="156" customWidth="1"/>
    <col min="2440" max="2440" width="10.796875" style="156" customWidth="1"/>
    <col min="2441" max="2441" width="8.69921875" style="156"/>
    <col min="2442" max="2442" width="13.796875" style="156" customWidth="1"/>
    <col min="2443" max="2443" width="13.69921875" style="156" customWidth="1"/>
    <col min="2444" max="2444" width="19.296875" style="156" customWidth="1"/>
    <col min="2445" max="2460" width="8.69921875" style="156"/>
    <col min="2461" max="2462" width="12.09765625" style="156" customWidth="1"/>
    <col min="2463" max="2463" width="8.69921875" style="156"/>
    <col min="2464" max="2464" width="12.5" style="156" customWidth="1"/>
    <col min="2465" max="2465" width="9.59765625" style="156" customWidth="1"/>
    <col min="2466" max="2466" width="15.59765625" style="156" customWidth="1"/>
    <col min="2467" max="2468" width="11.3984375" style="156" customWidth="1"/>
    <col min="2469" max="2469" width="10.09765625" style="156" customWidth="1"/>
    <col min="2470" max="2470" width="16.5" style="156" customWidth="1"/>
    <col min="2471" max="2471" width="11.59765625" style="156" customWidth="1"/>
    <col min="2472" max="2473" width="11.8984375" style="156" customWidth="1"/>
    <col min="2474" max="2474" width="9.796875" style="156" customWidth="1"/>
    <col min="2475" max="2475" width="10" style="156" customWidth="1"/>
    <col min="2476" max="2476" width="13.69921875" style="156" customWidth="1"/>
    <col min="2477" max="2477" width="8.69921875" style="156"/>
    <col min="2478" max="2478" width="9.8984375" style="156" customWidth="1"/>
    <col min="2479" max="2479" width="9.69921875" style="156" customWidth="1"/>
    <col min="2480" max="2480" width="10.296875" style="156" customWidth="1"/>
    <col min="2481" max="2481" width="3.59765625" style="156" customWidth="1"/>
    <col min="2482" max="2672" width="8.69921875" style="156"/>
    <col min="2673" max="2673" width="5.796875" style="156" customWidth="1"/>
    <col min="2674" max="2674" width="12.5" style="156" customWidth="1"/>
    <col min="2675" max="2675" width="12.8984375" style="156" customWidth="1"/>
    <col min="2676" max="2692" width="8.69921875" style="156"/>
    <col min="2693" max="2693" width="10.796875" style="156" customWidth="1"/>
    <col min="2694" max="2694" width="11.5" style="156" customWidth="1"/>
    <col min="2695" max="2695" width="10" style="156" customWidth="1"/>
    <col min="2696" max="2696" width="10.796875" style="156" customWidth="1"/>
    <col min="2697" max="2697" width="8.69921875" style="156"/>
    <col min="2698" max="2698" width="13.796875" style="156" customWidth="1"/>
    <col min="2699" max="2699" width="13.69921875" style="156" customWidth="1"/>
    <col min="2700" max="2700" width="19.296875" style="156" customWidth="1"/>
    <col min="2701" max="2716" width="8.69921875" style="156"/>
    <col min="2717" max="2718" width="12.09765625" style="156" customWidth="1"/>
    <col min="2719" max="2719" width="8.69921875" style="156"/>
    <col min="2720" max="2720" width="12.5" style="156" customWidth="1"/>
    <col min="2721" max="2721" width="9.59765625" style="156" customWidth="1"/>
    <col min="2722" max="2722" width="15.59765625" style="156" customWidth="1"/>
    <col min="2723" max="2724" width="11.3984375" style="156" customWidth="1"/>
    <col min="2725" max="2725" width="10.09765625" style="156" customWidth="1"/>
    <col min="2726" max="2726" width="16.5" style="156" customWidth="1"/>
    <col min="2727" max="2727" width="11.59765625" style="156" customWidth="1"/>
    <col min="2728" max="2729" width="11.8984375" style="156" customWidth="1"/>
    <col min="2730" max="2730" width="9.796875" style="156" customWidth="1"/>
    <col min="2731" max="2731" width="10" style="156" customWidth="1"/>
    <col min="2732" max="2732" width="13.69921875" style="156" customWidth="1"/>
    <col min="2733" max="2733" width="8.69921875" style="156"/>
    <col min="2734" max="2734" width="9.8984375" style="156" customWidth="1"/>
    <col min="2735" max="2735" width="9.69921875" style="156" customWidth="1"/>
    <col min="2736" max="2736" width="10.296875" style="156" customWidth="1"/>
    <col min="2737" max="2737" width="3.59765625" style="156" customWidth="1"/>
    <col min="2738" max="2928" width="8.69921875" style="156"/>
    <col min="2929" max="2929" width="5.796875" style="156" customWidth="1"/>
    <col min="2930" max="2930" width="12.5" style="156" customWidth="1"/>
    <col min="2931" max="2931" width="12.8984375" style="156" customWidth="1"/>
    <col min="2932" max="2948" width="8.69921875" style="156"/>
    <col min="2949" max="2949" width="10.796875" style="156" customWidth="1"/>
    <col min="2950" max="2950" width="11.5" style="156" customWidth="1"/>
    <col min="2951" max="2951" width="10" style="156" customWidth="1"/>
    <col min="2952" max="2952" width="10.796875" style="156" customWidth="1"/>
    <col min="2953" max="2953" width="8.69921875" style="156"/>
    <col min="2954" max="2954" width="13.796875" style="156" customWidth="1"/>
    <col min="2955" max="2955" width="13.69921875" style="156" customWidth="1"/>
    <col min="2956" max="2956" width="19.296875" style="156" customWidth="1"/>
    <col min="2957" max="2972" width="8.69921875" style="156"/>
    <col min="2973" max="2974" width="12.09765625" style="156" customWidth="1"/>
    <col min="2975" max="2975" width="8.69921875" style="156"/>
    <col min="2976" max="2976" width="12.5" style="156" customWidth="1"/>
    <col min="2977" max="2977" width="9.59765625" style="156" customWidth="1"/>
    <col min="2978" max="2978" width="15.59765625" style="156" customWidth="1"/>
    <col min="2979" max="2980" width="11.3984375" style="156" customWidth="1"/>
    <col min="2981" max="2981" width="10.09765625" style="156" customWidth="1"/>
    <col min="2982" max="2982" width="16.5" style="156" customWidth="1"/>
    <col min="2983" max="2983" width="11.59765625" style="156" customWidth="1"/>
    <col min="2984" max="2985" width="11.8984375" style="156" customWidth="1"/>
    <col min="2986" max="2986" width="9.796875" style="156" customWidth="1"/>
    <col min="2987" max="2987" width="10" style="156" customWidth="1"/>
    <col min="2988" max="2988" width="13.69921875" style="156" customWidth="1"/>
    <col min="2989" max="2989" width="8.69921875" style="156"/>
    <col min="2990" max="2990" width="9.8984375" style="156" customWidth="1"/>
    <col min="2991" max="2991" width="9.69921875" style="156" customWidth="1"/>
    <col min="2992" max="2992" width="10.296875" style="156" customWidth="1"/>
    <col min="2993" max="2993" width="3.59765625" style="156" customWidth="1"/>
    <col min="2994" max="3184" width="8.69921875" style="156"/>
    <col min="3185" max="3185" width="5.796875" style="156" customWidth="1"/>
    <col min="3186" max="3186" width="12.5" style="156" customWidth="1"/>
    <col min="3187" max="3187" width="12.8984375" style="156" customWidth="1"/>
    <col min="3188" max="3204" width="8.69921875" style="156"/>
    <col min="3205" max="3205" width="10.796875" style="156" customWidth="1"/>
    <col min="3206" max="3206" width="11.5" style="156" customWidth="1"/>
    <col min="3207" max="3207" width="10" style="156" customWidth="1"/>
    <col min="3208" max="3208" width="10.796875" style="156" customWidth="1"/>
    <col min="3209" max="3209" width="8.69921875" style="156"/>
    <col min="3210" max="3210" width="13.796875" style="156" customWidth="1"/>
    <col min="3211" max="3211" width="13.69921875" style="156" customWidth="1"/>
    <col min="3212" max="3212" width="19.296875" style="156" customWidth="1"/>
    <col min="3213" max="3228" width="8.69921875" style="156"/>
    <col min="3229" max="3230" width="12.09765625" style="156" customWidth="1"/>
    <col min="3231" max="3231" width="8.69921875" style="156"/>
    <col min="3232" max="3232" width="12.5" style="156" customWidth="1"/>
    <col min="3233" max="3233" width="9.59765625" style="156" customWidth="1"/>
    <col min="3234" max="3234" width="15.59765625" style="156" customWidth="1"/>
    <col min="3235" max="3236" width="11.3984375" style="156" customWidth="1"/>
    <col min="3237" max="3237" width="10.09765625" style="156" customWidth="1"/>
    <col min="3238" max="3238" width="16.5" style="156" customWidth="1"/>
    <col min="3239" max="3239" width="11.59765625" style="156" customWidth="1"/>
    <col min="3240" max="3241" width="11.8984375" style="156" customWidth="1"/>
    <col min="3242" max="3242" width="9.796875" style="156" customWidth="1"/>
    <col min="3243" max="3243" width="10" style="156" customWidth="1"/>
    <col min="3244" max="3244" width="13.69921875" style="156" customWidth="1"/>
    <col min="3245" max="3245" width="8.69921875" style="156"/>
    <col min="3246" max="3246" width="9.8984375" style="156" customWidth="1"/>
    <col min="3247" max="3247" width="9.69921875" style="156" customWidth="1"/>
    <col min="3248" max="3248" width="10.296875" style="156" customWidth="1"/>
    <col min="3249" max="3249" width="3.59765625" style="156" customWidth="1"/>
    <col min="3250" max="3440" width="8.69921875" style="156"/>
    <col min="3441" max="3441" width="5.796875" style="156" customWidth="1"/>
    <col min="3442" max="3442" width="12.5" style="156" customWidth="1"/>
    <col min="3443" max="3443" width="12.8984375" style="156" customWidth="1"/>
    <col min="3444" max="3460" width="8.69921875" style="156"/>
    <col min="3461" max="3461" width="10.796875" style="156" customWidth="1"/>
    <col min="3462" max="3462" width="11.5" style="156" customWidth="1"/>
    <col min="3463" max="3463" width="10" style="156" customWidth="1"/>
    <col min="3464" max="3464" width="10.796875" style="156" customWidth="1"/>
    <col min="3465" max="3465" width="8.69921875" style="156"/>
    <col min="3466" max="3466" width="13.796875" style="156" customWidth="1"/>
    <col min="3467" max="3467" width="13.69921875" style="156" customWidth="1"/>
    <col min="3468" max="3468" width="19.296875" style="156" customWidth="1"/>
    <col min="3469" max="3484" width="8.69921875" style="156"/>
    <col min="3485" max="3486" width="12.09765625" style="156" customWidth="1"/>
    <col min="3487" max="3487" width="8.69921875" style="156"/>
    <col min="3488" max="3488" width="12.5" style="156" customWidth="1"/>
    <col min="3489" max="3489" width="9.59765625" style="156" customWidth="1"/>
    <col min="3490" max="3490" width="15.59765625" style="156" customWidth="1"/>
    <col min="3491" max="3492" width="11.3984375" style="156" customWidth="1"/>
    <col min="3493" max="3493" width="10.09765625" style="156" customWidth="1"/>
    <col min="3494" max="3494" width="16.5" style="156" customWidth="1"/>
    <col min="3495" max="3495" width="11.59765625" style="156" customWidth="1"/>
    <col min="3496" max="3497" width="11.8984375" style="156" customWidth="1"/>
    <col min="3498" max="3498" width="9.796875" style="156" customWidth="1"/>
    <col min="3499" max="3499" width="10" style="156" customWidth="1"/>
    <col min="3500" max="3500" width="13.69921875" style="156" customWidth="1"/>
    <col min="3501" max="3501" width="8.69921875" style="156"/>
    <col min="3502" max="3502" width="9.8984375" style="156" customWidth="1"/>
    <col min="3503" max="3503" width="9.69921875" style="156" customWidth="1"/>
    <col min="3504" max="3504" width="10.296875" style="156" customWidth="1"/>
    <col min="3505" max="3505" width="3.59765625" style="156" customWidth="1"/>
    <col min="3506" max="3696" width="8.69921875" style="156"/>
    <col min="3697" max="3697" width="5.796875" style="156" customWidth="1"/>
    <col min="3698" max="3698" width="12.5" style="156" customWidth="1"/>
    <col min="3699" max="3699" width="12.8984375" style="156" customWidth="1"/>
    <col min="3700" max="3716" width="8.69921875" style="156"/>
    <col min="3717" max="3717" width="10.796875" style="156" customWidth="1"/>
    <col min="3718" max="3718" width="11.5" style="156" customWidth="1"/>
    <col min="3719" max="3719" width="10" style="156" customWidth="1"/>
    <col min="3720" max="3720" width="10.796875" style="156" customWidth="1"/>
    <col min="3721" max="3721" width="8.69921875" style="156"/>
    <col min="3722" max="3722" width="13.796875" style="156" customWidth="1"/>
    <col min="3723" max="3723" width="13.69921875" style="156" customWidth="1"/>
    <col min="3724" max="3724" width="19.296875" style="156" customWidth="1"/>
    <col min="3725" max="3740" width="8.69921875" style="156"/>
    <col min="3741" max="3742" width="12.09765625" style="156" customWidth="1"/>
    <col min="3743" max="3743" width="8.69921875" style="156"/>
    <col min="3744" max="3744" width="12.5" style="156" customWidth="1"/>
    <col min="3745" max="3745" width="9.59765625" style="156" customWidth="1"/>
    <col min="3746" max="3746" width="15.59765625" style="156" customWidth="1"/>
    <col min="3747" max="3748" width="11.3984375" style="156" customWidth="1"/>
    <col min="3749" max="3749" width="10.09765625" style="156" customWidth="1"/>
    <col min="3750" max="3750" width="16.5" style="156" customWidth="1"/>
    <col min="3751" max="3751" width="11.59765625" style="156" customWidth="1"/>
    <col min="3752" max="3753" width="11.8984375" style="156" customWidth="1"/>
    <col min="3754" max="3754" width="9.796875" style="156" customWidth="1"/>
    <col min="3755" max="3755" width="10" style="156" customWidth="1"/>
    <col min="3756" max="3756" width="13.69921875" style="156" customWidth="1"/>
    <col min="3757" max="3757" width="8.69921875" style="156"/>
    <col min="3758" max="3758" width="9.8984375" style="156" customWidth="1"/>
    <col min="3759" max="3759" width="9.69921875" style="156" customWidth="1"/>
    <col min="3760" max="3760" width="10.296875" style="156" customWidth="1"/>
    <col min="3761" max="3761" width="3.59765625" style="156" customWidth="1"/>
    <col min="3762" max="3952" width="8.69921875" style="156"/>
    <col min="3953" max="3953" width="5.796875" style="156" customWidth="1"/>
    <col min="3954" max="3954" width="12.5" style="156" customWidth="1"/>
    <col min="3955" max="3955" width="12.8984375" style="156" customWidth="1"/>
    <col min="3956" max="3972" width="8.69921875" style="156"/>
    <col min="3973" max="3973" width="10.796875" style="156" customWidth="1"/>
    <col min="3974" max="3974" width="11.5" style="156" customWidth="1"/>
    <col min="3975" max="3975" width="10" style="156" customWidth="1"/>
    <col min="3976" max="3976" width="10.796875" style="156" customWidth="1"/>
    <col min="3977" max="3977" width="8.69921875" style="156"/>
    <col min="3978" max="3978" width="13.796875" style="156" customWidth="1"/>
    <col min="3979" max="3979" width="13.69921875" style="156" customWidth="1"/>
    <col min="3980" max="3980" width="19.296875" style="156" customWidth="1"/>
    <col min="3981" max="3996" width="8.69921875" style="156"/>
    <col min="3997" max="3998" width="12.09765625" style="156" customWidth="1"/>
    <col min="3999" max="3999" width="8.69921875" style="156"/>
    <col min="4000" max="4000" width="12.5" style="156" customWidth="1"/>
    <col min="4001" max="4001" width="9.59765625" style="156" customWidth="1"/>
    <col min="4002" max="4002" width="15.59765625" style="156" customWidth="1"/>
    <col min="4003" max="4004" width="11.3984375" style="156" customWidth="1"/>
    <col min="4005" max="4005" width="10.09765625" style="156" customWidth="1"/>
    <col min="4006" max="4006" width="16.5" style="156" customWidth="1"/>
    <col min="4007" max="4007" width="11.59765625" style="156" customWidth="1"/>
    <col min="4008" max="4009" width="11.8984375" style="156" customWidth="1"/>
    <col min="4010" max="4010" width="9.796875" style="156" customWidth="1"/>
    <col min="4011" max="4011" width="10" style="156" customWidth="1"/>
    <col min="4012" max="4012" width="13.69921875" style="156" customWidth="1"/>
    <col min="4013" max="4013" width="8.69921875" style="156"/>
    <col min="4014" max="4014" width="9.8984375" style="156" customWidth="1"/>
    <col min="4015" max="4015" width="9.69921875" style="156" customWidth="1"/>
    <col min="4016" max="4016" width="10.296875" style="156" customWidth="1"/>
    <col min="4017" max="4017" width="3.59765625" style="156" customWidth="1"/>
    <col min="4018" max="4208" width="8.69921875" style="156"/>
    <col min="4209" max="4209" width="5.796875" style="156" customWidth="1"/>
    <col min="4210" max="4210" width="12.5" style="156" customWidth="1"/>
    <col min="4211" max="4211" width="12.8984375" style="156" customWidth="1"/>
    <col min="4212" max="4228" width="8.69921875" style="156"/>
    <col min="4229" max="4229" width="10.796875" style="156" customWidth="1"/>
    <col min="4230" max="4230" width="11.5" style="156" customWidth="1"/>
    <col min="4231" max="4231" width="10" style="156" customWidth="1"/>
    <col min="4232" max="4232" width="10.796875" style="156" customWidth="1"/>
    <col min="4233" max="4233" width="8.69921875" style="156"/>
    <col min="4234" max="4234" width="13.796875" style="156" customWidth="1"/>
    <col min="4235" max="4235" width="13.69921875" style="156" customWidth="1"/>
    <col min="4236" max="4236" width="19.296875" style="156" customWidth="1"/>
    <col min="4237" max="4252" width="8.69921875" style="156"/>
    <col min="4253" max="4254" width="12.09765625" style="156" customWidth="1"/>
    <col min="4255" max="4255" width="8.69921875" style="156"/>
    <col min="4256" max="4256" width="12.5" style="156" customWidth="1"/>
    <col min="4257" max="4257" width="9.59765625" style="156" customWidth="1"/>
    <col min="4258" max="4258" width="15.59765625" style="156" customWidth="1"/>
    <col min="4259" max="4260" width="11.3984375" style="156" customWidth="1"/>
    <col min="4261" max="4261" width="10.09765625" style="156" customWidth="1"/>
    <col min="4262" max="4262" width="16.5" style="156" customWidth="1"/>
    <col min="4263" max="4263" width="11.59765625" style="156" customWidth="1"/>
    <col min="4264" max="4265" width="11.8984375" style="156" customWidth="1"/>
    <col min="4266" max="4266" width="9.796875" style="156" customWidth="1"/>
    <col min="4267" max="4267" width="10" style="156" customWidth="1"/>
    <col min="4268" max="4268" width="13.69921875" style="156" customWidth="1"/>
    <col min="4269" max="4269" width="8.69921875" style="156"/>
    <col min="4270" max="4270" width="9.8984375" style="156" customWidth="1"/>
    <col min="4271" max="4271" width="9.69921875" style="156" customWidth="1"/>
    <col min="4272" max="4272" width="10.296875" style="156" customWidth="1"/>
    <col min="4273" max="4273" width="3.59765625" style="156" customWidth="1"/>
    <col min="4274" max="4464" width="8.69921875" style="156"/>
    <col min="4465" max="4465" width="5.796875" style="156" customWidth="1"/>
    <col min="4466" max="4466" width="12.5" style="156" customWidth="1"/>
    <col min="4467" max="4467" width="12.8984375" style="156" customWidth="1"/>
    <col min="4468" max="4484" width="8.69921875" style="156"/>
    <col min="4485" max="4485" width="10.796875" style="156" customWidth="1"/>
    <col min="4486" max="4486" width="11.5" style="156" customWidth="1"/>
    <col min="4487" max="4487" width="10" style="156" customWidth="1"/>
    <col min="4488" max="4488" width="10.796875" style="156" customWidth="1"/>
    <col min="4489" max="4489" width="8.69921875" style="156"/>
    <col min="4490" max="4490" width="13.796875" style="156" customWidth="1"/>
    <col min="4491" max="4491" width="13.69921875" style="156" customWidth="1"/>
    <col min="4492" max="4492" width="19.296875" style="156" customWidth="1"/>
    <col min="4493" max="4508" width="8.69921875" style="156"/>
    <col min="4509" max="4510" width="12.09765625" style="156" customWidth="1"/>
    <col min="4511" max="4511" width="8.69921875" style="156"/>
    <col min="4512" max="4512" width="12.5" style="156" customWidth="1"/>
    <col min="4513" max="4513" width="9.59765625" style="156" customWidth="1"/>
    <col min="4514" max="4514" width="15.59765625" style="156" customWidth="1"/>
    <col min="4515" max="4516" width="11.3984375" style="156" customWidth="1"/>
    <col min="4517" max="4517" width="10.09765625" style="156" customWidth="1"/>
    <col min="4518" max="4518" width="16.5" style="156" customWidth="1"/>
    <col min="4519" max="4519" width="11.59765625" style="156" customWidth="1"/>
    <col min="4520" max="4521" width="11.8984375" style="156" customWidth="1"/>
    <col min="4522" max="4522" width="9.796875" style="156" customWidth="1"/>
    <col min="4523" max="4523" width="10" style="156" customWidth="1"/>
    <col min="4524" max="4524" width="13.69921875" style="156" customWidth="1"/>
    <col min="4525" max="4525" width="8.69921875" style="156"/>
    <col min="4526" max="4526" width="9.8984375" style="156" customWidth="1"/>
    <col min="4527" max="4527" width="9.69921875" style="156" customWidth="1"/>
    <col min="4528" max="4528" width="10.296875" style="156" customWidth="1"/>
    <col min="4529" max="4529" width="3.59765625" style="156" customWidth="1"/>
    <col min="4530" max="4720" width="8.69921875" style="156"/>
    <col min="4721" max="4721" width="5.796875" style="156" customWidth="1"/>
    <col min="4722" max="4722" width="12.5" style="156" customWidth="1"/>
    <col min="4723" max="4723" width="12.8984375" style="156" customWidth="1"/>
    <col min="4724" max="4740" width="8.69921875" style="156"/>
    <col min="4741" max="4741" width="10.796875" style="156" customWidth="1"/>
    <col min="4742" max="4742" width="11.5" style="156" customWidth="1"/>
    <col min="4743" max="4743" width="10" style="156" customWidth="1"/>
    <col min="4744" max="4744" width="10.796875" style="156" customWidth="1"/>
    <col min="4745" max="4745" width="8.69921875" style="156"/>
    <col min="4746" max="4746" width="13.796875" style="156" customWidth="1"/>
    <col min="4747" max="4747" width="13.69921875" style="156" customWidth="1"/>
    <col min="4748" max="4748" width="19.296875" style="156" customWidth="1"/>
    <col min="4749" max="4764" width="8.69921875" style="156"/>
    <col min="4765" max="4766" width="12.09765625" style="156" customWidth="1"/>
    <col min="4767" max="4767" width="8.69921875" style="156"/>
    <col min="4768" max="4768" width="12.5" style="156" customWidth="1"/>
    <col min="4769" max="4769" width="9.59765625" style="156" customWidth="1"/>
    <col min="4770" max="4770" width="15.59765625" style="156" customWidth="1"/>
    <col min="4771" max="4772" width="11.3984375" style="156" customWidth="1"/>
    <col min="4773" max="4773" width="10.09765625" style="156" customWidth="1"/>
    <col min="4774" max="4774" width="16.5" style="156" customWidth="1"/>
    <col min="4775" max="4775" width="11.59765625" style="156" customWidth="1"/>
    <col min="4776" max="4777" width="11.8984375" style="156" customWidth="1"/>
    <col min="4778" max="4778" width="9.796875" style="156" customWidth="1"/>
    <col min="4779" max="4779" width="10" style="156" customWidth="1"/>
    <col min="4780" max="4780" width="13.69921875" style="156" customWidth="1"/>
    <col min="4781" max="4781" width="8.69921875" style="156"/>
    <col min="4782" max="4782" width="9.8984375" style="156" customWidth="1"/>
    <col min="4783" max="4783" width="9.69921875" style="156" customWidth="1"/>
    <col min="4784" max="4784" width="10.296875" style="156" customWidth="1"/>
    <col min="4785" max="4785" width="3.59765625" style="156" customWidth="1"/>
    <col min="4786" max="4976" width="8.69921875" style="156"/>
    <col min="4977" max="4977" width="5.796875" style="156" customWidth="1"/>
    <col min="4978" max="4978" width="12.5" style="156" customWidth="1"/>
    <col min="4979" max="4979" width="12.8984375" style="156" customWidth="1"/>
    <col min="4980" max="4996" width="8.69921875" style="156"/>
    <col min="4997" max="4997" width="10.796875" style="156" customWidth="1"/>
    <col min="4998" max="4998" width="11.5" style="156" customWidth="1"/>
    <col min="4999" max="4999" width="10" style="156" customWidth="1"/>
    <col min="5000" max="5000" width="10.796875" style="156" customWidth="1"/>
    <col min="5001" max="5001" width="8.69921875" style="156"/>
    <col min="5002" max="5002" width="13.796875" style="156" customWidth="1"/>
    <col min="5003" max="5003" width="13.69921875" style="156" customWidth="1"/>
    <col min="5004" max="5004" width="19.296875" style="156" customWidth="1"/>
    <col min="5005" max="5020" width="8.69921875" style="156"/>
    <col min="5021" max="5022" width="12.09765625" style="156" customWidth="1"/>
    <col min="5023" max="5023" width="8.69921875" style="156"/>
    <col min="5024" max="5024" width="12.5" style="156" customWidth="1"/>
    <col min="5025" max="5025" width="9.59765625" style="156" customWidth="1"/>
    <col min="5026" max="5026" width="15.59765625" style="156" customWidth="1"/>
    <col min="5027" max="5028" width="11.3984375" style="156" customWidth="1"/>
    <col min="5029" max="5029" width="10.09765625" style="156" customWidth="1"/>
    <col min="5030" max="5030" width="16.5" style="156" customWidth="1"/>
    <col min="5031" max="5031" width="11.59765625" style="156" customWidth="1"/>
    <col min="5032" max="5033" width="11.8984375" style="156" customWidth="1"/>
    <col min="5034" max="5034" width="9.796875" style="156" customWidth="1"/>
    <col min="5035" max="5035" width="10" style="156" customWidth="1"/>
    <col min="5036" max="5036" width="13.69921875" style="156" customWidth="1"/>
    <col min="5037" max="5037" width="8.69921875" style="156"/>
    <col min="5038" max="5038" width="9.8984375" style="156" customWidth="1"/>
    <col min="5039" max="5039" width="9.69921875" style="156" customWidth="1"/>
    <col min="5040" max="5040" width="10.296875" style="156" customWidth="1"/>
    <col min="5041" max="5041" width="3.59765625" style="156" customWidth="1"/>
    <col min="5042" max="5232" width="8.69921875" style="156"/>
    <col min="5233" max="5233" width="5.796875" style="156" customWidth="1"/>
    <col min="5234" max="5234" width="12.5" style="156" customWidth="1"/>
    <col min="5235" max="5235" width="12.8984375" style="156" customWidth="1"/>
    <col min="5236" max="5252" width="8.69921875" style="156"/>
    <col min="5253" max="5253" width="10.796875" style="156" customWidth="1"/>
    <col min="5254" max="5254" width="11.5" style="156" customWidth="1"/>
    <col min="5255" max="5255" width="10" style="156" customWidth="1"/>
    <col min="5256" max="5256" width="10.796875" style="156" customWidth="1"/>
    <col min="5257" max="5257" width="8.69921875" style="156"/>
    <col min="5258" max="5258" width="13.796875" style="156" customWidth="1"/>
    <col min="5259" max="5259" width="13.69921875" style="156" customWidth="1"/>
    <col min="5260" max="5260" width="19.296875" style="156" customWidth="1"/>
    <col min="5261" max="5276" width="8.69921875" style="156"/>
    <col min="5277" max="5278" width="12.09765625" style="156" customWidth="1"/>
    <col min="5279" max="5279" width="8.69921875" style="156"/>
    <col min="5280" max="5280" width="12.5" style="156" customWidth="1"/>
    <col min="5281" max="5281" width="9.59765625" style="156" customWidth="1"/>
    <col min="5282" max="5282" width="15.59765625" style="156" customWidth="1"/>
    <col min="5283" max="5284" width="11.3984375" style="156" customWidth="1"/>
    <col min="5285" max="5285" width="10.09765625" style="156" customWidth="1"/>
    <col min="5286" max="5286" width="16.5" style="156" customWidth="1"/>
    <col min="5287" max="5287" width="11.59765625" style="156" customWidth="1"/>
    <col min="5288" max="5289" width="11.8984375" style="156" customWidth="1"/>
    <col min="5290" max="5290" width="9.796875" style="156" customWidth="1"/>
    <col min="5291" max="5291" width="10" style="156" customWidth="1"/>
    <col min="5292" max="5292" width="13.69921875" style="156" customWidth="1"/>
    <col min="5293" max="5293" width="8.69921875" style="156"/>
    <col min="5294" max="5294" width="9.8984375" style="156" customWidth="1"/>
    <col min="5295" max="5295" width="9.69921875" style="156" customWidth="1"/>
    <col min="5296" max="5296" width="10.296875" style="156" customWidth="1"/>
    <col min="5297" max="5297" width="3.59765625" style="156" customWidth="1"/>
    <col min="5298" max="5488" width="8.69921875" style="156"/>
    <col min="5489" max="5489" width="5.796875" style="156" customWidth="1"/>
    <col min="5490" max="5490" width="12.5" style="156" customWidth="1"/>
    <col min="5491" max="5491" width="12.8984375" style="156" customWidth="1"/>
    <col min="5492" max="5508" width="8.69921875" style="156"/>
    <col min="5509" max="5509" width="10.796875" style="156" customWidth="1"/>
    <col min="5510" max="5510" width="11.5" style="156" customWidth="1"/>
    <col min="5511" max="5511" width="10" style="156" customWidth="1"/>
    <col min="5512" max="5512" width="10.796875" style="156" customWidth="1"/>
    <col min="5513" max="5513" width="8.69921875" style="156"/>
    <col min="5514" max="5514" width="13.796875" style="156" customWidth="1"/>
    <col min="5515" max="5515" width="13.69921875" style="156" customWidth="1"/>
    <col min="5516" max="5516" width="19.296875" style="156" customWidth="1"/>
    <col min="5517" max="5532" width="8.69921875" style="156"/>
    <col min="5533" max="5534" width="12.09765625" style="156" customWidth="1"/>
    <col min="5535" max="5535" width="8.69921875" style="156"/>
    <col min="5536" max="5536" width="12.5" style="156" customWidth="1"/>
    <col min="5537" max="5537" width="9.59765625" style="156" customWidth="1"/>
    <col min="5538" max="5538" width="15.59765625" style="156" customWidth="1"/>
    <col min="5539" max="5540" width="11.3984375" style="156" customWidth="1"/>
    <col min="5541" max="5541" width="10.09765625" style="156" customWidth="1"/>
    <col min="5542" max="5542" width="16.5" style="156" customWidth="1"/>
    <col min="5543" max="5543" width="11.59765625" style="156" customWidth="1"/>
    <col min="5544" max="5545" width="11.8984375" style="156" customWidth="1"/>
    <col min="5546" max="5546" width="9.796875" style="156" customWidth="1"/>
    <col min="5547" max="5547" width="10" style="156" customWidth="1"/>
    <col min="5548" max="5548" width="13.69921875" style="156" customWidth="1"/>
    <col min="5549" max="5549" width="8.69921875" style="156"/>
    <col min="5550" max="5550" width="9.8984375" style="156" customWidth="1"/>
    <col min="5551" max="5551" width="9.69921875" style="156" customWidth="1"/>
    <col min="5552" max="5552" width="10.296875" style="156" customWidth="1"/>
    <col min="5553" max="5553" width="3.59765625" style="156" customWidth="1"/>
    <col min="5554" max="5744" width="8.69921875" style="156"/>
    <col min="5745" max="5745" width="5.796875" style="156" customWidth="1"/>
    <col min="5746" max="5746" width="12.5" style="156" customWidth="1"/>
    <col min="5747" max="5747" width="12.8984375" style="156" customWidth="1"/>
    <col min="5748" max="5764" width="8.69921875" style="156"/>
    <col min="5765" max="5765" width="10.796875" style="156" customWidth="1"/>
    <col min="5766" max="5766" width="11.5" style="156" customWidth="1"/>
    <col min="5767" max="5767" width="10" style="156" customWidth="1"/>
    <col min="5768" max="5768" width="10.796875" style="156" customWidth="1"/>
    <col min="5769" max="5769" width="8.69921875" style="156"/>
    <col min="5770" max="5770" width="13.796875" style="156" customWidth="1"/>
    <col min="5771" max="5771" width="13.69921875" style="156" customWidth="1"/>
    <col min="5772" max="5772" width="19.296875" style="156" customWidth="1"/>
    <col min="5773" max="5788" width="8.69921875" style="156"/>
    <col min="5789" max="5790" width="12.09765625" style="156" customWidth="1"/>
    <col min="5791" max="5791" width="8.69921875" style="156"/>
    <col min="5792" max="5792" width="12.5" style="156" customWidth="1"/>
    <col min="5793" max="5793" width="9.59765625" style="156" customWidth="1"/>
    <col min="5794" max="5794" width="15.59765625" style="156" customWidth="1"/>
    <col min="5795" max="5796" width="11.3984375" style="156" customWidth="1"/>
    <col min="5797" max="5797" width="10.09765625" style="156" customWidth="1"/>
    <col min="5798" max="5798" width="16.5" style="156" customWidth="1"/>
    <col min="5799" max="5799" width="11.59765625" style="156" customWidth="1"/>
    <col min="5800" max="5801" width="11.8984375" style="156" customWidth="1"/>
    <col min="5802" max="5802" width="9.796875" style="156" customWidth="1"/>
    <col min="5803" max="5803" width="10" style="156" customWidth="1"/>
    <col min="5804" max="5804" width="13.69921875" style="156" customWidth="1"/>
    <col min="5805" max="5805" width="8.69921875" style="156"/>
    <col min="5806" max="5806" width="9.8984375" style="156" customWidth="1"/>
    <col min="5807" max="5807" width="9.69921875" style="156" customWidth="1"/>
    <col min="5808" max="5808" width="10.296875" style="156" customWidth="1"/>
    <col min="5809" max="5809" width="3.59765625" style="156" customWidth="1"/>
    <col min="5810" max="6000" width="8.69921875" style="156"/>
    <col min="6001" max="6001" width="5.796875" style="156" customWidth="1"/>
    <col min="6002" max="6002" width="12.5" style="156" customWidth="1"/>
    <col min="6003" max="6003" width="12.8984375" style="156" customWidth="1"/>
    <col min="6004" max="6020" width="8.69921875" style="156"/>
    <col min="6021" max="6021" width="10.796875" style="156" customWidth="1"/>
    <col min="6022" max="6022" width="11.5" style="156" customWidth="1"/>
    <col min="6023" max="6023" width="10" style="156" customWidth="1"/>
    <col min="6024" max="6024" width="10.796875" style="156" customWidth="1"/>
    <col min="6025" max="6025" width="8.69921875" style="156"/>
    <col min="6026" max="6026" width="13.796875" style="156" customWidth="1"/>
    <col min="6027" max="6027" width="13.69921875" style="156" customWidth="1"/>
    <col min="6028" max="6028" width="19.296875" style="156" customWidth="1"/>
    <col min="6029" max="6044" width="8.69921875" style="156"/>
    <col min="6045" max="6046" width="12.09765625" style="156" customWidth="1"/>
    <col min="6047" max="6047" width="8.69921875" style="156"/>
    <col min="6048" max="6048" width="12.5" style="156" customWidth="1"/>
    <col min="6049" max="6049" width="9.59765625" style="156" customWidth="1"/>
    <col min="6050" max="6050" width="15.59765625" style="156" customWidth="1"/>
    <col min="6051" max="6052" width="11.3984375" style="156" customWidth="1"/>
    <col min="6053" max="6053" width="10.09765625" style="156" customWidth="1"/>
    <col min="6054" max="6054" width="16.5" style="156" customWidth="1"/>
    <col min="6055" max="6055" width="11.59765625" style="156" customWidth="1"/>
    <col min="6056" max="6057" width="11.8984375" style="156" customWidth="1"/>
    <col min="6058" max="6058" width="9.796875" style="156" customWidth="1"/>
    <col min="6059" max="6059" width="10" style="156" customWidth="1"/>
    <col min="6060" max="6060" width="13.69921875" style="156" customWidth="1"/>
    <col min="6061" max="6061" width="8.69921875" style="156"/>
    <col min="6062" max="6062" width="9.8984375" style="156" customWidth="1"/>
    <col min="6063" max="6063" width="9.69921875" style="156" customWidth="1"/>
    <col min="6064" max="6064" width="10.296875" style="156" customWidth="1"/>
    <col min="6065" max="6065" width="3.59765625" style="156" customWidth="1"/>
    <col min="6066" max="6256" width="8.69921875" style="156"/>
    <col min="6257" max="6257" width="5.796875" style="156" customWidth="1"/>
    <col min="6258" max="6258" width="12.5" style="156" customWidth="1"/>
    <col min="6259" max="6259" width="12.8984375" style="156" customWidth="1"/>
    <col min="6260" max="6276" width="8.69921875" style="156"/>
    <col min="6277" max="6277" width="10.796875" style="156" customWidth="1"/>
    <col min="6278" max="6278" width="11.5" style="156" customWidth="1"/>
    <col min="6279" max="6279" width="10" style="156" customWidth="1"/>
    <col min="6280" max="6280" width="10.796875" style="156" customWidth="1"/>
    <col min="6281" max="6281" width="8.69921875" style="156"/>
    <col min="6282" max="6282" width="13.796875" style="156" customWidth="1"/>
    <col min="6283" max="6283" width="13.69921875" style="156" customWidth="1"/>
    <col min="6284" max="6284" width="19.296875" style="156" customWidth="1"/>
    <col min="6285" max="6300" width="8.69921875" style="156"/>
    <col min="6301" max="6302" width="12.09765625" style="156" customWidth="1"/>
    <col min="6303" max="6303" width="8.69921875" style="156"/>
    <col min="6304" max="6304" width="12.5" style="156" customWidth="1"/>
    <col min="6305" max="6305" width="9.59765625" style="156" customWidth="1"/>
    <col min="6306" max="6306" width="15.59765625" style="156" customWidth="1"/>
    <col min="6307" max="6308" width="11.3984375" style="156" customWidth="1"/>
    <col min="6309" max="6309" width="10.09765625" style="156" customWidth="1"/>
    <col min="6310" max="6310" width="16.5" style="156" customWidth="1"/>
    <col min="6311" max="6311" width="11.59765625" style="156" customWidth="1"/>
    <col min="6312" max="6313" width="11.8984375" style="156" customWidth="1"/>
    <col min="6314" max="6314" width="9.796875" style="156" customWidth="1"/>
    <col min="6315" max="6315" width="10" style="156" customWidth="1"/>
    <col min="6316" max="6316" width="13.69921875" style="156" customWidth="1"/>
    <col min="6317" max="6317" width="8.69921875" style="156"/>
    <col min="6318" max="6318" width="9.8984375" style="156" customWidth="1"/>
    <col min="6319" max="6319" width="9.69921875" style="156" customWidth="1"/>
    <col min="6320" max="6320" width="10.296875" style="156" customWidth="1"/>
    <col min="6321" max="6321" width="3.59765625" style="156" customWidth="1"/>
    <col min="6322" max="6512" width="8.69921875" style="156"/>
    <col min="6513" max="6513" width="5.796875" style="156" customWidth="1"/>
    <col min="6514" max="6514" width="12.5" style="156" customWidth="1"/>
    <col min="6515" max="6515" width="12.8984375" style="156" customWidth="1"/>
    <col min="6516" max="6532" width="8.69921875" style="156"/>
    <col min="6533" max="6533" width="10.796875" style="156" customWidth="1"/>
    <col min="6534" max="6534" width="11.5" style="156" customWidth="1"/>
    <col min="6535" max="6535" width="10" style="156" customWidth="1"/>
    <col min="6536" max="6536" width="10.796875" style="156" customWidth="1"/>
    <col min="6537" max="6537" width="8.69921875" style="156"/>
    <col min="6538" max="6538" width="13.796875" style="156" customWidth="1"/>
    <col min="6539" max="6539" width="13.69921875" style="156" customWidth="1"/>
    <col min="6540" max="6540" width="19.296875" style="156" customWidth="1"/>
    <col min="6541" max="6556" width="8.69921875" style="156"/>
    <col min="6557" max="6558" width="12.09765625" style="156" customWidth="1"/>
    <col min="6559" max="6559" width="8.69921875" style="156"/>
    <col min="6560" max="6560" width="12.5" style="156" customWidth="1"/>
    <col min="6561" max="6561" width="9.59765625" style="156" customWidth="1"/>
    <col min="6562" max="6562" width="15.59765625" style="156" customWidth="1"/>
    <col min="6563" max="6564" width="11.3984375" style="156" customWidth="1"/>
    <col min="6565" max="6565" width="10.09765625" style="156" customWidth="1"/>
    <col min="6566" max="6566" width="16.5" style="156" customWidth="1"/>
    <col min="6567" max="6567" width="11.59765625" style="156" customWidth="1"/>
    <col min="6568" max="6569" width="11.8984375" style="156" customWidth="1"/>
    <col min="6570" max="6570" width="9.796875" style="156" customWidth="1"/>
    <col min="6571" max="6571" width="10" style="156" customWidth="1"/>
    <col min="6572" max="6572" width="13.69921875" style="156" customWidth="1"/>
    <col min="6573" max="6573" width="8.69921875" style="156"/>
    <col min="6574" max="6574" width="9.8984375" style="156" customWidth="1"/>
    <col min="6575" max="6575" width="9.69921875" style="156" customWidth="1"/>
    <col min="6576" max="6576" width="10.296875" style="156" customWidth="1"/>
    <col min="6577" max="6577" width="3.59765625" style="156" customWidth="1"/>
    <col min="6578" max="6768" width="8.69921875" style="156"/>
    <col min="6769" max="6769" width="5.796875" style="156" customWidth="1"/>
    <col min="6770" max="6770" width="12.5" style="156" customWidth="1"/>
    <col min="6771" max="6771" width="12.8984375" style="156" customWidth="1"/>
    <col min="6772" max="6788" width="8.69921875" style="156"/>
    <col min="6789" max="6789" width="10.796875" style="156" customWidth="1"/>
    <col min="6790" max="6790" width="11.5" style="156" customWidth="1"/>
    <col min="6791" max="6791" width="10" style="156" customWidth="1"/>
    <col min="6792" max="6792" width="10.796875" style="156" customWidth="1"/>
    <col min="6793" max="6793" width="8.69921875" style="156"/>
    <col min="6794" max="6794" width="13.796875" style="156" customWidth="1"/>
    <col min="6795" max="6795" width="13.69921875" style="156" customWidth="1"/>
    <col min="6796" max="6796" width="19.296875" style="156" customWidth="1"/>
    <col min="6797" max="6812" width="8.69921875" style="156"/>
    <col min="6813" max="6814" width="12.09765625" style="156" customWidth="1"/>
    <col min="6815" max="6815" width="8.69921875" style="156"/>
    <col min="6816" max="6816" width="12.5" style="156" customWidth="1"/>
    <col min="6817" max="6817" width="9.59765625" style="156" customWidth="1"/>
    <col min="6818" max="6818" width="15.59765625" style="156" customWidth="1"/>
    <col min="6819" max="6820" width="11.3984375" style="156" customWidth="1"/>
    <col min="6821" max="6821" width="10.09765625" style="156" customWidth="1"/>
    <col min="6822" max="6822" width="16.5" style="156" customWidth="1"/>
    <col min="6823" max="6823" width="11.59765625" style="156" customWidth="1"/>
    <col min="6824" max="6825" width="11.8984375" style="156" customWidth="1"/>
    <col min="6826" max="6826" width="9.796875" style="156" customWidth="1"/>
    <col min="6827" max="6827" width="10" style="156" customWidth="1"/>
    <col min="6828" max="6828" width="13.69921875" style="156" customWidth="1"/>
    <col min="6829" max="6829" width="8.69921875" style="156"/>
    <col min="6830" max="6830" width="9.8984375" style="156" customWidth="1"/>
    <col min="6831" max="6831" width="9.69921875" style="156" customWidth="1"/>
    <col min="6832" max="6832" width="10.296875" style="156" customWidth="1"/>
    <col min="6833" max="6833" width="3.59765625" style="156" customWidth="1"/>
    <col min="6834" max="7024" width="8.69921875" style="156"/>
    <col min="7025" max="7025" width="5.796875" style="156" customWidth="1"/>
    <col min="7026" max="7026" width="12.5" style="156" customWidth="1"/>
    <col min="7027" max="7027" width="12.8984375" style="156" customWidth="1"/>
    <col min="7028" max="7044" width="8.69921875" style="156"/>
    <col min="7045" max="7045" width="10.796875" style="156" customWidth="1"/>
    <col min="7046" max="7046" width="11.5" style="156" customWidth="1"/>
    <col min="7047" max="7047" width="10" style="156" customWidth="1"/>
    <col min="7048" max="7048" width="10.796875" style="156" customWidth="1"/>
    <col min="7049" max="7049" width="8.69921875" style="156"/>
    <col min="7050" max="7050" width="13.796875" style="156" customWidth="1"/>
    <col min="7051" max="7051" width="13.69921875" style="156" customWidth="1"/>
    <col min="7052" max="7052" width="19.296875" style="156" customWidth="1"/>
    <col min="7053" max="7068" width="8.69921875" style="156"/>
    <col min="7069" max="7070" width="12.09765625" style="156" customWidth="1"/>
    <col min="7071" max="7071" width="8.69921875" style="156"/>
    <col min="7072" max="7072" width="12.5" style="156" customWidth="1"/>
    <col min="7073" max="7073" width="9.59765625" style="156" customWidth="1"/>
    <col min="7074" max="7074" width="15.59765625" style="156" customWidth="1"/>
    <col min="7075" max="7076" width="11.3984375" style="156" customWidth="1"/>
    <col min="7077" max="7077" width="10.09765625" style="156" customWidth="1"/>
    <col min="7078" max="7078" width="16.5" style="156" customWidth="1"/>
    <col min="7079" max="7079" width="11.59765625" style="156" customWidth="1"/>
    <col min="7080" max="7081" width="11.8984375" style="156" customWidth="1"/>
    <col min="7082" max="7082" width="9.796875" style="156" customWidth="1"/>
    <col min="7083" max="7083" width="10" style="156" customWidth="1"/>
    <col min="7084" max="7084" width="13.69921875" style="156" customWidth="1"/>
    <col min="7085" max="7085" width="8.69921875" style="156"/>
    <col min="7086" max="7086" width="9.8984375" style="156" customWidth="1"/>
    <col min="7087" max="7087" width="9.69921875" style="156" customWidth="1"/>
    <col min="7088" max="7088" width="10.296875" style="156" customWidth="1"/>
    <col min="7089" max="7089" width="3.59765625" style="156" customWidth="1"/>
    <col min="7090" max="7280" width="8.69921875" style="156"/>
    <col min="7281" max="7281" width="5.796875" style="156" customWidth="1"/>
    <col min="7282" max="7282" width="12.5" style="156" customWidth="1"/>
    <col min="7283" max="7283" width="12.8984375" style="156" customWidth="1"/>
    <col min="7284" max="7300" width="8.69921875" style="156"/>
    <col min="7301" max="7301" width="10.796875" style="156" customWidth="1"/>
    <col min="7302" max="7302" width="11.5" style="156" customWidth="1"/>
    <col min="7303" max="7303" width="10" style="156" customWidth="1"/>
    <col min="7304" max="7304" width="10.796875" style="156" customWidth="1"/>
    <col min="7305" max="7305" width="8.69921875" style="156"/>
    <col min="7306" max="7306" width="13.796875" style="156" customWidth="1"/>
    <col min="7307" max="7307" width="13.69921875" style="156" customWidth="1"/>
    <col min="7308" max="7308" width="19.296875" style="156" customWidth="1"/>
    <col min="7309" max="7324" width="8.69921875" style="156"/>
    <col min="7325" max="7326" width="12.09765625" style="156" customWidth="1"/>
    <col min="7327" max="7327" width="8.69921875" style="156"/>
    <col min="7328" max="7328" width="12.5" style="156" customWidth="1"/>
    <col min="7329" max="7329" width="9.59765625" style="156" customWidth="1"/>
    <col min="7330" max="7330" width="15.59765625" style="156" customWidth="1"/>
    <col min="7331" max="7332" width="11.3984375" style="156" customWidth="1"/>
    <col min="7333" max="7333" width="10.09765625" style="156" customWidth="1"/>
    <col min="7334" max="7334" width="16.5" style="156" customWidth="1"/>
    <col min="7335" max="7335" width="11.59765625" style="156" customWidth="1"/>
    <col min="7336" max="7337" width="11.8984375" style="156" customWidth="1"/>
    <col min="7338" max="7338" width="9.796875" style="156" customWidth="1"/>
    <col min="7339" max="7339" width="10" style="156" customWidth="1"/>
    <col min="7340" max="7340" width="13.69921875" style="156" customWidth="1"/>
    <col min="7341" max="7341" width="8.69921875" style="156"/>
    <col min="7342" max="7342" width="9.8984375" style="156" customWidth="1"/>
    <col min="7343" max="7343" width="9.69921875" style="156" customWidth="1"/>
    <col min="7344" max="7344" width="10.296875" style="156" customWidth="1"/>
    <col min="7345" max="7345" width="3.59765625" style="156" customWidth="1"/>
    <col min="7346" max="7536" width="8.69921875" style="156"/>
    <col min="7537" max="7537" width="5.796875" style="156" customWidth="1"/>
    <col min="7538" max="7538" width="12.5" style="156" customWidth="1"/>
    <col min="7539" max="7539" width="12.8984375" style="156" customWidth="1"/>
    <col min="7540" max="7556" width="8.69921875" style="156"/>
    <col min="7557" max="7557" width="10.796875" style="156" customWidth="1"/>
    <col min="7558" max="7558" width="11.5" style="156" customWidth="1"/>
    <col min="7559" max="7559" width="10" style="156" customWidth="1"/>
    <col min="7560" max="7560" width="10.796875" style="156" customWidth="1"/>
    <col min="7561" max="7561" width="8.69921875" style="156"/>
    <col min="7562" max="7562" width="13.796875" style="156" customWidth="1"/>
    <col min="7563" max="7563" width="13.69921875" style="156" customWidth="1"/>
    <col min="7564" max="7564" width="19.296875" style="156" customWidth="1"/>
    <col min="7565" max="7580" width="8.69921875" style="156"/>
    <col min="7581" max="7582" width="12.09765625" style="156" customWidth="1"/>
    <col min="7583" max="7583" width="8.69921875" style="156"/>
    <col min="7584" max="7584" width="12.5" style="156" customWidth="1"/>
    <col min="7585" max="7585" width="9.59765625" style="156" customWidth="1"/>
    <col min="7586" max="7586" width="15.59765625" style="156" customWidth="1"/>
    <col min="7587" max="7588" width="11.3984375" style="156" customWidth="1"/>
    <col min="7589" max="7589" width="10.09765625" style="156" customWidth="1"/>
    <col min="7590" max="7590" width="16.5" style="156" customWidth="1"/>
    <col min="7591" max="7591" width="11.59765625" style="156" customWidth="1"/>
    <col min="7592" max="7593" width="11.8984375" style="156" customWidth="1"/>
    <col min="7594" max="7594" width="9.796875" style="156" customWidth="1"/>
    <col min="7595" max="7595" width="10" style="156" customWidth="1"/>
    <col min="7596" max="7596" width="13.69921875" style="156" customWidth="1"/>
    <col min="7597" max="7597" width="8.69921875" style="156"/>
    <col min="7598" max="7598" width="9.8984375" style="156" customWidth="1"/>
    <col min="7599" max="7599" width="9.69921875" style="156" customWidth="1"/>
    <col min="7600" max="7600" width="10.296875" style="156" customWidth="1"/>
    <col min="7601" max="7601" width="3.59765625" style="156" customWidth="1"/>
    <col min="7602" max="7792" width="8.69921875" style="156"/>
    <col min="7793" max="7793" width="5.796875" style="156" customWidth="1"/>
    <col min="7794" max="7794" width="12.5" style="156" customWidth="1"/>
    <col min="7795" max="7795" width="12.8984375" style="156" customWidth="1"/>
    <col min="7796" max="7812" width="8.69921875" style="156"/>
    <col min="7813" max="7813" width="10.796875" style="156" customWidth="1"/>
    <col min="7814" max="7814" width="11.5" style="156" customWidth="1"/>
    <col min="7815" max="7815" width="10" style="156" customWidth="1"/>
    <col min="7816" max="7816" width="10.796875" style="156" customWidth="1"/>
    <col min="7817" max="7817" width="8.69921875" style="156"/>
    <col min="7818" max="7818" width="13.796875" style="156" customWidth="1"/>
    <col min="7819" max="7819" width="13.69921875" style="156" customWidth="1"/>
    <col min="7820" max="7820" width="19.296875" style="156" customWidth="1"/>
    <col min="7821" max="7836" width="8.69921875" style="156"/>
    <col min="7837" max="7838" width="12.09765625" style="156" customWidth="1"/>
    <col min="7839" max="7839" width="8.69921875" style="156"/>
    <col min="7840" max="7840" width="12.5" style="156" customWidth="1"/>
    <col min="7841" max="7841" width="9.59765625" style="156" customWidth="1"/>
    <col min="7842" max="7842" width="15.59765625" style="156" customWidth="1"/>
    <col min="7843" max="7844" width="11.3984375" style="156" customWidth="1"/>
    <col min="7845" max="7845" width="10.09765625" style="156" customWidth="1"/>
    <col min="7846" max="7846" width="16.5" style="156" customWidth="1"/>
    <col min="7847" max="7847" width="11.59765625" style="156" customWidth="1"/>
    <col min="7848" max="7849" width="11.8984375" style="156" customWidth="1"/>
    <col min="7850" max="7850" width="9.796875" style="156" customWidth="1"/>
    <col min="7851" max="7851" width="10" style="156" customWidth="1"/>
    <col min="7852" max="7852" width="13.69921875" style="156" customWidth="1"/>
    <col min="7853" max="7853" width="8.69921875" style="156"/>
    <col min="7854" max="7854" width="9.8984375" style="156" customWidth="1"/>
    <col min="7855" max="7855" width="9.69921875" style="156" customWidth="1"/>
    <col min="7856" max="7856" width="10.296875" style="156" customWidth="1"/>
    <col min="7857" max="7857" width="3.59765625" style="156" customWidth="1"/>
    <col min="7858" max="8048" width="8.69921875" style="156"/>
    <col min="8049" max="8049" width="5.796875" style="156" customWidth="1"/>
    <col min="8050" max="8050" width="12.5" style="156" customWidth="1"/>
    <col min="8051" max="8051" width="12.8984375" style="156" customWidth="1"/>
    <col min="8052" max="8068" width="8.69921875" style="156"/>
    <col min="8069" max="8069" width="10.796875" style="156" customWidth="1"/>
    <col min="8070" max="8070" width="11.5" style="156" customWidth="1"/>
    <col min="8071" max="8071" width="10" style="156" customWidth="1"/>
    <col min="8072" max="8072" width="10.796875" style="156" customWidth="1"/>
    <col min="8073" max="8073" width="8.69921875" style="156"/>
    <col min="8074" max="8074" width="13.796875" style="156" customWidth="1"/>
    <col min="8075" max="8075" width="13.69921875" style="156" customWidth="1"/>
    <col min="8076" max="8076" width="19.296875" style="156" customWidth="1"/>
    <col min="8077" max="8092" width="8.69921875" style="156"/>
    <col min="8093" max="8094" width="12.09765625" style="156" customWidth="1"/>
    <col min="8095" max="8095" width="8.69921875" style="156"/>
    <col min="8096" max="8096" width="12.5" style="156" customWidth="1"/>
    <col min="8097" max="8097" width="9.59765625" style="156" customWidth="1"/>
    <col min="8098" max="8098" width="15.59765625" style="156" customWidth="1"/>
    <col min="8099" max="8100" width="11.3984375" style="156" customWidth="1"/>
    <col min="8101" max="8101" width="10.09765625" style="156" customWidth="1"/>
    <col min="8102" max="8102" width="16.5" style="156" customWidth="1"/>
    <col min="8103" max="8103" width="11.59765625" style="156" customWidth="1"/>
    <col min="8104" max="8105" width="11.8984375" style="156" customWidth="1"/>
    <col min="8106" max="8106" width="9.796875" style="156" customWidth="1"/>
    <col min="8107" max="8107" width="10" style="156" customWidth="1"/>
    <col min="8108" max="8108" width="13.69921875" style="156" customWidth="1"/>
    <col min="8109" max="8109" width="8.69921875" style="156"/>
    <col min="8110" max="8110" width="9.8984375" style="156" customWidth="1"/>
    <col min="8111" max="8111" width="9.69921875" style="156" customWidth="1"/>
    <col min="8112" max="8112" width="10.296875" style="156" customWidth="1"/>
    <col min="8113" max="8113" width="3.59765625" style="156" customWidth="1"/>
    <col min="8114" max="8304" width="8.69921875" style="156"/>
    <col min="8305" max="8305" width="5.796875" style="156" customWidth="1"/>
    <col min="8306" max="8306" width="12.5" style="156" customWidth="1"/>
    <col min="8307" max="8307" width="12.8984375" style="156" customWidth="1"/>
    <col min="8308" max="8324" width="8.69921875" style="156"/>
    <col min="8325" max="8325" width="10.796875" style="156" customWidth="1"/>
    <col min="8326" max="8326" width="11.5" style="156" customWidth="1"/>
    <col min="8327" max="8327" width="10" style="156" customWidth="1"/>
    <col min="8328" max="8328" width="10.796875" style="156" customWidth="1"/>
    <col min="8329" max="8329" width="8.69921875" style="156"/>
    <col min="8330" max="8330" width="13.796875" style="156" customWidth="1"/>
    <col min="8331" max="8331" width="13.69921875" style="156" customWidth="1"/>
    <col min="8332" max="8332" width="19.296875" style="156" customWidth="1"/>
    <col min="8333" max="8348" width="8.69921875" style="156"/>
    <col min="8349" max="8350" width="12.09765625" style="156" customWidth="1"/>
    <col min="8351" max="8351" width="8.69921875" style="156"/>
    <col min="8352" max="8352" width="12.5" style="156" customWidth="1"/>
    <col min="8353" max="8353" width="9.59765625" style="156" customWidth="1"/>
    <col min="8354" max="8354" width="15.59765625" style="156" customWidth="1"/>
    <col min="8355" max="8356" width="11.3984375" style="156" customWidth="1"/>
    <col min="8357" max="8357" width="10.09765625" style="156" customWidth="1"/>
    <col min="8358" max="8358" width="16.5" style="156" customWidth="1"/>
    <col min="8359" max="8359" width="11.59765625" style="156" customWidth="1"/>
    <col min="8360" max="8361" width="11.8984375" style="156" customWidth="1"/>
    <col min="8362" max="8362" width="9.796875" style="156" customWidth="1"/>
    <col min="8363" max="8363" width="10" style="156" customWidth="1"/>
    <col min="8364" max="8364" width="13.69921875" style="156" customWidth="1"/>
    <col min="8365" max="8365" width="8.69921875" style="156"/>
    <col min="8366" max="8366" width="9.8984375" style="156" customWidth="1"/>
    <col min="8367" max="8367" width="9.69921875" style="156" customWidth="1"/>
    <col min="8368" max="8368" width="10.296875" style="156" customWidth="1"/>
    <col min="8369" max="8369" width="3.59765625" style="156" customWidth="1"/>
    <col min="8370" max="8560" width="8.69921875" style="156"/>
    <col min="8561" max="8561" width="5.796875" style="156" customWidth="1"/>
    <col min="8562" max="8562" width="12.5" style="156" customWidth="1"/>
    <col min="8563" max="8563" width="12.8984375" style="156" customWidth="1"/>
    <col min="8564" max="8580" width="8.69921875" style="156"/>
    <col min="8581" max="8581" width="10.796875" style="156" customWidth="1"/>
    <col min="8582" max="8582" width="11.5" style="156" customWidth="1"/>
    <col min="8583" max="8583" width="10" style="156" customWidth="1"/>
    <col min="8584" max="8584" width="10.796875" style="156" customWidth="1"/>
    <col min="8585" max="8585" width="8.69921875" style="156"/>
    <col min="8586" max="8586" width="13.796875" style="156" customWidth="1"/>
    <col min="8587" max="8587" width="13.69921875" style="156" customWidth="1"/>
    <col min="8588" max="8588" width="19.296875" style="156" customWidth="1"/>
    <col min="8589" max="8604" width="8.69921875" style="156"/>
    <col min="8605" max="8606" width="12.09765625" style="156" customWidth="1"/>
    <col min="8607" max="8607" width="8.69921875" style="156"/>
    <col min="8608" max="8608" width="12.5" style="156" customWidth="1"/>
    <col min="8609" max="8609" width="9.59765625" style="156" customWidth="1"/>
    <col min="8610" max="8610" width="15.59765625" style="156" customWidth="1"/>
    <col min="8611" max="8612" width="11.3984375" style="156" customWidth="1"/>
    <col min="8613" max="8613" width="10.09765625" style="156" customWidth="1"/>
    <col min="8614" max="8614" width="16.5" style="156" customWidth="1"/>
    <col min="8615" max="8615" width="11.59765625" style="156" customWidth="1"/>
    <col min="8616" max="8617" width="11.8984375" style="156" customWidth="1"/>
    <col min="8618" max="8618" width="9.796875" style="156" customWidth="1"/>
    <col min="8619" max="8619" width="10" style="156" customWidth="1"/>
    <col min="8620" max="8620" width="13.69921875" style="156" customWidth="1"/>
    <col min="8621" max="8621" width="8.69921875" style="156"/>
    <col min="8622" max="8622" width="9.8984375" style="156" customWidth="1"/>
    <col min="8623" max="8623" width="9.69921875" style="156" customWidth="1"/>
    <col min="8624" max="8624" width="10.296875" style="156" customWidth="1"/>
    <col min="8625" max="8625" width="3.59765625" style="156" customWidth="1"/>
    <col min="8626" max="8816" width="8.69921875" style="156"/>
    <col min="8817" max="8817" width="5.796875" style="156" customWidth="1"/>
    <col min="8818" max="8818" width="12.5" style="156" customWidth="1"/>
    <col min="8819" max="8819" width="12.8984375" style="156" customWidth="1"/>
    <col min="8820" max="8836" width="8.69921875" style="156"/>
    <col min="8837" max="8837" width="10.796875" style="156" customWidth="1"/>
    <col min="8838" max="8838" width="11.5" style="156" customWidth="1"/>
    <col min="8839" max="8839" width="10" style="156" customWidth="1"/>
    <col min="8840" max="8840" width="10.796875" style="156" customWidth="1"/>
    <col min="8841" max="8841" width="8.69921875" style="156"/>
    <col min="8842" max="8842" width="13.796875" style="156" customWidth="1"/>
    <col min="8843" max="8843" width="13.69921875" style="156" customWidth="1"/>
    <col min="8844" max="8844" width="19.296875" style="156" customWidth="1"/>
    <col min="8845" max="8860" width="8.69921875" style="156"/>
    <col min="8861" max="8862" width="12.09765625" style="156" customWidth="1"/>
    <col min="8863" max="8863" width="8.69921875" style="156"/>
    <col min="8864" max="8864" width="12.5" style="156" customWidth="1"/>
    <col min="8865" max="8865" width="9.59765625" style="156" customWidth="1"/>
    <col min="8866" max="8866" width="15.59765625" style="156" customWidth="1"/>
    <col min="8867" max="8868" width="11.3984375" style="156" customWidth="1"/>
    <col min="8869" max="8869" width="10.09765625" style="156" customWidth="1"/>
    <col min="8870" max="8870" width="16.5" style="156" customWidth="1"/>
    <col min="8871" max="8871" width="11.59765625" style="156" customWidth="1"/>
    <col min="8872" max="8873" width="11.8984375" style="156" customWidth="1"/>
    <col min="8874" max="8874" width="9.796875" style="156" customWidth="1"/>
    <col min="8875" max="8875" width="10" style="156" customWidth="1"/>
    <col min="8876" max="8876" width="13.69921875" style="156" customWidth="1"/>
    <col min="8877" max="8877" width="8.69921875" style="156"/>
    <col min="8878" max="8878" width="9.8984375" style="156" customWidth="1"/>
    <col min="8879" max="8879" width="9.69921875" style="156" customWidth="1"/>
    <col min="8880" max="8880" width="10.296875" style="156" customWidth="1"/>
    <col min="8881" max="8881" width="3.59765625" style="156" customWidth="1"/>
    <col min="8882" max="9072" width="8.69921875" style="156"/>
    <col min="9073" max="9073" width="5.796875" style="156" customWidth="1"/>
    <col min="9074" max="9074" width="12.5" style="156" customWidth="1"/>
    <col min="9075" max="9075" width="12.8984375" style="156" customWidth="1"/>
    <col min="9076" max="9092" width="8.69921875" style="156"/>
    <col min="9093" max="9093" width="10.796875" style="156" customWidth="1"/>
    <col min="9094" max="9094" width="11.5" style="156" customWidth="1"/>
    <col min="9095" max="9095" width="10" style="156" customWidth="1"/>
    <col min="9096" max="9096" width="10.796875" style="156" customWidth="1"/>
    <col min="9097" max="9097" width="8.69921875" style="156"/>
    <col min="9098" max="9098" width="13.796875" style="156" customWidth="1"/>
    <col min="9099" max="9099" width="13.69921875" style="156" customWidth="1"/>
    <col min="9100" max="9100" width="19.296875" style="156" customWidth="1"/>
    <col min="9101" max="9116" width="8.69921875" style="156"/>
    <col min="9117" max="9118" width="12.09765625" style="156" customWidth="1"/>
    <col min="9119" max="9119" width="8.69921875" style="156"/>
    <col min="9120" max="9120" width="12.5" style="156" customWidth="1"/>
    <col min="9121" max="9121" width="9.59765625" style="156" customWidth="1"/>
    <col min="9122" max="9122" width="15.59765625" style="156" customWidth="1"/>
    <col min="9123" max="9124" width="11.3984375" style="156" customWidth="1"/>
    <col min="9125" max="9125" width="10.09765625" style="156" customWidth="1"/>
    <col min="9126" max="9126" width="16.5" style="156" customWidth="1"/>
    <col min="9127" max="9127" width="11.59765625" style="156" customWidth="1"/>
    <col min="9128" max="9129" width="11.8984375" style="156" customWidth="1"/>
    <col min="9130" max="9130" width="9.796875" style="156" customWidth="1"/>
    <col min="9131" max="9131" width="10" style="156" customWidth="1"/>
    <col min="9132" max="9132" width="13.69921875" style="156" customWidth="1"/>
    <col min="9133" max="9133" width="8.69921875" style="156"/>
    <col min="9134" max="9134" width="9.8984375" style="156" customWidth="1"/>
    <col min="9135" max="9135" width="9.69921875" style="156" customWidth="1"/>
    <col min="9136" max="9136" width="10.296875" style="156" customWidth="1"/>
    <col min="9137" max="9137" width="3.59765625" style="156" customWidth="1"/>
    <col min="9138" max="9328" width="8.69921875" style="156"/>
    <col min="9329" max="9329" width="5.796875" style="156" customWidth="1"/>
    <col min="9330" max="9330" width="12.5" style="156" customWidth="1"/>
    <col min="9331" max="9331" width="12.8984375" style="156" customWidth="1"/>
    <col min="9332" max="9348" width="8.69921875" style="156"/>
    <col min="9349" max="9349" width="10.796875" style="156" customWidth="1"/>
    <col min="9350" max="9350" width="11.5" style="156" customWidth="1"/>
    <col min="9351" max="9351" width="10" style="156" customWidth="1"/>
    <col min="9352" max="9352" width="10.796875" style="156" customWidth="1"/>
    <col min="9353" max="9353" width="8.69921875" style="156"/>
    <col min="9354" max="9354" width="13.796875" style="156" customWidth="1"/>
    <col min="9355" max="9355" width="13.69921875" style="156" customWidth="1"/>
    <col min="9356" max="9356" width="19.296875" style="156" customWidth="1"/>
    <col min="9357" max="9372" width="8.69921875" style="156"/>
    <col min="9373" max="9374" width="12.09765625" style="156" customWidth="1"/>
    <col min="9375" max="9375" width="8.69921875" style="156"/>
    <col min="9376" max="9376" width="12.5" style="156" customWidth="1"/>
    <col min="9377" max="9377" width="9.59765625" style="156" customWidth="1"/>
    <col min="9378" max="9378" width="15.59765625" style="156" customWidth="1"/>
    <col min="9379" max="9380" width="11.3984375" style="156" customWidth="1"/>
    <col min="9381" max="9381" width="10.09765625" style="156" customWidth="1"/>
    <col min="9382" max="9382" width="16.5" style="156" customWidth="1"/>
    <col min="9383" max="9383" width="11.59765625" style="156" customWidth="1"/>
    <col min="9384" max="9385" width="11.8984375" style="156" customWidth="1"/>
    <col min="9386" max="9386" width="9.796875" style="156" customWidth="1"/>
    <col min="9387" max="9387" width="10" style="156" customWidth="1"/>
    <col min="9388" max="9388" width="13.69921875" style="156" customWidth="1"/>
    <col min="9389" max="9389" width="8.69921875" style="156"/>
    <col min="9390" max="9390" width="9.8984375" style="156" customWidth="1"/>
    <col min="9391" max="9391" width="9.69921875" style="156" customWidth="1"/>
    <col min="9392" max="9392" width="10.296875" style="156" customWidth="1"/>
    <col min="9393" max="9393" width="3.59765625" style="156" customWidth="1"/>
    <col min="9394" max="9584" width="8.69921875" style="156"/>
    <col min="9585" max="9585" width="5.796875" style="156" customWidth="1"/>
    <col min="9586" max="9586" width="12.5" style="156" customWidth="1"/>
    <col min="9587" max="9587" width="12.8984375" style="156" customWidth="1"/>
    <col min="9588" max="9604" width="8.69921875" style="156"/>
    <col min="9605" max="9605" width="10.796875" style="156" customWidth="1"/>
    <col min="9606" max="9606" width="11.5" style="156" customWidth="1"/>
    <col min="9607" max="9607" width="10" style="156" customWidth="1"/>
    <col min="9608" max="9608" width="10.796875" style="156" customWidth="1"/>
    <col min="9609" max="9609" width="8.69921875" style="156"/>
    <col min="9610" max="9610" width="13.796875" style="156" customWidth="1"/>
    <col min="9611" max="9611" width="13.69921875" style="156" customWidth="1"/>
    <col min="9612" max="9612" width="19.296875" style="156" customWidth="1"/>
    <col min="9613" max="9628" width="8.69921875" style="156"/>
    <col min="9629" max="9630" width="12.09765625" style="156" customWidth="1"/>
    <col min="9631" max="9631" width="8.69921875" style="156"/>
    <col min="9632" max="9632" width="12.5" style="156" customWidth="1"/>
    <col min="9633" max="9633" width="9.59765625" style="156" customWidth="1"/>
    <col min="9634" max="9634" width="15.59765625" style="156" customWidth="1"/>
    <col min="9635" max="9636" width="11.3984375" style="156" customWidth="1"/>
    <col min="9637" max="9637" width="10.09765625" style="156" customWidth="1"/>
    <col min="9638" max="9638" width="16.5" style="156" customWidth="1"/>
    <col min="9639" max="9639" width="11.59765625" style="156" customWidth="1"/>
    <col min="9640" max="9641" width="11.8984375" style="156" customWidth="1"/>
    <col min="9642" max="9642" width="9.796875" style="156" customWidth="1"/>
    <col min="9643" max="9643" width="10" style="156" customWidth="1"/>
    <col min="9644" max="9644" width="13.69921875" style="156" customWidth="1"/>
    <col min="9645" max="9645" width="8.69921875" style="156"/>
    <col min="9646" max="9646" width="9.8984375" style="156" customWidth="1"/>
    <col min="9647" max="9647" width="9.69921875" style="156" customWidth="1"/>
    <col min="9648" max="9648" width="10.296875" style="156" customWidth="1"/>
    <col min="9649" max="9649" width="3.59765625" style="156" customWidth="1"/>
    <col min="9650" max="9840" width="8.69921875" style="156"/>
    <col min="9841" max="9841" width="5.796875" style="156" customWidth="1"/>
    <col min="9842" max="9842" width="12.5" style="156" customWidth="1"/>
    <col min="9843" max="9843" width="12.8984375" style="156" customWidth="1"/>
    <col min="9844" max="9860" width="8.69921875" style="156"/>
    <col min="9861" max="9861" width="10.796875" style="156" customWidth="1"/>
    <col min="9862" max="9862" width="11.5" style="156" customWidth="1"/>
    <col min="9863" max="9863" width="10" style="156" customWidth="1"/>
    <col min="9864" max="9864" width="10.796875" style="156" customWidth="1"/>
    <col min="9865" max="9865" width="8.69921875" style="156"/>
    <col min="9866" max="9866" width="13.796875" style="156" customWidth="1"/>
    <col min="9867" max="9867" width="13.69921875" style="156" customWidth="1"/>
    <col min="9868" max="9868" width="19.296875" style="156" customWidth="1"/>
    <col min="9869" max="9884" width="8.69921875" style="156"/>
    <col min="9885" max="9886" width="12.09765625" style="156" customWidth="1"/>
    <col min="9887" max="9887" width="8.69921875" style="156"/>
    <col min="9888" max="9888" width="12.5" style="156" customWidth="1"/>
    <col min="9889" max="9889" width="9.59765625" style="156" customWidth="1"/>
    <col min="9890" max="9890" width="15.59765625" style="156" customWidth="1"/>
    <col min="9891" max="9892" width="11.3984375" style="156" customWidth="1"/>
    <col min="9893" max="9893" width="10.09765625" style="156" customWidth="1"/>
    <col min="9894" max="9894" width="16.5" style="156" customWidth="1"/>
    <col min="9895" max="9895" width="11.59765625" style="156" customWidth="1"/>
    <col min="9896" max="9897" width="11.8984375" style="156" customWidth="1"/>
    <col min="9898" max="9898" width="9.796875" style="156" customWidth="1"/>
    <col min="9899" max="9899" width="10" style="156" customWidth="1"/>
    <col min="9900" max="9900" width="13.69921875" style="156" customWidth="1"/>
    <col min="9901" max="9901" width="8.69921875" style="156"/>
    <col min="9902" max="9902" width="9.8984375" style="156" customWidth="1"/>
    <col min="9903" max="9903" width="9.69921875" style="156" customWidth="1"/>
    <col min="9904" max="9904" width="10.296875" style="156" customWidth="1"/>
    <col min="9905" max="9905" width="3.59765625" style="156" customWidth="1"/>
    <col min="9906" max="10096" width="8.69921875" style="156"/>
    <col min="10097" max="10097" width="5.796875" style="156" customWidth="1"/>
    <col min="10098" max="10098" width="12.5" style="156" customWidth="1"/>
    <col min="10099" max="10099" width="12.8984375" style="156" customWidth="1"/>
    <col min="10100" max="10116" width="8.69921875" style="156"/>
    <col min="10117" max="10117" width="10.796875" style="156" customWidth="1"/>
    <col min="10118" max="10118" width="11.5" style="156" customWidth="1"/>
    <col min="10119" max="10119" width="10" style="156" customWidth="1"/>
    <col min="10120" max="10120" width="10.796875" style="156" customWidth="1"/>
    <col min="10121" max="10121" width="8.69921875" style="156"/>
    <col min="10122" max="10122" width="13.796875" style="156" customWidth="1"/>
    <col min="10123" max="10123" width="13.69921875" style="156" customWidth="1"/>
    <col min="10124" max="10124" width="19.296875" style="156" customWidth="1"/>
    <col min="10125" max="10140" width="8.69921875" style="156"/>
    <col min="10141" max="10142" width="12.09765625" style="156" customWidth="1"/>
    <col min="10143" max="10143" width="8.69921875" style="156"/>
    <col min="10144" max="10144" width="12.5" style="156" customWidth="1"/>
    <col min="10145" max="10145" width="9.59765625" style="156" customWidth="1"/>
    <col min="10146" max="10146" width="15.59765625" style="156" customWidth="1"/>
    <col min="10147" max="10148" width="11.3984375" style="156" customWidth="1"/>
    <col min="10149" max="10149" width="10.09765625" style="156" customWidth="1"/>
    <col min="10150" max="10150" width="16.5" style="156" customWidth="1"/>
    <col min="10151" max="10151" width="11.59765625" style="156" customWidth="1"/>
    <col min="10152" max="10153" width="11.8984375" style="156" customWidth="1"/>
    <col min="10154" max="10154" width="9.796875" style="156" customWidth="1"/>
    <col min="10155" max="10155" width="10" style="156" customWidth="1"/>
    <col min="10156" max="10156" width="13.69921875" style="156" customWidth="1"/>
    <col min="10157" max="10157" width="8.69921875" style="156"/>
    <col min="10158" max="10158" width="9.8984375" style="156" customWidth="1"/>
    <col min="10159" max="10159" width="9.69921875" style="156" customWidth="1"/>
    <col min="10160" max="10160" width="10.296875" style="156" customWidth="1"/>
    <col min="10161" max="10161" width="3.59765625" style="156" customWidth="1"/>
    <col min="10162" max="10352" width="8.69921875" style="156"/>
    <col min="10353" max="10353" width="5.796875" style="156" customWidth="1"/>
    <col min="10354" max="10354" width="12.5" style="156" customWidth="1"/>
    <col min="10355" max="10355" width="12.8984375" style="156" customWidth="1"/>
    <col min="10356" max="10372" width="8.69921875" style="156"/>
    <col min="10373" max="10373" width="10.796875" style="156" customWidth="1"/>
    <col min="10374" max="10374" width="11.5" style="156" customWidth="1"/>
    <col min="10375" max="10375" width="10" style="156" customWidth="1"/>
    <col min="10376" max="10376" width="10.796875" style="156" customWidth="1"/>
    <col min="10377" max="10377" width="8.69921875" style="156"/>
    <col min="10378" max="10378" width="13.796875" style="156" customWidth="1"/>
    <col min="10379" max="10379" width="13.69921875" style="156" customWidth="1"/>
    <col min="10380" max="10380" width="19.296875" style="156" customWidth="1"/>
    <col min="10381" max="10396" width="8.69921875" style="156"/>
    <col min="10397" max="10398" width="12.09765625" style="156" customWidth="1"/>
    <col min="10399" max="10399" width="8.69921875" style="156"/>
    <col min="10400" max="10400" width="12.5" style="156" customWidth="1"/>
    <col min="10401" max="10401" width="9.59765625" style="156" customWidth="1"/>
    <col min="10402" max="10402" width="15.59765625" style="156" customWidth="1"/>
    <col min="10403" max="10404" width="11.3984375" style="156" customWidth="1"/>
    <col min="10405" max="10405" width="10.09765625" style="156" customWidth="1"/>
    <col min="10406" max="10406" width="16.5" style="156" customWidth="1"/>
    <col min="10407" max="10407" width="11.59765625" style="156" customWidth="1"/>
    <col min="10408" max="10409" width="11.8984375" style="156" customWidth="1"/>
    <col min="10410" max="10410" width="9.796875" style="156" customWidth="1"/>
    <col min="10411" max="10411" width="10" style="156" customWidth="1"/>
    <col min="10412" max="10412" width="13.69921875" style="156" customWidth="1"/>
    <col min="10413" max="10413" width="8.69921875" style="156"/>
    <col min="10414" max="10414" width="9.8984375" style="156" customWidth="1"/>
    <col min="10415" max="10415" width="9.69921875" style="156" customWidth="1"/>
    <col min="10416" max="10416" width="10.296875" style="156" customWidth="1"/>
    <col min="10417" max="10417" width="3.59765625" style="156" customWidth="1"/>
    <col min="10418" max="10608" width="8.69921875" style="156"/>
    <col min="10609" max="10609" width="5.796875" style="156" customWidth="1"/>
    <col min="10610" max="10610" width="12.5" style="156" customWidth="1"/>
    <col min="10611" max="10611" width="12.8984375" style="156" customWidth="1"/>
    <col min="10612" max="10628" width="8.69921875" style="156"/>
    <col min="10629" max="10629" width="10.796875" style="156" customWidth="1"/>
    <col min="10630" max="10630" width="11.5" style="156" customWidth="1"/>
    <col min="10631" max="10631" width="10" style="156" customWidth="1"/>
    <col min="10632" max="10632" width="10.796875" style="156" customWidth="1"/>
    <col min="10633" max="10633" width="8.69921875" style="156"/>
    <col min="10634" max="10634" width="13.796875" style="156" customWidth="1"/>
    <col min="10635" max="10635" width="13.69921875" style="156" customWidth="1"/>
    <col min="10636" max="10636" width="19.296875" style="156" customWidth="1"/>
    <col min="10637" max="10652" width="8.69921875" style="156"/>
    <col min="10653" max="10654" width="12.09765625" style="156" customWidth="1"/>
    <col min="10655" max="10655" width="8.69921875" style="156"/>
    <col min="10656" max="10656" width="12.5" style="156" customWidth="1"/>
    <col min="10657" max="10657" width="9.59765625" style="156" customWidth="1"/>
    <col min="10658" max="10658" width="15.59765625" style="156" customWidth="1"/>
    <col min="10659" max="10660" width="11.3984375" style="156" customWidth="1"/>
    <col min="10661" max="10661" width="10.09765625" style="156" customWidth="1"/>
    <col min="10662" max="10662" width="16.5" style="156" customWidth="1"/>
    <col min="10663" max="10663" width="11.59765625" style="156" customWidth="1"/>
    <col min="10664" max="10665" width="11.8984375" style="156" customWidth="1"/>
    <col min="10666" max="10666" width="9.796875" style="156" customWidth="1"/>
    <col min="10667" max="10667" width="10" style="156" customWidth="1"/>
    <col min="10668" max="10668" width="13.69921875" style="156" customWidth="1"/>
    <col min="10669" max="10669" width="8.69921875" style="156"/>
    <col min="10670" max="10670" width="9.8984375" style="156" customWidth="1"/>
    <col min="10671" max="10671" width="9.69921875" style="156" customWidth="1"/>
    <col min="10672" max="10672" width="10.296875" style="156" customWidth="1"/>
    <col min="10673" max="10673" width="3.59765625" style="156" customWidth="1"/>
    <col min="10674" max="10864" width="8.69921875" style="156"/>
    <col min="10865" max="10865" width="5.796875" style="156" customWidth="1"/>
    <col min="10866" max="10866" width="12.5" style="156" customWidth="1"/>
    <col min="10867" max="10867" width="12.8984375" style="156" customWidth="1"/>
    <col min="10868" max="10884" width="8.69921875" style="156"/>
    <col min="10885" max="10885" width="10.796875" style="156" customWidth="1"/>
    <col min="10886" max="10886" width="11.5" style="156" customWidth="1"/>
    <col min="10887" max="10887" width="10" style="156" customWidth="1"/>
    <col min="10888" max="10888" width="10.796875" style="156" customWidth="1"/>
    <col min="10889" max="10889" width="8.69921875" style="156"/>
    <col min="10890" max="10890" width="13.796875" style="156" customWidth="1"/>
    <col min="10891" max="10891" width="13.69921875" style="156" customWidth="1"/>
    <col min="10892" max="10892" width="19.296875" style="156" customWidth="1"/>
    <col min="10893" max="10908" width="8.69921875" style="156"/>
    <col min="10909" max="10910" width="12.09765625" style="156" customWidth="1"/>
    <col min="10911" max="10911" width="8.69921875" style="156"/>
    <col min="10912" max="10912" width="12.5" style="156" customWidth="1"/>
    <col min="10913" max="10913" width="9.59765625" style="156" customWidth="1"/>
    <col min="10914" max="10914" width="15.59765625" style="156" customWidth="1"/>
    <col min="10915" max="10916" width="11.3984375" style="156" customWidth="1"/>
    <col min="10917" max="10917" width="10.09765625" style="156" customWidth="1"/>
    <col min="10918" max="10918" width="16.5" style="156" customWidth="1"/>
    <col min="10919" max="10919" width="11.59765625" style="156" customWidth="1"/>
    <col min="10920" max="10921" width="11.8984375" style="156" customWidth="1"/>
    <col min="10922" max="10922" width="9.796875" style="156" customWidth="1"/>
    <col min="10923" max="10923" width="10" style="156" customWidth="1"/>
    <col min="10924" max="10924" width="13.69921875" style="156" customWidth="1"/>
    <col min="10925" max="10925" width="8.69921875" style="156"/>
    <col min="10926" max="10926" width="9.8984375" style="156" customWidth="1"/>
    <col min="10927" max="10927" width="9.69921875" style="156" customWidth="1"/>
    <col min="10928" max="10928" width="10.296875" style="156" customWidth="1"/>
    <col min="10929" max="10929" width="3.59765625" style="156" customWidth="1"/>
    <col min="10930" max="11120" width="8.69921875" style="156"/>
    <col min="11121" max="11121" width="5.796875" style="156" customWidth="1"/>
    <col min="11122" max="11122" width="12.5" style="156" customWidth="1"/>
    <col min="11123" max="11123" width="12.8984375" style="156" customWidth="1"/>
    <col min="11124" max="11140" width="8.69921875" style="156"/>
    <col min="11141" max="11141" width="10.796875" style="156" customWidth="1"/>
    <col min="11142" max="11142" width="11.5" style="156" customWidth="1"/>
    <col min="11143" max="11143" width="10" style="156" customWidth="1"/>
    <col min="11144" max="11144" width="10.796875" style="156" customWidth="1"/>
    <col min="11145" max="11145" width="8.69921875" style="156"/>
    <col min="11146" max="11146" width="13.796875" style="156" customWidth="1"/>
    <col min="11147" max="11147" width="13.69921875" style="156" customWidth="1"/>
    <col min="11148" max="11148" width="19.296875" style="156" customWidth="1"/>
    <col min="11149" max="11164" width="8.69921875" style="156"/>
    <col min="11165" max="11166" width="12.09765625" style="156" customWidth="1"/>
    <col min="11167" max="11167" width="8.69921875" style="156"/>
    <col min="11168" max="11168" width="12.5" style="156" customWidth="1"/>
    <col min="11169" max="11169" width="9.59765625" style="156" customWidth="1"/>
    <col min="11170" max="11170" width="15.59765625" style="156" customWidth="1"/>
    <col min="11171" max="11172" width="11.3984375" style="156" customWidth="1"/>
    <col min="11173" max="11173" width="10.09765625" style="156" customWidth="1"/>
    <col min="11174" max="11174" width="16.5" style="156" customWidth="1"/>
    <col min="11175" max="11175" width="11.59765625" style="156" customWidth="1"/>
    <col min="11176" max="11177" width="11.8984375" style="156" customWidth="1"/>
    <col min="11178" max="11178" width="9.796875" style="156" customWidth="1"/>
    <col min="11179" max="11179" width="10" style="156" customWidth="1"/>
    <col min="11180" max="11180" width="13.69921875" style="156" customWidth="1"/>
    <col min="11181" max="11181" width="8.69921875" style="156"/>
    <col min="11182" max="11182" width="9.8984375" style="156" customWidth="1"/>
    <col min="11183" max="11183" width="9.69921875" style="156" customWidth="1"/>
    <col min="11184" max="11184" width="10.296875" style="156" customWidth="1"/>
    <col min="11185" max="11185" width="3.59765625" style="156" customWidth="1"/>
    <col min="11186" max="11376" width="8.69921875" style="156"/>
    <col min="11377" max="11377" width="5.796875" style="156" customWidth="1"/>
    <col min="11378" max="11378" width="12.5" style="156" customWidth="1"/>
    <col min="11379" max="11379" width="12.8984375" style="156" customWidth="1"/>
    <col min="11380" max="11396" width="8.69921875" style="156"/>
    <col min="11397" max="11397" width="10.796875" style="156" customWidth="1"/>
    <col min="11398" max="11398" width="11.5" style="156" customWidth="1"/>
    <col min="11399" max="11399" width="10" style="156" customWidth="1"/>
    <col min="11400" max="11400" width="10.796875" style="156" customWidth="1"/>
    <col min="11401" max="11401" width="8.69921875" style="156"/>
    <col min="11402" max="11402" width="13.796875" style="156" customWidth="1"/>
    <col min="11403" max="11403" width="13.69921875" style="156" customWidth="1"/>
    <col min="11404" max="11404" width="19.296875" style="156" customWidth="1"/>
    <col min="11405" max="11420" width="8.69921875" style="156"/>
    <col min="11421" max="11422" width="12.09765625" style="156" customWidth="1"/>
    <col min="11423" max="11423" width="8.69921875" style="156"/>
    <col min="11424" max="11424" width="12.5" style="156" customWidth="1"/>
    <col min="11425" max="11425" width="9.59765625" style="156" customWidth="1"/>
    <col min="11426" max="11426" width="15.59765625" style="156" customWidth="1"/>
    <col min="11427" max="11428" width="11.3984375" style="156" customWidth="1"/>
    <col min="11429" max="11429" width="10.09765625" style="156" customWidth="1"/>
    <col min="11430" max="11430" width="16.5" style="156" customWidth="1"/>
    <col min="11431" max="11431" width="11.59765625" style="156" customWidth="1"/>
    <col min="11432" max="11433" width="11.8984375" style="156" customWidth="1"/>
    <col min="11434" max="11434" width="9.796875" style="156" customWidth="1"/>
    <col min="11435" max="11435" width="10" style="156" customWidth="1"/>
    <col min="11436" max="11436" width="13.69921875" style="156" customWidth="1"/>
    <col min="11437" max="11437" width="8.69921875" style="156"/>
    <col min="11438" max="11438" width="9.8984375" style="156" customWidth="1"/>
    <col min="11439" max="11439" width="9.69921875" style="156" customWidth="1"/>
    <col min="11440" max="11440" width="10.296875" style="156" customWidth="1"/>
    <col min="11441" max="11441" width="3.59765625" style="156" customWidth="1"/>
    <col min="11442" max="11632" width="8.69921875" style="156"/>
    <col min="11633" max="11633" width="5.796875" style="156" customWidth="1"/>
    <col min="11634" max="11634" width="12.5" style="156" customWidth="1"/>
    <col min="11635" max="11635" width="12.8984375" style="156" customWidth="1"/>
    <col min="11636" max="11652" width="8.69921875" style="156"/>
    <col min="11653" max="11653" width="10.796875" style="156" customWidth="1"/>
    <col min="11654" max="11654" width="11.5" style="156" customWidth="1"/>
    <col min="11655" max="11655" width="10" style="156" customWidth="1"/>
    <col min="11656" max="11656" width="10.796875" style="156" customWidth="1"/>
    <col min="11657" max="11657" width="8.69921875" style="156"/>
    <col min="11658" max="11658" width="13.796875" style="156" customWidth="1"/>
    <col min="11659" max="11659" width="13.69921875" style="156" customWidth="1"/>
    <col min="11660" max="11660" width="19.296875" style="156" customWidth="1"/>
    <col min="11661" max="11676" width="8.69921875" style="156"/>
    <col min="11677" max="11678" width="12.09765625" style="156" customWidth="1"/>
    <col min="11679" max="11679" width="8.69921875" style="156"/>
    <col min="11680" max="11680" width="12.5" style="156" customWidth="1"/>
    <col min="11681" max="11681" width="9.59765625" style="156" customWidth="1"/>
    <col min="11682" max="11682" width="15.59765625" style="156" customWidth="1"/>
    <col min="11683" max="11684" width="11.3984375" style="156" customWidth="1"/>
    <col min="11685" max="11685" width="10.09765625" style="156" customWidth="1"/>
    <col min="11686" max="11686" width="16.5" style="156" customWidth="1"/>
    <col min="11687" max="11687" width="11.59765625" style="156" customWidth="1"/>
    <col min="11688" max="11689" width="11.8984375" style="156" customWidth="1"/>
    <col min="11690" max="11690" width="9.796875" style="156" customWidth="1"/>
    <col min="11691" max="11691" width="10" style="156" customWidth="1"/>
    <col min="11692" max="11692" width="13.69921875" style="156" customWidth="1"/>
    <col min="11693" max="11693" width="8.69921875" style="156"/>
    <col min="11694" max="11694" width="9.8984375" style="156" customWidth="1"/>
    <col min="11695" max="11695" width="9.69921875" style="156" customWidth="1"/>
    <col min="11696" max="11696" width="10.296875" style="156" customWidth="1"/>
    <col min="11697" max="11697" width="3.59765625" style="156" customWidth="1"/>
    <col min="11698" max="11888" width="8.69921875" style="156"/>
    <col min="11889" max="11889" width="5.796875" style="156" customWidth="1"/>
    <col min="11890" max="11890" width="12.5" style="156" customWidth="1"/>
    <col min="11891" max="11891" width="12.8984375" style="156" customWidth="1"/>
    <col min="11892" max="11908" width="8.69921875" style="156"/>
    <col min="11909" max="11909" width="10.796875" style="156" customWidth="1"/>
    <col min="11910" max="11910" width="11.5" style="156" customWidth="1"/>
    <col min="11911" max="11911" width="10" style="156" customWidth="1"/>
    <col min="11912" max="11912" width="10.796875" style="156" customWidth="1"/>
    <col min="11913" max="11913" width="8.69921875" style="156"/>
    <col min="11914" max="11914" width="13.796875" style="156" customWidth="1"/>
    <col min="11915" max="11915" width="13.69921875" style="156" customWidth="1"/>
    <col min="11916" max="11916" width="19.296875" style="156" customWidth="1"/>
    <col min="11917" max="11932" width="8.69921875" style="156"/>
    <col min="11933" max="11934" width="12.09765625" style="156" customWidth="1"/>
    <col min="11935" max="11935" width="8.69921875" style="156"/>
    <col min="11936" max="11936" width="12.5" style="156" customWidth="1"/>
    <col min="11937" max="11937" width="9.59765625" style="156" customWidth="1"/>
    <col min="11938" max="11938" width="15.59765625" style="156" customWidth="1"/>
    <col min="11939" max="11940" width="11.3984375" style="156" customWidth="1"/>
    <col min="11941" max="11941" width="10.09765625" style="156" customWidth="1"/>
    <col min="11942" max="11942" width="16.5" style="156" customWidth="1"/>
    <col min="11943" max="11943" width="11.59765625" style="156" customWidth="1"/>
    <col min="11944" max="11945" width="11.8984375" style="156" customWidth="1"/>
    <col min="11946" max="11946" width="9.796875" style="156" customWidth="1"/>
    <col min="11947" max="11947" width="10" style="156" customWidth="1"/>
    <col min="11948" max="11948" width="13.69921875" style="156" customWidth="1"/>
    <col min="11949" max="11949" width="8.69921875" style="156"/>
    <col min="11950" max="11950" width="9.8984375" style="156" customWidth="1"/>
    <col min="11951" max="11951" width="9.69921875" style="156" customWidth="1"/>
    <col min="11952" max="11952" width="10.296875" style="156" customWidth="1"/>
    <col min="11953" max="11953" width="3.59765625" style="156" customWidth="1"/>
    <col min="11954" max="12144" width="8.69921875" style="156"/>
    <col min="12145" max="12145" width="5.796875" style="156" customWidth="1"/>
    <col min="12146" max="12146" width="12.5" style="156" customWidth="1"/>
    <col min="12147" max="12147" width="12.8984375" style="156" customWidth="1"/>
    <col min="12148" max="12164" width="8.69921875" style="156"/>
    <col min="12165" max="12165" width="10.796875" style="156" customWidth="1"/>
    <col min="12166" max="12166" width="11.5" style="156" customWidth="1"/>
    <col min="12167" max="12167" width="10" style="156" customWidth="1"/>
    <col min="12168" max="12168" width="10.796875" style="156" customWidth="1"/>
    <col min="12169" max="12169" width="8.69921875" style="156"/>
    <col min="12170" max="12170" width="13.796875" style="156" customWidth="1"/>
    <col min="12171" max="12171" width="13.69921875" style="156" customWidth="1"/>
    <col min="12172" max="12172" width="19.296875" style="156" customWidth="1"/>
    <col min="12173" max="12188" width="8.69921875" style="156"/>
    <col min="12189" max="12190" width="12.09765625" style="156" customWidth="1"/>
    <col min="12191" max="12191" width="8.69921875" style="156"/>
    <col min="12192" max="12192" width="12.5" style="156" customWidth="1"/>
    <col min="12193" max="12193" width="9.59765625" style="156" customWidth="1"/>
    <col min="12194" max="12194" width="15.59765625" style="156" customWidth="1"/>
    <col min="12195" max="12196" width="11.3984375" style="156" customWidth="1"/>
    <col min="12197" max="12197" width="10.09765625" style="156" customWidth="1"/>
    <col min="12198" max="12198" width="16.5" style="156" customWidth="1"/>
    <col min="12199" max="12199" width="11.59765625" style="156" customWidth="1"/>
    <col min="12200" max="12201" width="11.8984375" style="156" customWidth="1"/>
    <col min="12202" max="12202" width="9.796875" style="156" customWidth="1"/>
    <col min="12203" max="12203" width="10" style="156" customWidth="1"/>
    <col min="12204" max="12204" width="13.69921875" style="156" customWidth="1"/>
    <col min="12205" max="12205" width="8.69921875" style="156"/>
    <col min="12206" max="12206" width="9.8984375" style="156" customWidth="1"/>
    <col min="12207" max="12207" width="9.69921875" style="156" customWidth="1"/>
    <col min="12208" max="12208" width="10.296875" style="156" customWidth="1"/>
    <col min="12209" max="12209" width="3.59765625" style="156" customWidth="1"/>
    <col min="12210" max="12400" width="8.69921875" style="156"/>
    <col min="12401" max="12401" width="5.796875" style="156" customWidth="1"/>
    <col min="12402" max="12402" width="12.5" style="156" customWidth="1"/>
    <col min="12403" max="12403" width="12.8984375" style="156" customWidth="1"/>
    <col min="12404" max="12420" width="8.69921875" style="156"/>
    <col min="12421" max="12421" width="10.796875" style="156" customWidth="1"/>
    <col min="12422" max="12422" width="11.5" style="156" customWidth="1"/>
    <col min="12423" max="12423" width="10" style="156" customWidth="1"/>
    <col min="12424" max="12424" width="10.796875" style="156" customWidth="1"/>
    <col min="12425" max="12425" width="8.69921875" style="156"/>
    <col min="12426" max="12426" width="13.796875" style="156" customWidth="1"/>
    <col min="12427" max="12427" width="13.69921875" style="156" customWidth="1"/>
    <col min="12428" max="12428" width="19.296875" style="156" customWidth="1"/>
    <col min="12429" max="12444" width="8.69921875" style="156"/>
    <col min="12445" max="12446" width="12.09765625" style="156" customWidth="1"/>
    <col min="12447" max="12447" width="8.69921875" style="156"/>
    <col min="12448" max="12448" width="12.5" style="156" customWidth="1"/>
    <col min="12449" max="12449" width="9.59765625" style="156" customWidth="1"/>
    <col min="12450" max="12450" width="15.59765625" style="156" customWidth="1"/>
    <col min="12451" max="12452" width="11.3984375" style="156" customWidth="1"/>
    <col min="12453" max="12453" width="10.09765625" style="156" customWidth="1"/>
    <col min="12454" max="12454" width="16.5" style="156" customWidth="1"/>
    <col min="12455" max="12455" width="11.59765625" style="156" customWidth="1"/>
    <col min="12456" max="12457" width="11.8984375" style="156" customWidth="1"/>
    <col min="12458" max="12458" width="9.796875" style="156" customWidth="1"/>
    <col min="12459" max="12459" width="10" style="156" customWidth="1"/>
    <col min="12460" max="12460" width="13.69921875" style="156" customWidth="1"/>
    <col min="12461" max="12461" width="8.69921875" style="156"/>
    <col min="12462" max="12462" width="9.8984375" style="156" customWidth="1"/>
    <col min="12463" max="12463" width="9.69921875" style="156" customWidth="1"/>
    <col min="12464" max="12464" width="10.296875" style="156" customWidth="1"/>
    <col min="12465" max="12465" width="3.59765625" style="156" customWidth="1"/>
    <col min="12466" max="12656" width="8.69921875" style="156"/>
    <col min="12657" max="12657" width="5.796875" style="156" customWidth="1"/>
    <col min="12658" max="12658" width="12.5" style="156" customWidth="1"/>
    <col min="12659" max="12659" width="12.8984375" style="156" customWidth="1"/>
    <col min="12660" max="12676" width="8.69921875" style="156"/>
    <col min="12677" max="12677" width="10.796875" style="156" customWidth="1"/>
    <col min="12678" max="12678" width="11.5" style="156" customWidth="1"/>
    <col min="12679" max="12679" width="10" style="156" customWidth="1"/>
    <col min="12680" max="12680" width="10.796875" style="156" customWidth="1"/>
    <col min="12681" max="12681" width="8.69921875" style="156"/>
    <col min="12682" max="12682" width="13.796875" style="156" customWidth="1"/>
    <col min="12683" max="12683" width="13.69921875" style="156" customWidth="1"/>
    <col min="12684" max="12684" width="19.296875" style="156" customWidth="1"/>
    <col min="12685" max="12700" width="8.69921875" style="156"/>
    <col min="12701" max="12702" width="12.09765625" style="156" customWidth="1"/>
    <col min="12703" max="12703" width="8.69921875" style="156"/>
    <col min="12704" max="12704" width="12.5" style="156" customWidth="1"/>
    <col min="12705" max="12705" width="9.59765625" style="156" customWidth="1"/>
    <col min="12706" max="12706" width="15.59765625" style="156" customWidth="1"/>
    <col min="12707" max="12708" width="11.3984375" style="156" customWidth="1"/>
    <col min="12709" max="12709" width="10.09765625" style="156" customWidth="1"/>
    <col min="12710" max="12710" width="16.5" style="156" customWidth="1"/>
    <col min="12711" max="12711" width="11.59765625" style="156" customWidth="1"/>
    <col min="12712" max="12713" width="11.8984375" style="156" customWidth="1"/>
    <col min="12714" max="12714" width="9.796875" style="156" customWidth="1"/>
    <col min="12715" max="12715" width="10" style="156" customWidth="1"/>
    <col min="12716" max="12716" width="13.69921875" style="156" customWidth="1"/>
    <col min="12717" max="12717" width="8.69921875" style="156"/>
    <col min="12718" max="12718" width="9.8984375" style="156" customWidth="1"/>
    <col min="12719" max="12719" width="9.69921875" style="156" customWidth="1"/>
    <col min="12720" max="12720" width="10.296875" style="156" customWidth="1"/>
    <col min="12721" max="12721" width="3.59765625" style="156" customWidth="1"/>
    <col min="12722" max="12912" width="8.69921875" style="156"/>
    <col min="12913" max="12913" width="5.796875" style="156" customWidth="1"/>
    <col min="12914" max="12914" width="12.5" style="156" customWidth="1"/>
    <col min="12915" max="12915" width="12.8984375" style="156" customWidth="1"/>
    <col min="12916" max="12932" width="8.69921875" style="156"/>
    <col min="12933" max="12933" width="10.796875" style="156" customWidth="1"/>
    <col min="12934" max="12934" width="11.5" style="156" customWidth="1"/>
    <col min="12935" max="12935" width="10" style="156" customWidth="1"/>
    <col min="12936" max="12936" width="10.796875" style="156" customWidth="1"/>
    <col min="12937" max="12937" width="8.69921875" style="156"/>
    <col min="12938" max="12938" width="13.796875" style="156" customWidth="1"/>
    <col min="12939" max="12939" width="13.69921875" style="156" customWidth="1"/>
    <col min="12940" max="12940" width="19.296875" style="156" customWidth="1"/>
    <col min="12941" max="12956" width="8.69921875" style="156"/>
    <col min="12957" max="12958" width="12.09765625" style="156" customWidth="1"/>
    <col min="12959" max="12959" width="8.69921875" style="156"/>
    <col min="12960" max="12960" width="12.5" style="156" customWidth="1"/>
    <col min="12961" max="12961" width="9.59765625" style="156" customWidth="1"/>
    <col min="12962" max="12962" width="15.59765625" style="156" customWidth="1"/>
    <col min="12963" max="12964" width="11.3984375" style="156" customWidth="1"/>
    <col min="12965" max="12965" width="10.09765625" style="156" customWidth="1"/>
    <col min="12966" max="12966" width="16.5" style="156" customWidth="1"/>
    <col min="12967" max="12967" width="11.59765625" style="156" customWidth="1"/>
    <col min="12968" max="12969" width="11.8984375" style="156" customWidth="1"/>
    <col min="12970" max="12970" width="9.796875" style="156" customWidth="1"/>
    <col min="12971" max="12971" width="10" style="156" customWidth="1"/>
    <col min="12972" max="12972" width="13.69921875" style="156" customWidth="1"/>
    <col min="12973" max="12973" width="8.69921875" style="156"/>
    <col min="12974" max="12974" width="9.8984375" style="156" customWidth="1"/>
    <col min="12975" max="12975" width="9.69921875" style="156" customWidth="1"/>
    <col min="12976" max="12976" width="10.296875" style="156" customWidth="1"/>
    <col min="12977" max="12977" width="3.59765625" style="156" customWidth="1"/>
    <col min="12978" max="13168" width="8.69921875" style="156"/>
    <col min="13169" max="13169" width="5.796875" style="156" customWidth="1"/>
    <col min="13170" max="13170" width="12.5" style="156" customWidth="1"/>
    <col min="13171" max="13171" width="12.8984375" style="156" customWidth="1"/>
    <col min="13172" max="13188" width="8.69921875" style="156"/>
    <col min="13189" max="13189" width="10.796875" style="156" customWidth="1"/>
    <col min="13190" max="13190" width="11.5" style="156" customWidth="1"/>
    <col min="13191" max="13191" width="10" style="156" customWidth="1"/>
    <col min="13192" max="13192" width="10.796875" style="156" customWidth="1"/>
    <col min="13193" max="13193" width="8.69921875" style="156"/>
    <col min="13194" max="13194" width="13.796875" style="156" customWidth="1"/>
    <col min="13195" max="13195" width="13.69921875" style="156" customWidth="1"/>
    <col min="13196" max="13196" width="19.296875" style="156" customWidth="1"/>
    <col min="13197" max="13212" width="8.69921875" style="156"/>
    <col min="13213" max="13214" width="12.09765625" style="156" customWidth="1"/>
    <col min="13215" max="13215" width="8.69921875" style="156"/>
    <col min="13216" max="13216" width="12.5" style="156" customWidth="1"/>
    <col min="13217" max="13217" width="9.59765625" style="156" customWidth="1"/>
    <col min="13218" max="13218" width="15.59765625" style="156" customWidth="1"/>
    <col min="13219" max="13220" width="11.3984375" style="156" customWidth="1"/>
    <col min="13221" max="13221" width="10.09765625" style="156" customWidth="1"/>
    <col min="13222" max="13222" width="16.5" style="156" customWidth="1"/>
    <col min="13223" max="13223" width="11.59765625" style="156" customWidth="1"/>
    <col min="13224" max="13225" width="11.8984375" style="156" customWidth="1"/>
    <col min="13226" max="13226" width="9.796875" style="156" customWidth="1"/>
    <col min="13227" max="13227" width="10" style="156" customWidth="1"/>
    <col min="13228" max="13228" width="13.69921875" style="156" customWidth="1"/>
    <col min="13229" max="13229" width="8.69921875" style="156"/>
    <col min="13230" max="13230" width="9.8984375" style="156" customWidth="1"/>
    <col min="13231" max="13231" width="9.69921875" style="156" customWidth="1"/>
    <col min="13232" max="13232" width="10.296875" style="156" customWidth="1"/>
    <col min="13233" max="13233" width="3.59765625" style="156" customWidth="1"/>
    <col min="13234" max="13424" width="8.69921875" style="156"/>
    <col min="13425" max="13425" width="5.796875" style="156" customWidth="1"/>
    <col min="13426" max="13426" width="12.5" style="156" customWidth="1"/>
    <col min="13427" max="13427" width="12.8984375" style="156" customWidth="1"/>
    <col min="13428" max="13444" width="8.69921875" style="156"/>
    <col min="13445" max="13445" width="10.796875" style="156" customWidth="1"/>
    <col min="13446" max="13446" width="11.5" style="156" customWidth="1"/>
    <col min="13447" max="13447" width="10" style="156" customWidth="1"/>
    <col min="13448" max="13448" width="10.796875" style="156" customWidth="1"/>
    <col min="13449" max="13449" width="8.69921875" style="156"/>
    <col min="13450" max="13450" width="13.796875" style="156" customWidth="1"/>
    <col min="13451" max="13451" width="13.69921875" style="156" customWidth="1"/>
    <col min="13452" max="13452" width="19.296875" style="156" customWidth="1"/>
    <col min="13453" max="13468" width="8.69921875" style="156"/>
    <col min="13469" max="13470" width="12.09765625" style="156" customWidth="1"/>
    <col min="13471" max="13471" width="8.69921875" style="156"/>
    <col min="13472" max="13472" width="12.5" style="156" customWidth="1"/>
    <col min="13473" max="13473" width="9.59765625" style="156" customWidth="1"/>
    <col min="13474" max="13474" width="15.59765625" style="156" customWidth="1"/>
    <col min="13475" max="13476" width="11.3984375" style="156" customWidth="1"/>
    <col min="13477" max="13477" width="10.09765625" style="156" customWidth="1"/>
    <col min="13478" max="13478" width="16.5" style="156" customWidth="1"/>
    <col min="13479" max="13479" width="11.59765625" style="156" customWidth="1"/>
    <col min="13480" max="13481" width="11.8984375" style="156" customWidth="1"/>
    <col min="13482" max="13482" width="9.796875" style="156" customWidth="1"/>
    <col min="13483" max="13483" width="10" style="156" customWidth="1"/>
    <col min="13484" max="13484" width="13.69921875" style="156" customWidth="1"/>
    <col min="13485" max="13485" width="8.69921875" style="156"/>
    <col min="13486" max="13486" width="9.8984375" style="156" customWidth="1"/>
    <col min="13487" max="13487" width="9.69921875" style="156" customWidth="1"/>
    <col min="13488" max="13488" width="10.296875" style="156" customWidth="1"/>
    <col min="13489" max="13489" width="3.59765625" style="156" customWidth="1"/>
    <col min="13490" max="13680" width="8.69921875" style="156"/>
    <col min="13681" max="13681" width="5.796875" style="156" customWidth="1"/>
    <col min="13682" max="13682" width="12.5" style="156" customWidth="1"/>
    <col min="13683" max="13683" width="12.8984375" style="156" customWidth="1"/>
    <col min="13684" max="13700" width="8.69921875" style="156"/>
    <col min="13701" max="13701" width="10.796875" style="156" customWidth="1"/>
    <col min="13702" max="13702" width="11.5" style="156" customWidth="1"/>
    <col min="13703" max="13703" width="10" style="156" customWidth="1"/>
    <col min="13704" max="13704" width="10.796875" style="156" customWidth="1"/>
    <col min="13705" max="13705" width="8.69921875" style="156"/>
    <col min="13706" max="13706" width="13.796875" style="156" customWidth="1"/>
    <col min="13707" max="13707" width="13.69921875" style="156" customWidth="1"/>
    <col min="13708" max="13708" width="19.296875" style="156" customWidth="1"/>
    <col min="13709" max="13724" width="8.69921875" style="156"/>
    <col min="13725" max="13726" width="12.09765625" style="156" customWidth="1"/>
    <col min="13727" max="13727" width="8.69921875" style="156"/>
    <col min="13728" max="13728" width="12.5" style="156" customWidth="1"/>
    <col min="13729" max="13729" width="9.59765625" style="156" customWidth="1"/>
    <col min="13730" max="13730" width="15.59765625" style="156" customWidth="1"/>
    <col min="13731" max="13732" width="11.3984375" style="156" customWidth="1"/>
    <col min="13733" max="13733" width="10.09765625" style="156" customWidth="1"/>
    <col min="13734" max="13734" width="16.5" style="156" customWidth="1"/>
    <col min="13735" max="13735" width="11.59765625" style="156" customWidth="1"/>
    <col min="13736" max="13737" width="11.8984375" style="156" customWidth="1"/>
    <col min="13738" max="13738" width="9.796875" style="156" customWidth="1"/>
    <col min="13739" max="13739" width="10" style="156" customWidth="1"/>
    <col min="13740" max="13740" width="13.69921875" style="156" customWidth="1"/>
    <col min="13741" max="13741" width="8.69921875" style="156"/>
    <col min="13742" max="13742" width="9.8984375" style="156" customWidth="1"/>
    <col min="13743" max="13743" width="9.69921875" style="156" customWidth="1"/>
    <col min="13744" max="13744" width="10.296875" style="156" customWidth="1"/>
    <col min="13745" max="13745" width="3.59765625" style="156" customWidth="1"/>
    <col min="13746" max="13936" width="8.69921875" style="156"/>
    <col min="13937" max="13937" width="5.796875" style="156" customWidth="1"/>
    <col min="13938" max="13938" width="12.5" style="156" customWidth="1"/>
    <col min="13939" max="13939" width="12.8984375" style="156" customWidth="1"/>
    <col min="13940" max="13956" width="8.69921875" style="156"/>
    <col min="13957" max="13957" width="10.796875" style="156" customWidth="1"/>
    <col min="13958" max="13958" width="11.5" style="156" customWidth="1"/>
    <col min="13959" max="13959" width="10" style="156" customWidth="1"/>
    <col min="13960" max="13960" width="10.796875" style="156" customWidth="1"/>
    <col min="13961" max="13961" width="8.69921875" style="156"/>
    <col min="13962" max="13962" width="13.796875" style="156" customWidth="1"/>
    <col min="13963" max="13963" width="13.69921875" style="156" customWidth="1"/>
    <col min="13964" max="13964" width="19.296875" style="156" customWidth="1"/>
    <col min="13965" max="13980" width="8.69921875" style="156"/>
    <col min="13981" max="13982" width="12.09765625" style="156" customWidth="1"/>
    <col min="13983" max="13983" width="8.69921875" style="156"/>
    <col min="13984" max="13984" width="12.5" style="156" customWidth="1"/>
    <col min="13985" max="13985" width="9.59765625" style="156" customWidth="1"/>
    <col min="13986" max="13986" width="15.59765625" style="156" customWidth="1"/>
    <col min="13987" max="13988" width="11.3984375" style="156" customWidth="1"/>
    <col min="13989" max="13989" width="10.09765625" style="156" customWidth="1"/>
    <col min="13990" max="13990" width="16.5" style="156" customWidth="1"/>
    <col min="13991" max="13991" width="11.59765625" style="156" customWidth="1"/>
    <col min="13992" max="13993" width="11.8984375" style="156" customWidth="1"/>
    <col min="13994" max="13994" width="9.796875" style="156" customWidth="1"/>
    <col min="13995" max="13995" width="10" style="156" customWidth="1"/>
    <col min="13996" max="13996" width="13.69921875" style="156" customWidth="1"/>
    <col min="13997" max="13997" width="8.69921875" style="156"/>
    <col min="13998" max="13998" width="9.8984375" style="156" customWidth="1"/>
    <col min="13999" max="13999" width="9.69921875" style="156" customWidth="1"/>
    <col min="14000" max="14000" width="10.296875" style="156" customWidth="1"/>
    <col min="14001" max="14001" width="3.59765625" style="156" customWidth="1"/>
    <col min="14002" max="14192" width="8.69921875" style="156"/>
    <col min="14193" max="14193" width="5.796875" style="156" customWidth="1"/>
    <col min="14194" max="14194" width="12.5" style="156" customWidth="1"/>
    <col min="14195" max="14195" width="12.8984375" style="156" customWidth="1"/>
    <col min="14196" max="14212" width="8.69921875" style="156"/>
    <col min="14213" max="14213" width="10.796875" style="156" customWidth="1"/>
    <col min="14214" max="14214" width="11.5" style="156" customWidth="1"/>
    <col min="14215" max="14215" width="10" style="156" customWidth="1"/>
    <col min="14216" max="14216" width="10.796875" style="156" customWidth="1"/>
    <col min="14217" max="14217" width="8.69921875" style="156"/>
    <col min="14218" max="14218" width="13.796875" style="156" customWidth="1"/>
    <col min="14219" max="14219" width="13.69921875" style="156" customWidth="1"/>
    <col min="14220" max="14220" width="19.296875" style="156" customWidth="1"/>
    <col min="14221" max="14236" width="8.69921875" style="156"/>
    <col min="14237" max="14238" width="12.09765625" style="156" customWidth="1"/>
    <col min="14239" max="14239" width="8.69921875" style="156"/>
    <col min="14240" max="14240" width="12.5" style="156" customWidth="1"/>
    <col min="14241" max="14241" width="9.59765625" style="156" customWidth="1"/>
    <col min="14242" max="14242" width="15.59765625" style="156" customWidth="1"/>
    <col min="14243" max="14244" width="11.3984375" style="156" customWidth="1"/>
    <col min="14245" max="14245" width="10.09765625" style="156" customWidth="1"/>
    <col min="14246" max="14246" width="16.5" style="156" customWidth="1"/>
    <col min="14247" max="14247" width="11.59765625" style="156" customWidth="1"/>
    <col min="14248" max="14249" width="11.8984375" style="156" customWidth="1"/>
    <col min="14250" max="14250" width="9.796875" style="156" customWidth="1"/>
    <col min="14251" max="14251" width="10" style="156" customWidth="1"/>
    <col min="14252" max="14252" width="13.69921875" style="156" customWidth="1"/>
    <col min="14253" max="14253" width="8.69921875" style="156"/>
    <col min="14254" max="14254" width="9.8984375" style="156" customWidth="1"/>
    <col min="14255" max="14255" width="9.69921875" style="156" customWidth="1"/>
    <col min="14256" max="14256" width="10.296875" style="156" customWidth="1"/>
    <col min="14257" max="14257" width="3.59765625" style="156" customWidth="1"/>
    <col min="14258" max="14448" width="8.69921875" style="156"/>
    <col min="14449" max="14449" width="5.796875" style="156" customWidth="1"/>
    <col min="14450" max="14450" width="12.5" style="156" customWidth="1"/>
    <col min="14451" max="14451" width="12.8984375" style="156" customWidth="1"/>
    <col min="14452" max="14468" width="8.69921875" style="156"/>
    <col min="14469" max="14469" width="10.796875" style="156" customWidth="1"/>
    <col min="14470" max="14470" width="11.5" style="156" customWidth="1"/>
    <col min="14471" max="14471" width="10" style="156" customWidth="1"/>
    <col min="14472" max="14472" width="10.796875" style="156" customWidth="1"/>
    <col min="14473" max="14473" width="8.69921875" style="156"/>
    <col min="14474" max="14474" width="13.796875" style="156" customWidth="1"/>
    <col min="14475" max="14475" width="13.69921875" style="156" customWidth="1"/>
    <col min="14476" max="14476" width="19.296875" style="156" customWidth="1"/>
    <col min="14477" max="14492" width="8.69921875" style="156"/>
    <col min="14493" max="14494" width="12.09765625" style="156" customWidth="1"/>
    <col min="14495" max="14495" width="8.69921875" style="156"/>
    <col min="14496" max="14496" width="12.5" style="156" customWidth="1"/>
    <col min="14497" max="14497" width="9.59765625" style="156" customWidth="1"/>
    <col min="14498" max="14498" width="15.59765625" style="156" customWidth="1"/>
    <col min="14499" max="14500" width="11.3984375" style="156" customWidth="1"/>
    <col min="14501" max="14501" width="10.09765625" style="156" customWidth="1"/>
    <col min="14502" max="14502" width="16.5" style="156" customWidth="1"/>
    <col min="14503" max="14503" width="11.59765625" style="156" customWidth="1"/>
    <col min="14504" max="14505" width="11.8984375" style="156" customWidth="1"/>
    <col min="14506" max="14506" width="9.796875" style="156" customWidth="1"/>
    <col min="14507" max="14507" width="10" style="156" customWidth="1"/>
    <col min="14508" max="14508" width="13.69921875" style="156" customWidth="1"/>
    <col min="14509" max="14509" width="8.69921875" style="156"/>
    <col min="14510" max="14510" width="9.8984375" style="156" customWidth="1"/>
    <col min="14511" max="14511" width="9.69921875" style="156" customWidth="1"/>
    <col min="14512" max="14512" width="10.296875" style="156" customWidth="1"/>
    <col min="14513" max="14513" width="3.59765625" style="156" customWidth="1"/>
    <col min="14514" max="14704" width="8.69921875" style="156"/>
    <col min="14705" max="14705" width="5.796875" style="156" customWidth="1"/>
    <col min="14706" max="14706" width="12.5" style="156" customWidth="1"/>
    <col min="14707" max="14707" width="12.8984375" style="156" customWidth="1"/>
    <col min="14708" max="14724" width="8.69921875" style="156"/>
    <col min="14725" max="14725" width="10.796875" style="156" customWidth="1"/>
    <col min="14726" max="14726" width="11.5" style="156" customWidth="1"/>
    <col min="14727" max="14727" width="10" style="156" customWidth="1"/>
    <col min="14728" max="14728" width="10.796875" style="156" customWidth="1"/>
    <col min="14729" max="14729" width="8.69921875" style="156"/>
    <col min="14730" max="14730" width="13.796875" style="156" customWidth="1"/>
    <col min="14731" max="14731" width="13.69921875" style="156" customWidth="1"/>
    <col min="14732" max="14732" width="19.296875" style="156" customWidth="1"/>
    <col min="14733" max="14748" width="8.69921875" style="156"/>
    <col min="14749" max="14750" width="12.09765625" style="156" customWidth="1"/>
    <col min="14751" max="14751" width="8.69921875" style="156"/>
    <col min="14752" max="14752" width="12.5" style="156" customWidth="1"/>
    <col min="14753" max="14753" width="9.59765625" style="156" customWidth="1"/>
    <col min="14754" max="14754" width="15.59765625" style="156" customWidth="1"/>
    <col min="14755" max="14756" width="11.3984375" style="156" customWidth="1"/>
    <col min="14757" max="14757" width="10.09765625" style="156" customWidth="1"/>
    <col min="14758" max="14758" width="16.5" style="156" customWidth="1"/>
    <col min="14759" max="14759" width="11.59765625" style="156" customWidth="1"/>
    <col min="14760" max="14761" width="11.8984375" style="156" customWidth="1"/>
    <col min="14762" max="14762" width="9.796875" style="156" customWidth="1"/>
    <col min="14763" max="14763" width="10" style="156" customWidth="1"/>
    <col min="14764" max="14764" width="13.69921875" style="156" customWidth="1"/>
    <col min="14765" max="14765" width="8.69921875" style="156"/>
    <col min="14766" max="14766" width="9.8984375" style="156" customWidth="1"/>
    <col min="14767" max="14767" width="9.69921875" style="156" customWidth="1"/>
    <col min="14768" max="14768" width="10.296875" style="156" customWidth="1"/>
    <col min="14769" max="14769" width="3.59765625" style="156" customWidth="1"/>
    <col min="14770" max="14960" width="8.69921875" style="156"/>
    <col min="14961" max="14961" width="5.796875" style="156" customWidth="1"/>
    <col min="14962" max="14962" width="12.5" style="156" customWidth="1"/>
    <col min="14963" max="14963" width="12.8984375" style="156" customWidth="1"/>
    <col min="14964" max="14980" width="8.69921875" style="156"/>
    <col min="14981" max="14981" width="10.796875" style="156" customWidth="1"/>
    <col min="14982" max="14982" width="11.5" style="156" customWidth="1"/>
    <col min="14983" max="14983" width="10" style="156" customWidth="1"/>
    <col min="14984" max="14984" width="10.796875" style="156" customWidth="1"/>
    <col min="14985" max="14985" width="8.69921875" style="156"/>
    <col min="14986" max="14986" width="13.796875" style="156" customWidth="1"/>
    <col min="14987" max="14987" width="13.69921875" style="156" customWidth="1"/>
    <col min="14988" max="14988" width="19.296875" style="156" customWidth="1"/>
    <col min="14989" max="15004" width="8.69921875" style="156"/>
    <col min="15005" max="15006" width="12.09765625" style="156" customWidth="1"/>
    <col min="15007" max="15007" width="8.69921875" style="156"/>
    <col min="15008" max="15008" width="12.5" style="156" customWidth="1"/>
    <col min="15009" max="15009" width="9.59765625" style="156" customWidth="1"/>
    <col min="15010" max="15010" width="15.59765625" style="156" customWidth="1"/>
    <col min="15011" max="15012" width="11.3984375" style="156" customWidth="1"/>
    <col min="15013" max="15013" width="10.09765625" style="156" customWidth="1"/>
    <col min="15014" max="15014" width="16.5" style="156" customWidth="1"/>
    <col min="15015" max="15015" width="11.59765625" style="156" customWidth="1"/>
    <col min="15016" max="15017" width="11.8984375" style="156" customWidth="1"/>
    <col min="15018" max="15018" width="9.796875" style="156" customWidth="1"/>
    <col min="15019" max="15019" width="10" style="156" customWidth="1"/>
    <col min="15020" max="15020" width="13.69921875" style="156" customWidth="1"/>
    <col min="15021" max="15021" width="8.69921875" style="156"/>
    <col min="15022" max="15022" width="9.8984375" style="156" customWidth="1"/>
    <col min="15023" max="15023" width="9.69921875" style="156" customWidth="1"/>
    <col min="15024" max="15024" width="10.296875" style="156" customWidth="1"/>
    <col min="15025" max="15025" width="3.59765625" style="156" customWidth="1"/>
    <col min="15026" max="15216" width="8.69921875" style="156"/>
    <col min="15217" max="15217" width="5.796875" style="156" customWidth="1"/>
    <col min="15218" max="15218" width="12.5" style="156" customWidth="1"/>
    <col min="15219" max="15219" width="12.8984375" style="156" customWidth="1"/>
    <col min="15220" max="15236" width="8.69921875" style="156"/>
    <col min="15237" max="15237" width="10.796875" style="156" customWidth="1"/>
    <col min="15238" max="15238" width="11.5" style="156" customWidth="1"/>
    <col min="15239" max="15239" width="10" style="156" customWidth="1"/>
    <col min="15240" max="15240" width="10.796875" style="156" customWidth="1"/>
    <col min="15241" max="15241" width="8.69921875" style="156"/>
    <col min="15242" max="15242" width="13.796875" style="156" customWidth="1"/>
    <col min="15243" max="15243" width="13.69921875" style="156" customWidth="1"/>
    <col min="15244" max="15244" width="19.296875" style="156" customWidth="1"/>
    <col min="15245" max="15260" width="8.69921875" style="156"/>
    <col min="15261" max="15262" width="12.09765625" style="156" customWidth="1"/>
    <col min="15263" max="15263" width="8.69921875" style="156"/>
    <col min="15264" max="15264" width="12.5" style="156" customWidth="1"/>
    <col min="15265" max="15265" width="9.59765625" style="156" customWidth="1"/>
    <col min="15266" max="15266" width="15.59765625" style="156" customWidth="1"/>
    <col min="15267" max="15268" width="11.3984375" style="156" customWidth="1"/>
    <col min="15269" max="15269" width="10.09765625" style="156" customWidth="1"/>
    <col min="15270" max="15270" width="16.5" style="156" customWidth="1"/>
    <col min="15271" max="15271" width="11.59765625" style="156" customWidth="1"/>
    <col min="15272" max="15273" width="11.8984375" style="156" customWidth="1"/>
    <col min="15274" max="15274" width="9.796875" style="156" customWidth="1"/>
    <col min="15275" max="15275" width="10" style="156" customWidth="1"/>
    <col min="15276" max="15276" width="13.69921875" style="156" customWidth="1"/>
    <col min="15277" max="15277" width="8.69921875" style="156"/>
    <col min="15278" max="15278" width="9.8984375" style="156" customWidth="1"/>
    <col min="15279" max="15279" width="9.69921875" style="156" customWidth="1"/>
    <col min="15280" max="15280" width="10.296875" style="156" customWidth="1"/>
    <col min="15281" max="15281" width="3.59765625" style="156" customWidth="1"/>
    <col min="15282" max="15472" width="8.69921875" style="156"/>
    <col min="15473" max="15473" width="5.796875" style="156" customWidth="1"/>
    <col min="15474" max="15474" width="12.5" style="156" customWidth="1"/>
    <col min="15475" max="15475" width="12.8984375" style="156" customWidth="1"/>
    <col min="15476" max="15492" width="8.69921875" style="156"/>
    <col min="15493" max="15493" width="10.796875" style="156" customWidth="1"/>
    <col min="15494" max="15494" width="11.5" style="156" customWidth="1"/>
    <col min="15495" max="15495" width="10" style="156" customWidth="1"/>
    <col min="15496" max="15496" width="10.796875" style="156" customWidth="1"/>
    <col min="15497" max="15497" width="8.69921875" style="156"/>
    <col min="15498" max="15498" width="13.796875" style="156" customWidth="1"/>
    <col min="15499" max="15499" width="13.69921875" style="156" customWidth="1"/>
    <col min="15500" max="15500" width="19.296875" style="156" customWidth="1"/>
    <col min="15501" max="15516" width="8.69921875" style="156"/>
    <col min="15517" max="15518" width="12.09765625" style="156" customWidth="1"/>
    <col min="15519" max="15519" width="8.69921875" style="156"/>
    <col min="15520" max="15520" width="12.5" style="156" customWidth="1"/>
    <col min="15521" max="15521" width="9.59765625" style="156" customWidth="1"/>
    <col min="15522" max="15522" width="15.59765625" style="156" customWidth="1"/>
    <col min="15523" max="15524" width="11.3984375" style="156" customWidth="1"/>
    <col min="15525" max="15525" width="10.09765625" style="156" customWidth="1"/>
    <col min="15526" max="15526" width="16.5" style="156" customWidth="1"/>
    <col min="15527" max="15527" width="11.59765625" style="156" customWidth="1"/>
    <col min="15528" max="15529" width="11.8984375" style="156" customWidth="1"/>
    <col min="15530" max="15530" width="9.796875" style="156" customWidth="1"/>
    <col min="15531" max="15531" width="10" style="156" customWidth="1"/>
    <col min="15532" max="15532" width="13.69921875" style="156" customWidth="1"/>
    <col min="15533" max="15533" width="8.69921875" style="156"/>
    <col min="15534" max="15534" width="9.8984375" style="156" customWidth="1"/>
    <col min="15535" max="15535" width="9.69921875" style="156" customWidth="1"/>
    <col min="15536" max="15536" width="10.296875" style="156" customWidth="1"/>
    <col min="15537" max="15537" width="3.59765625" style="156" customWidth="1"/>
    <col min="15538" max="15728" width="8.69921875" style="156"/>
    <col min="15729" max="15729" width="5.796875" style="156" customWidth="1"/>
    <col min="15730" max="15730" width="12.5" style="156" customWidth="1"/>
    <col min="15731" max="15731" width="12.8984375" style="156" customWidth="1"/>
    <col min="15732" max="15748" width="8.69921875" style="156"/>
    <col min="15749" max="15749" width="10.796875" style="156" customWidth="1"/>
    <col min="15750" max="15750" width="11.5" style="156" customWidth="1"/>
    <col min="15751" max="15751" width="10" style="156" customWidth="1"/>
    <col min="15752" max="15752" width="10.796875" style="156" customWidth="1"/>
    <col min="15753" max="15753" width="8.69921875" style="156"/>
    <col min="15754" max="15754" width="13.796875" style="156" customWidth="1"/>
    <col min="15755" max="15755" width="13.69921875" style="156" customWidth="1"/>
    <col min="15756" max="15756" width="19.296875" style="156" customWidth="1"/>
    <col min="15757" max="15772" width="8.69921875" style="156"/>
    <col min="15773" max="15774" width="12.09765625" style="156" customWidth="1"/>
    <col min="15775" max="15775" width="8.69921875" style="156"/>
    <col min="15776" max="15776" width="12.5" style="156" customWidth="1"/>
    <col min="15777" max="15777" width="9.59765625" style="156" customWidth="1"/>
    <col min="15778" max="15778" width="15.59765625" style="156" customWidth="1"/>
    <col min="15779" max="15780" width="11.3984375" style="156" customWidth="1"/>
    <col min="15781" max="15781" width="10.09765625" style="156" customWidth="1"/>
    <col min="15782" max="15782" width="16.5" style="156" customWidth="1"/>
    <col min="15783" max="15783" width="11.59765625" style="156" customWidth="1"/>
    <col min="15784" max="15785" width="11.8984375" style="156" customWidth="1"/>
    <col min="15786" max="15786" width="9.796875" style="156" customWidth="1"/>
    <col min="15787" max="15787" width="10" style="156" customWidth="1"/>
    <col min="15788" max="15788" width="13.69921875" style="156" customWidth="1"/>
    <col min="15789" max="15789" width="8.69921875" style="156"/>
    <col min="15790" max="15790" width="9.8984375" style="156" customWidth="1"/>
    <col min="15791" max="15791" width="9.69921875" style="156" customWidth="1"/>
    <col min="15792" max="15792" width="10.296875" style="156" customWidth="1"/>
    <col min="15793" max="15793" width="3.59765625" style="156" customWidth="1"/>
    <col min="15794" max="15984" width="8.69921875" style="156"/>
    <col min="15985" max="15985" width="5.796875" style="156" customWidth="1"/>
    <col min="15986" max="15986" width="12.5" style="156" customWidth="1"/>
    <col min="15987" max="15987" width="12.8984375" style="156" customWidth="1"/>
    <col min="15988" max="16004" width="8.69921875" style="156"/>
    <col min="16005" max="16005" width="10.796875" style="156" customWidth="1"/>
    <col min="16006" max="16006" width="11.5" style="156" customWidth="1"/>
    <col min="16007" max="16007" width="10" style="156" customWidth="1"/>
    <col min="16008" max="16008" width="10.796875" style="156" customWidth="1"/>
    <col min="16009" max="16009" width="8.69921875" style="156"/>
    <col min="16010" max="16010" width="13.796875" style="156" customWidth="1"/>
    <col min="16011" max="16011" width="13.69921875" style="156" customWidth="1"/>
    <col min="16012" max="16012" width="19.296875" style="156" customWidth="1"/>
    <col min="16013" max="16028" width="8.69921875" style="156"/>
    <col min="16029" max="16030" width="12.09765625" style="156" customWidth="1"/>
    <col min="16031" max="16031" width="8.69921875" style="156"/>
    <col min="16032" max="16032" width="12.5" style="156" customWidth="1"/>
    <col min="16033" max="16033" width="9.59765625" style="156" customWidth="1"/>
    <col min="16034" max="16034" width="15.59765625" style="156" customWidth="1"/>
    <col min="16035" max="16036" width="11.3984375" style="156" customWidth="1"/>
    <col min="16037" max="16037" width="10.09765625" style="156" customWidth="1"/>
    <col min="16038" max="16038" width="16.5" style="156" customWidth="1"/>
    <col min="16039" max="16039" width="11.59765625" style="156" customWidth="1"/>
    <col min="16040" max="16041" width="11.8984375" style="156" customWidth="1"/>
    <col min="16042" max="16042" width="9.796875" style="156" customWidth="1"/>
    <col min="16043" max="16043" width="10" style="156" customWidth="1"/>
    <col min="16044" max="16044" width="13.69921875" style="156" customWidth="1"/>
    <col min="16045" max="16045" width="8.69921875" style="156"/>
    <col min="16046" max="16046" width="9.8984375" style="156" customWidth="1"/>
    <col min="16047" max="16047" width="9.69921875" style="156" customWidth="1"/>
    <col min="16048" max="16048" width="10.296875" style="156" customWidth="1"/>
    <col min="16049" max="16049" width="3.59765625" style="156" customWidth="1"/>
    <col min="16050" max="16384" width="8.69921875" style="156"/>
  </cols>
  <sheetData>
    <row r="1" spans="1:114" ht="13.2" x14ac:dyDescent="0.2">
      <c r="A1" s="155" t="s">
        <v>122</v>
      </c>
    </row>
    <row r="2" spans="1:114" x14ac:dyDescent="0.2">
      <c r="C2" s="158" t="s">
        <v>123</v>
      </c>
    </row>
    <row r="3" spans="1:114" s="157" customFormat="1" x14ac:dyDescent="0.2">
      <c r="A3" s="159"/>
      <c r="B3" s="160" t="s">
        <v>124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</row>
    <row r="4" spans="1:114" s="157" customFormat="1" x14ac:dyDescent="0.2">
      <c r="A4" s="159"/>
      <c r="B4" s="162" t="s">
        <v>125</v>
      </c>
      <c r="C4" s="161" t="s">
        <v>357</v>
      </c>
      <c r="D4" s="161" t="s">
        <v>357</v>
      </c>
      <c r="E4" s="161" t="s">
        <v>357</v>
      </c>
      <c r="F4" s="161" t="s">
        <v>357</v>
      </c>
      <c r="G4" s="161" t="s">
        <v>357</v>
      </c>
      <c r="H4" s="161" t="s">
        <v>357</v>
      </c>
      <c r="I4" s="161" t="s">
        <v>357</v>
      </c>
      <c r="J4" s="161" t="s">
        <v>357</v>
      </c>
      <c r="K4" s="161" t="s">
        <v>360</v>
      </c>
      <c r="L4" s="161" t="s">
        <v>358</v>
      </c>
      <c r="M4" s="161" t="s">
        <v>358</v>
      </c>
      <c r="N4" s="161" t="s">
        <v>359</v>
      </c>
      <c r="O4" s="161" t="s">
        <v>359</v>
      </c>
      <c r="P4" s="161" t="s">
        <v>359</v>
      </c>
      <c r="Q4" s="161" t="s">
        <v>359</v>
      </c>
      <c r="R4" s="161" t="s">
        <v>379</v>
      </c>
      <c r="S4" s="161" t="s">
        <v>359</v>
      </c>
      <c r="T4" s="161" t="s">
        <v>359</v>
      </c>
      <c r="U4" s="161" t="s">
        <v>359</v>
      </c>
      <c r="V4" s="161" t="s">
        <v>359</v>
      </c>
      <c r="W4" s="161" t="s">
        <v>359</v>
      </c>
      <c r="X4" s="161" t="s">
        <v>359</v>
      </c>
      <c r="Y4" s="161" t="s">
        <v>359</v>
      </c>
      <c r="Z4" s="161" t="s">
        <v>359</v>
      </c>
      <c r="AA4" s="161" t="s">
        <v>359</v>
      </c>
      <c r="AB4" s="161" t="s">
        <v>359</v>
      </c>
      <c r="AC4" s="161" t="s">
        <v>359</v>
      </c>
      <c r="AD4" s="161" t="s">
        <v>359</v>
      </c>
      <c r="AE4" s="161" t="s">
        <v>359</v>
      </c>
      <c r="AF4" s="161" t="s">
        <v>365</v>
      </c>
      <c r="AG4" s="161" t="s">
        <v>365</v>
      </c>
      <c r="AH4" s="161" t="s">
        <v>359</v>
      </c>
      <c r="AI4" s="161" t="s">
        <v>359</v>
      </c>
      <c r="AJ4" s="161" t="s">
        <v>359</v>
      </c>
      <c r="AK4" s="161" t="s">
        <v>359</v>
      </c>
      <c r="AL4" s="161" t="s">
        <v>360</v>
      </c>
      <c r="AM4" s="161" t="s">
        <v>365</v>
      </c>
      <c r="AN4" s="161" t="s">
        <v>359</v>
      </c>
      <c r="AO4" s="161" t="s">
        <v>359</v>
      </c>
      <c r="AP4" s="161" t="s">
        <v>362</v>
      </c>
      <c r="AQ4" s="161" t="s">
        <v>358</v>
      </c>
      <c r="AR4" s="161" t="s">
        <v>359</v>
      </c>
      <c r="AS4" s="161" t="s">
        <v>359</v>
      </c>
      <c r="AT4" s="161" t="s">
        <v>359</v>
      </c>
      <c r="AU4" s="161" t="s">
        <v>359</v>
      </c>
      <c r="AV4" s="161" t="s">
        <v>359</v>
      </c>
      <c r="AW4" s="161" t="s">
        <v>359</v>
      </c>
      <c r="AX4" s="161" t="s">
        <v>359</v>
      </c>
      <c r="AY4" s="161" t="s">
        <v>359</v>
      </c>
      <c r="AZ4" s="161" t="s">
        <v>359</v>
      </c>
      <c r="BA4" s="161" t="s">
        <v>359</v>
      </c>
      <c r="BB4" s="161" t="s">
        <v>363</v>
      </c>
      <c r="BC4" s="161" t="s">
        <v>363</v>
      </c>
      <c r="BD4" s="161" t="s">
        <v>359</v>
      </c>
      <c r="BE4" s="161" t="s">
        <v>359</v>
      </c>
      <c r="BF4" s="161" t="s">
        <v>362</v>
      </c>
      <c r="BG4" s="161" t="s">
        <v>362</v>
      </c>
      <c r="BH4" s="161" t="s">
        <v>362</v>
      </c>
      <c r="BI4" s="161" t="s">
        <v>362</v>
      </c>
      <c r="BJ4" s="161" t="s">
        <v>359</v>
      </c>
      <c r="BK4" s="161" t="s">
        <v>359</v>
      </c>
      <c r="BL4" s="161" t="s">
        <v>359</v>
      </c>
      <c r="BM4" s="161" t="s">
        <v>359</v>
      </c>
      <c r="BN4" s="161" t="s">
        <v>359</v>
      </c>
      <c r="BO4" s="161" t="s">
        <v>359</v>
      </c>
      <c r="BP4" s="161" t="s">
        <v>359</v>
      </c>
      <c r="BQ4" s="161" t="s">
        <v>359</v>
      </c>
      <c r="BR4" s="161" t="s">
        <v>359</v>
      </c>
      <c r="BS4" s="161" t="s">
        <v>359</v>
      </c>
      <c r="BT4" s="161" t="s">
        <v>359</v>
      </c>
      <c r="BU4" s="161" t="s">
        <v>359</v>
      </c>
      <c r="BV4" s="161" t="s">
        <v>359</v>
      </c>
      <c r="BW4" s="161" t="s">
        <v>359</v>
      </c>
      <c r="BX4" s="161" t="s">
        <v>359</v>
      </c>
      <c r="BY4" s="161" t="s">
        <v>364</v>
      </c>
      <c r="BZ4" s="161" t="s">
        <v>360</v>
      </c>
      <c r="CA4" s="161" t="s">
        <v>360</v>
      </c>
      <c r="CB4" s="161" t="s">
        <v>364</v>
      </c>
      <c r="CC4" s="161" t="s">
        <v>359</v>
      </c>
      <c r="CD4" s="161" t="s">
        <v>359</v>
      </c>
      <c r="CE4" s="161" t="s">
        <v>359</v>
      </c>
      <c r="CF4" s="161" t="s">
        <v>359</v>
      </c>
      <c r="CG4" s="161" t="s">
        <v>359</v>
      </c>
      <c r="CH4" s="161" t="s">
        <v>359</v>
      </c>
      <c r="CI4" s="161" t="s">
        <v>359</v>
      </c>
      <c r="CJ4" s="161" t="s">
        <v>359</v>
      </c>
      <c r="CK4" s="161" t="s">
        <v>359</v>
      </c>
      <c r="CL4" s="161" t="s">
        <v>359</v>
      </c>
      <c r="CM4" s="161" t="s">
        <v>359</v>
      </c>
      <c r="CN4" s="161" t="s">
        <v>364</v>
      </c>
      <c r="CO4" s="161" t="s">
        <v>359</v>
      </c>
      <c r="CP4" s="161" t="s">
        <v>359</v>
      </c>
      <c r="CQ4" s="161" t="s">
        <v>359</v>
      </c>
      <c r="CR4" s="161" t="s">
        <v>365</v>
      </c>
      <c r="CS4" s="161" t="s">
        <v>359</v>
      </c>
      <c r="CT4" s="161" t="s">
        <v>359</v>
      </c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</row>
    <row r="5" spans="1:114" s="157" customFormat="1" x14ac:dyDescent="0.2">
      <c r="A5" s="159"/>
      <c r="B5" s="160" t="s">
        <v>126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</row>
    <row r="6" spans="1:114" s="273" customFormat="1" x14ac:dyDescent="0.2">
      <c r="A6" s="271"/>
      <c r="B6" s="160" t="s">
        <v>380</v>
      </c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2"/>
      <c r="BZ6" s="272"/>
      <c r="CA6" s="272"/>
      <c r="CB6" s="272"/>
      <c r="CC6" s="272"/>
      <c r="CD6" s="272"/>
      <c r="CE6" s="272"/>
      <c r="CF6" s="272"/>
      <c r="CG6" s="272"/>
      <c r="CH6" s="272"/>
      <c r="CI6" s="272"/>
      <c r="CJ6" s="272"/>
      <c r="CK6" s="272"/>
      <c r="CL6" s="272"/>
      <c r="CM6" s="272"/>
      <c r="CN6" s="272"/>
      <c r="CO6" s="272"/>
      <c r="CP6" s="272"/>
      <c r="CQ6" s="272"/>
      <c r="CR6" s="272"/>
      <c r="CS6" s="272" t="s">
        <v>381</v>
      </c>
      <c r="CT6" s="272" t="s">
        <v>381</v>
      </c>
      <c r="CU6" s="272"/>
      <c r="CV6" s="272"/>
      <c r="CW6" s="272"/>
      <c r="CX6" s="272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/>
    </row>
    <row r="7" spans="1:114" s="266" customFormat="1" ht="22.2" customHeight="1" x14ac:dyDescent="0.3">
      <c r="A7" s="264"/>
      <c r="B7" s="265" t="s">
        <v>127</v>
      </c>
      <c r="C7" s="265" t="s">
        <v>377</v>
      </c>
      <c r="D7" s="265" t="s">
        <v>147</v>
      </c>
      <c r="E7" s="265" t="s">
        <v>148</v>
      </c>
      <c r="F7" s="265" t="s">
        <v>149</v>
      </c>
      <c r="G7" s="265" t="s">
        <v>150</v>
      </c>
      <c r="H7" s="265" t="s">
        <v>151</v>
      </c>
      <c r="I7" s="265" t="s">
        <v>152</v>
      </c>
      <c r="J7" s="265" t="s">
        <v>153</v>
      </c>
      <c r="K7" s="265" t="s">
        <v>383</v>
      </c>
      <c r="L7" s="265" t="s">
        <v>157</v>
      </c>
      <c r="M7" s="265" t="s">
        <v>154</v>
      </c>
      <c r="N7" s="265" t="s">
        <v>158</v>
      </c>
      <c r="O7" s="265" t="s">
        <v>6</v>
      </c>
      <c r="P7" s="265" t="s">
        <v>8</v>
      </c>
      <c r="Q7" s="265" t="s">
        <v>71</v>
      </c>
      <c r="R7" s="265" t="s">
        <v>159</v>
      </c>
      <c r="S7" s="265" t="s">
        <v>159</v>
      </c>
      <c r="T7" s="265" t="s">
        <v>84</v>
      </c>
      <c r="U7" s="265" t="s">
        <v>384</v>
      </c>
      <c r="V7" s="265" t="s">
        <v>9</v>
      </c>
      <c r="W7" s="265" t="s">
        <v>10</v>
      </c>
      <c r="X7" s="265" t="s">
        <v>163</v>
      </c>
      <c r="Y7" s="265" t="s">
        <v>164</v>
      </c>
      <c r="Z7" s="265" t="s">
        <v>100</v>
      </c>
      <c r="AA7" s="265" t="s">
        <v>170</v>
      </c>
      <c r="AB7" s="265" t="s">
        <v>85</v>
      </c>
      <c r="AC7" s="265" t="s">
        <v>36</v>
      </c>
      <c r="AD7" s="265" t="s">
        <v>173</v>
      </c>
      <c r="AE7" s="265" t="s">
        <v>174</v>
      </c>
      <c r="AF7" s="265" t="s">
        <v>385</v>
      </c>
      <c r="AG7" s="265" t="s">
        <v>386</v>
      </c>
      <c r="AH7" s="265" t="s">
        <v>86</v>
      </c>
      <c r="AI7" s="265" t="s">
        <v>87</v>
      </c>
      <c r="AJ7" s="265" t="s">
        <v>88</v>
      </c>
      <c r="AK7" s="265" t="s">
        <v>177</v>
      </c>
      <c r="AL7" s="265" t="s">
        <v>388</v>
      </c>
      <c r="AM7" s="265" t="s">
        <v>45</v>
      </c>
      <c r="AN7" s="265" t="s">
        <v>51</v>
      </c>
      <c r="AO7" s="265" t="s">
        <v>57</v>
      </c>
      <c r="AP7" s="265" t="s">
        <v>17</v>
      </c>
      <c r="AQ7" s="265" t="s">
        <v>19</v>
      </c>
      <c r="AR7" s="265" t="s">
        <v>52</v>
      </c>
      <c r="AS7" s="265" t="s">
        <v>186</v>
      </c>
      <c r="AT7" s="265" t="s">
        <v>187</v>
      </c>
      <c r="AU7" s="265" t="s">
        <v>188</v>
      </c>
      <c r="AV7" s="265" t="s">
        <v>189</v>
      </c>
      <c r="AW7" s="265" t="s">
        <v>190</v>
      </c>
      <c r="AX7" s="265" t="s">
        <v>389</v>
      </c>
      <c r="AY7" s="265" t="s">
        <v>390</v>
      </c>
      <c r="AZ7" s="265" t="s">
        <v>192</v>
      </c>
      <c r="BA7" s="265" t="s">
        <v>396</v>
      </c>
      <c r="BB7" s="265" t="s">
        <v>391</v>
      </c>
      <c r="BC7" s="265" t="s">
        <v>193</v>
      </c>
      <c r="BD7" s="265" t="s">
        <v>193</v>
      </c>
      <c r="BE7" s="265" t="s">
        <v>41</v>
      </c>
      <c r="BF7" s="265" t="s">
        <v>194</v>
      </c>
      <c r="BG7" s="265" t="s">
        <v>46</v>
      </c>
      <c r="BH7" s="265" t="s">
        <v>196</v>
      </c>
      <c r="BI7" s="265" t="s">
        <v>197</v>
      </c>
      <c r="BJ7" s="265" t="s">
        <v>89</v>
      </c>
      <c r="BK7" s="265" t="s">
        <v>198</v>
      </c>
      <c r="BL7" s="265" t="s">
        <v>397</v>
      </c>
      <c r="BM7" s="265" t="s">
        <v>232</v>
      </c>
      <c r="BN7" s="265" t="s">
        <v>200</v>
      </c>
      <c r="BO7" s="265" t="s">
        <v>201</v>
      </c>
      <c r="BP7" s="265" t="s">
        <v>202</v>
      </c>
      <c r="BQ7" s="265" t="s">
        <v>21</v>
      </c>
      <c r="BR7" s="265" t="s">
        <v>204</v>
      </c>
      <c r="BS7" s="265" t="s">
        <v>203</v>
      </c>
      <c r="BT7" s="265" t="s">
        <v>206</v>
      </c>
      <c r="BU7" s="265" t="s">
        <v>207</v>
      </c>
      <c r="BV7" s="265" t="s">
        <v>208</v>
      </c>
      <c r="BW7" s="265" t="s">
        <v>209</v>
      </c>
      <c r="BX7" s="265" t="s">
        <v>23</v>
      </c>
      <c r="BY7" s="265" t="s">
        <v>105</v>
      </c>
      <c r="BZ7" s="265" t="s">
        <v>343</v>
      </c>
      <c r="CA7" s="265" t="s">
        <v>393</v>
      </c>
      <c r="CB7" s="265" t="s">
        <v>394</v>
      </c>
      <c r="CC7" s="265" t="s">
        <v>47</v>
      </c>
      <c r="CD7" s="265" t="s">
        <v>211</v>
      </c>
      <c r="CE7" s="265" t="s">
        <v>212</v>
      </c>
      <c r="CF7" s="265" t="s">
        <v>395</v>
      </c>
      <c r="CG7" s="265" t="s">
        <v>213</v>
      </c>
      <c r="CH7" s="265" t="s">
        <v>214</v>
      </c>
      <c r="CI7" s="265" t="s">
        <v>74</v>
      </c>
      <c r="CJ7" s="265" t="s">
        <v>216</v>
      </c>
      <c r="CK7" s="265" t="s">
        <v>217</v>
      </c>
      <c r="CL7" s="265" t="s">
        <v>218</v>
      </c>
      <c r="CM7" s="265" t="s">
        <v>27</v>
      </c>
      <c r="CN7" s="265" t="s">
        <v>28</v>
      </c>
      <c r="CO7" s="265" t="s">
        <v>40</v>
      </c>
      <c r="CP7" s="265" t="s">
        <v>225</v>
      </c>
      <c r="CQ7" s="265" t="s">
        <v>222</v>
      </c>
      <c r="CR7" s="265" t="s">
        <v>222</v>
      </c>
      <c r="CS7" s="265" t="s">
        <v>382</v>
      </c>
      <c r="CT7" s="265" t="s">
        <v>320</v>
      </c>
      <c r="CU7" s="265"/>
      <c r="CV7" s="265"/>
      <c r="CW7" s="265"/>
      <c r="CX7" s="265"/>
      <c r="CY7" s="265"/>
      <c r="CZ7" s="265"/>
      <c r="DA7" s="265"/>
      <c r="DB7" s="265"/>
      <c r="DC7" s="265"/>
      <c r="DD7" s="265"/>
      <c r="DE7" s="265"/>
      <c r="DF7" s="265"/>
      <c r="DG7" s="265"/>
      <c r="DH7" s="265"/>
      <c r="DI7" s="265"/>
      <c r="DJ7" s="265"/>
    </row>
    <row r="8" spans="1:114" x14ac:dyDescent="0.2">
      <c r="A8" s="165" t="s">
        <v>129</v>
      </c>
      <c r="B8" s="166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</row>
    <row r="9" spans="1:114" x14ac:dyDescent="0.2">
      <c r="A9" s="168" t="s">
        <v>258</v>
      </c>
      <c r="C9" s="263"/>
      <c r="D9" s="263"/>
      <c r="E9" s="263"/>
      <c r="F9" s="263"/>
      <c r="G9" s="263">
        <v>0.14346428571428571</v>
      </c>
      <c r="H9" s="263"/>
      <c r="I9" s="263"/>
      <c r="J9" s="263"/>
      <c r="K9" s="263"/>
      <c r="L9" s="263"/>
      <c r="M9" s="263"/>
      <c r="N9" s="263"/>
      <c r="O9" s="263">
        <v>4.670571010248902</v>
      </c>
      <c r="P9" s="263">
        <v>0.61085972850678738</v>
      </c>
      <c r="Q9" s="263"/>
      <c r="R9" s="263"/>
      <c r="S9" s="263">
        <v>5.4021005251312824</v>
      </c>
      <c r="T9" s="263">
        <v>1.6539583333333334</v>
      </c>
      <c r="U9" s="263">
        <v>3.3134020618556703</v>
      </c>
      <c r="V9" s="263">
        <v>0.13359531254401533</v>
      </c>
      <c r="W9" s="263">
        <v>0.23628938156359394</v>
      </c>
      <c r="X9" s="263"/>
      <c r="Y9" s="263"/>
      <c r="Z9" s="263">
        <v>6.0394736842105265</v>
      </c>
      <c r="AA9" s="263"/>
      <c r="AB9" s="263"/>
      <c r="AC9" s="263"/>
      <c r="AD9" s="263">
        <v>8.9313725490196075E-2</v>
      </c>
      <c r="AE9" s="263"/>
      <c r="AF9" s="263">
        <v>2.328125</v>
      </c>
      <c r="AG9" s="263"/>
      <c r="AH9" s="263"/>
      <c r="AI9" s="263"/>
      <c r="AJ9" s="263"/>
      <c r="AK9" s="263"/>
      <c r="AL9" s="263">
        <v>0.37</v>
      </c>
      <c r="AM9" s="263"/>
      <c r="AN9" s="263"/>
      <c r="AO9" s="263">
        <v>0.8024</v>
      </c>
      <c r="AP9" s="263"/>
      <c r="AQ9" s="263"/>
      <c r="AR9" s="263">
        <v>1.1198589894242068</v>
      </c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3"/>
      <c r="BL9" s="263"/>
      <c r="BM9" s="263"/>
      <c r="BN9" s="263"/>
      <c r="BO9" s="263"/>
      <c r="BP9" s="263"/>
      <c r="BQ9" s="263"/>
      <c r="BR9" s="263"/>
      <c r="BS9" s="263"/>
      <c r="BT9" s="263"/>
      <c r="BU9" s="263"/>
      <c r="BV9" s="263"/>
      <c r="BW9" s="263"/>
      <c r="BX9" s="263"/>
      <c r="BY9" s="263">
        <v>0.45025641025641028</v>
      </c>
      <c r="BZ9" s="263">
        <v>0.75349999999999995</v>
      </c>
      <c r="CA9" s="263"/>
      <c r="CB9" s="263"/>
      <c r="CC9" s="263">
        <v>4.6147715196599366</v>
      </c>
      <c r="CD9" s="263"/>
      <c r="CE9" s="263"/>
      <c r="CF9" s="263"/>
      <c r="CG9" s="263"/>
      <c r="CH9" s="263">
        <v>1.1507246376811595</v>
      </c>
      <c r="CI9" s="263">
        <v>0.92634014654839958</v>
      </c>
      <c r="CJ9" s="263"/>
      <c r="CK9" s="263"/>
      <c r="CL9" s="263"/>
      <c r="CM9" s="263">
        <v>1.3891050583657587</v>
      </c>
      <c r="CN9" s="263"/>
      <c r="CO9" s="263">
        <v>0.9615248017047473</v>
      </c>
      <c r="CP9" s="263">
        <v>9.4212454212454215</v>
      </c>
      <c r="CQ9" s="263"/>
      <c r="CR9" s="263">
        <v>20.175000000000001</v>
      </c>
      <c r="CS9" s="263"/>
      <c r="CT9" s="263"/>
      <c r="CU9" s="263"/>
      <c r="CV9" s="263"/>
      <c r="CW9" s="263"/>
      <c r="CX9" s="263"/>
      <c r="CY9" s="263"/>
      <c r="CZ9" s="263"/>
      <c r="DA9" s="263"/>
      <c r="DB9" s="263"/>
      <c r="DC9" s="263"/>
      <c r="DD9" s="263"/>
      <c r="DE9" s="263"/>
      <c r="DF9" s="263"/>
      <c r="DG9" s="263"/>
      <c r="DH9" s="263"/>
      <c r="DI9" s="263"/>
      <c r="DJ9" s="263"/>
    </row>
    <row r="10" spans="1:114" x14ac:dyDescent="0.2">
      <c r="A10" s="168" t="s">
        <v>259</v>
      </c>
      <c r="C10" s="263"/>
      <c r="D10" s="263"/>
      <c r="E10" s="263"/>
      <c r="F10" s="263"/>
      <c r="G10" s="263">
        <v>0.15384615384615385</v>
      </c>
      <c r="H10" s="263"/>
      <c r="I10" s="263"/>
      <c r="J10" s="263"/>
      <c r="K10" s="263"/>
      <c r="L10" s="263"/>
      <c r="M10" s="263"/>
      <c r="N10" s="263"/>
      <c r="O10" s="263">
        <v>4.0540376442015784</v>
      </c>
      <c r="P10" s="263">
        <v>0.6813441483198146</v>
      </c>
      <c r="Q10" s="263"/>
      <c r="R10" s="263"/>
      <c r="S10" s="263">
        <v>5.5841397849462373</v>
      </c>
      <c r="T10" s="263">
        <v>1.7970033832769454</v>
      </c>
      <c r="U10" s="263">
        <v>3.4179775280898879</v>
      </c>
      <c r="V10" s="263">
        <v>0.12653659636855757</v>
      </c>
      <c r="W10" s="263">
        <v>0.25578034682080925</v>
      </c>
      <c r="X10" s="263"/>
      <c r="Y10" s="263"/>
      <c r="Z10" s="263">
        <v>6.5714285714285712</v>
      </c>
      <c r="AA10" s="263"/>
      <c r="AB10" s="263"/>
      <c r="AC10" s="263"/>
      <c r="AD10" s="263">
        <v>0.10351812366737739</v>
      </c>
      <c r="AE10" s="263"/>
      <c r="AF10" s="263">
        <v>2.3582089552238807</v>
      </c>
      <c r="AG10" s="263"/>
      <c r="AH10" s="263"/>
      <c r="AI10" s="263"/>
      <c r="AJ10" s="263"/>
      <c r="AK10" s="263"/>
      <c r="AL10" s="263">
        <v>5.4675324675324675E-2</v>
      </c>
      <c r="AM10" s="263"/>
      <c r="AN10" s="263"/>
      <c r="AO10" s="263">
        <v>0.80916030534351147</v>
      </c>
      <c r="AP10" s="263"/>
      <c r="AQ10" s="263"/>
      <c r="AR10" s="263">
        <v>1.1718170580964153</v>
      </c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3"/>
      <c r="BL10" s="263"/>
      <c r="BM10" s="263"/>
      <c r="BN10" s="263"/>
      <c r="BO10" s="263"/>
      <c r="BP10" s="263"/>
      <c r="BQ10" s="263"/>
      <c r="BR10" s="263"/>
      <c r="BS10" s="263"/>
      <c r="BT10" s="263"/>
      <c r="BU10" s="263"/>
      <c r="BV10" s="263"/>
      <c r="BW10" s="263"/>
      <c r="BX10" s="263"/>
      <c r="BY10" s="263">
        <v>0.4443909484833895</v>
      </c>
      <c r="BZ10" s="263">
        <v>0.64444444444444449</v>
      </c>
      <c r="CA10" s="263"/>
      <c r="CB10" s="263"/>
      <c r="CC10" s="263">
        <v>3.2522839072382292</v>
      </c>
      <c r="CD10" s="263"/>
      <c r="CE10" s="263"/>
      <c r="CF10" s="263"/>
      <c r="CG10" s="263"/>
      <c r="CH10" s="263">
        <v>1.1621621621621621</v>
      </c>
      <c r="CI10" s="263">
        <v>0.94007633587786255</v>
      </c>
      <c r="CJ10" s="263"/>
      <c r="CK10" s="263"/>
      <c r="CL10" s="263"/>
      <c r="CM10" s="263">
        <v>1.5091496232508073</v>
      </c>
      <c r="CN10" s="263"/>
      <c r="CO10" s="263">
        <v>0.97258823529411764</v>
      </c>
      <c r="CP10" s="263">
        <v>3.5485893416927898</v>
      </c>
      <c r="CQ10" s="263"/>
      <c r="CR10" s="263">
        <v>20.835616438356166</v>
      </c>
      <c r="CS10" s="263"/>
      <c r="CT10" s="263"/>
      <c r="CU10" s="263"/>
      <c r="CV10" s="263"/>
      <c r="CW10" s="263"/>
      <c r="CX10" s="263"/>
      <c r="CY10" s="263"/>
      <c r="CZ10" s="263"/>
      <c r="DA10" s="263"/>
      <c r="DB10" s="263"/>
      <c r="DC10" s="263"/>
      <c r="DD10" s="263"/>
      <c r="DE10" s="263"/>
      <c r="DF10" s="263"/>
      <c r="DG10" s="263"/>
      <c r="DH10" s="263"/>
      <c r="DI10" s="263"/>
      <c r="DJ10" s="263"/>
    </row>
    <row r="11" spans="1:114" x14ac:dyDescent="0.2">
      <c r="A11" s="168" t="s">
        <v>260</v>
      </c>
      <c r="C11" s="263"/>
      <c r="D11" s="263"/>
      <c r="E11" s="263"/>
      <c r="F11" s="263"/>
      <c r="G11" s="263">
        <v>0.21578044596912521</v>
      </c>
      <c r="H11" s="263"/>
      <c r="I11" s="263"/>
      <c r="J11" s="263"/>
      <c r="K11" s="263">
        <v>0.5714285714285714</v>
      </c>
      <c r="L11" s="263"/>
      <c r="M11" s="263"/>
      <c r="N11" s="263"/>
      <c r="O11" s="263">
        <v>4.6428571428571432</v>
      </c>
      <c r="P11" s="263">
        <v>0.85735849056603775</v>
      </c>
      <c r="Q11" s="263">
        <v>1.5763313609467455</v>
      </c>
      <c r="R11" s="263"/>
      <c r="S11" s="263">
        <v>5.9701739850869933</v>
      </c>
      <c r="T11" s="263">
        <v>1.7076461769115443</v>
      </c>
      <c r="U11" s="263">
        <v>3.9021505376344088</v>
      </c>
      <c r="V11" s="263">
        <v>0.1903436714165968</v>
      </c>
      <c r="W11" s="263">
        <v>0.28591549295774649</v>
      </c>
      <c r="X11" s="263"/>
      <c r="Y11" s="263"/>
      <c r="Z11" s="263"/>
      <c r="AA11" s="263"/>
      <c r="AB11" s="263"/>
      <c r="AC11" s="263">
        <v>5.7136363636363638E-2</v>
      </c>
      <c r="AD11" s="263">
        <v>0.14285714285714285</v>
      </c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  <c r="AO11" s="263">
        <v>1.14375</v>
      </c>
      <c r="AP11" s="263"/>
      <c r="AQ11" s="263"/>
      <c r="AR11" s="263">
        <v>2.3668690372940158</v>
      </c>
      <c r="AS11" s="263"/>
      <c r="AT11" s="263"/>
      <c r="AU11" s="263"/>
      <c r="AV11" s="263"/>
      <c r="AW11" s="263"/>
      <c r="AX11" s="263"/>
      <c r="AY11" s="263"/>
      <c r="AZ11" s="263"/>
      <c r="BA11" s="263">
        <v>0.8480367159612443</v>
      </c>
      <c r="BB11" s="263"/>
      <c r="BC11" s="263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>
        <v>0.55918227108744201</v>
      </c>
      <c r="CA11" s="263"/>
      <c r="CB11" s="263"/>
      <c r="CC11" s="263">
        <v>1.9227272727272726</v>
      </c>
      <c r="CD11" s="263"/>
      <c r="CE11" s="263"/>
      <c r="CF11" s="263"/>
      <c r="CG11" s="263"/>
      <c r="CH11" s="263"/>
      <c r="CI11" s="263"/>
      <c r="CJ11" s="263"/>
      <c r="CK11" s="263">
        <v>1.1428571428571428</v>
      </c>
      <c r="CL11" s="263"/>
      <c r="CM11" s="263">
        <v>1.6392156862745098</v>
      </c>
      <c r="CN11" s="263"/>
      <c r="CO11" s="263">
        <v>1.4034592968603121</v>
      </c>
      <c r="CP11" s="263">
        <v>2.5</v>
      </c>
      <c r="CQ11" s="263"/>
      <c r="CR11" s="263">
        <v>24.342105263157894</v>
      </c>
      <c r="CS11" s="263"/>
      <c r="CT11" s="263"/>
      <c r="CU11" s="263"/>
      <c r="CV11" s="263"/>
      <c r="CW11" s="263"/>
      <c r="CX11" s="263"/>
      <c r="CY11" s="263"/>
      <c r="CZ11" s="263"/>
      <c r="DA11" s="263"/>
      <c r="DB11" s="263"/>
      <c r="DC11" s="263"/>
      <c r="DD11" s="263"/>
      <c r="DE11" s="263"/>
      <c r="DF11" s="263"/>
      <c r="DG11" s="263"/>
      <c r="DH11" s="263"/>
      <c r="DI11" s="263"/>
      <c r="DJ11" s="263"/>
    </row>
    <row r="12" spans="1:114" x14ac:dyDescent="0.2">
      <c r="A12" s="168" t="s">
        <v>261</v>
      </c>
      <c r="C12" s="263"/>
      <c r="D12" s="263"/>
      <c r="E12" s="263"/>
      <c r="F12" s="263"/>
      <c r="G12" s="263">
        <v>0.18345161290322581</v>
      </c>
      <c r="H12" s="263"/>
      <c r="I12" s="263"/>
      <c r="J12" s="263"/>
      <c r="K12" s="263">
        <v>0.5</v>
      </c>
      <c r="L12" s="263"/>
      <c r="M12" s="263"/>
      <c r="N12" s="263"/>
      <c r="O12" s="263">
        <v>4.6874853801169589</v>
      </c>
      <c r="P12" s="263">
        <v>0.75</v>
      </c>
      <c r="Q12" s="263">
        <v>1.5620000000000001</v>
      </c>
      <c r="R12" s="263"/>
      <c r="S12" s="263">
        <v>5.1904380341880341</v>
      </c>
      <c r="T12" s="263">
        <v>1.463855421686747</v>
      </c>
      <c r="U12" s="263">
        <v>3.51140456182473</v>
      </c>
      <c r="V12" s="263">
        <v>0.20614035087719298</v>
      </c>
      <c r="W12" s="263">
        <v>0.28131147540983609</v>
      </c>
      <c r="X12" s="263"/>
      <c r="Y12" s="263"/>
      <c r="Z12" s="263"/>
      <c r="AA12" s="263"/>
      <c r="AB12" s="263"/>
      <c r="AC12" s="263">
        <v>0.05</v>
      </c>
      <c r="AD12" s="263">
        <v>0.12505263157894736</v>
      </c>
      <c r="AE12" s="263"/>
      <c r="AF12" s="263"/>
      <c r="AG12" s="263">
        <v>1.2887500000000001</v>
      </c>
      <c r="AH12" s="263"/>
      <c r="AI12" s="263"/>
      <c r="AJ12" s="263"/>
      <c r="AK12" s="263"/>
      <c r="AL12" s="263"/>
      <c r="AM12" s="263"/>
      <c r="AN12" s="263"/>
      <c r="AO12" s="263"/>
      <c r="AP12" s="263"/>
      <c r="AQ12" s="263"/>
      <c r="AR12" s="263">
        <v>1.2785679254536537</v>
      </c>
      <c r="AS12" s="263"/>
      <c r="AT12" s="263"/>
      <c r="AU12" s="263"/>
      <c r="AV12" s="263"/>
      <c r="AW12" s="263"/>
      <c r="AX12" s="263"/>
      <c r="AY12" s="263"/>
      <c r="AZ12" s="263"/>
      <c r="BA12" s="263">
        <v>0.70990502035278158</v>
      </c>
      <c r="BB12" s="263"/>
      <c r="BC12" s="263"/>
      <c r="BD12" s="263"/>
      <c r="BE12" s="263"/>
      <c r="BF12" s="263"/>
      <c r="BG12" s="263"/>
      <c r="BH12" s="263"/>
      <c r="BI12" s="263"/>
      <c r="BJ12" s="263"/>
      <c r="BK12" s="263"/>
      <c r="BL12" s="263"/>
      <c r="BM12" s="263"/>
      <c r="BN12" s="263"/>
      <c r="BO12" s="263"/>
      <c r="BP12" s="263"/>
      <c r="BQ12" s="263"/>
      <c r="BR12" s="263"/>
      <c r="BS12" s="263"/>
      <c r="BT12" s="263"/>
      <c r="BU12" s="263">
        <v>0.64772727272727271</v>
      </c>
      <c r="BV12" s="263"/>
      <c r="BW12" s="263"/>
      <c r="BX12" s="263"/>
      <c r="BY12" s="263">
        <v>0.51214285714285712</v>
      </c>
      <c r="BZ12" s="263">
        <v>0.5</v>
      </c>
      <c r="CA12" s="263"/>
      <c r="CB12" s="263"/>
      <c r="CC12" s="263">
        <v>1.8690391459074733</v>
      </c>
      <c r="CD12" s="263"/>
      <c r="CE12" s="263"/>
      <c r="CF12" s="263"/>
      <c r="CG12" s="263"/>
      <c r="CH12" s="263"/>
      <c r="CI12" s="263"/>
      <c r="CJ12" s="263"/>
      <c r="CK12" s="263">
        <v>1.1250825082508251</v>
      </c>
      <c r="CL12" s="263"/>
      <c r="CM12" s="263">
        <v>1.3360910031023785</v>
      </c>
      <c r="CN12" s="263"/>
      <c r="CO12" s="263">
        <v>1.274155069582505</v>
      </c>
      <c r="CP12" s="263">
        <v>2.2685714285714287</v>
      </c>
      <c r="CQ12" s="263"/>
      <c r="CR12" s="263">
        <v>25.617021276595743</v>
      </c>
      <c r="CS12" s="263"/>
      <c r="CT12" s="263"/>
      <c r="CU12" s="263"/>
      <c r="CV12" s="263"/>
      <c r="CW12" s="263"/>
      <c r="CX12" s="263"/>
      <c r="CY12" s="263"/>
      <c r="CZ12" s="263"/>
      <c r="DA12" s="263"/>
      <c r="DB12" s="263"/>
      <c r="DC12" s="263"/>
      <c r="DD12" s="263"/>
      <c r="DE12" s="263"/>
      <c r="DF12" s="263"/>
      <c r="DG12" s="263"/>
      <c r="DH12" s="263"/>
      <c r="DI12" s="263"/>
      <c r="DJ12" s="263"/>
    </row>
    <row r="13" spans="1:114" x14ac:dyDescent="0.2">
      <c r="A13" s="168" t="s">
        <v>262</v>
      </c>
      <c r="C13" s="263"/>
      <c r="D13" s="263"/>
      <c r="E13" s="263"/>
      <c r="F13" s="263"/>
      <c r="G13" s="263">
        <v>0.1866749688667497</v>
      </c>
      <c r="H13" s="263"/>
      <c r="I13" s="263"/>
      <c r="J13" s="263"/>
      <c r="K13" s="263">
        <v>0.49249999999999999</v>
      </c>
      <c r="L13" s="263"/>
      <c r="M13" s="263"/>
      <c r="N13" s="263"/>
      <c r="O13" s="263">
        <v>4.6153623188405799</v>
      </c>
      <c r="P13" s="263">
        <v>0.73818181818181816</v>
      </c>
      <c r="Q13" s="263">
        <v>1.7063291139240506</v>
      </c>
      <c r="R13" s="263"/>
      <c r="S13" s="263">
        <v>5.3047138047138045</v>
      </c>
      <c r="T13" s="263">
        <v>1.442914979757085</v>
      </c>
      <c r="U13" s="263">
        <v>3.8909691629955949</v>
      </c>
      <c r="V13" s="263">
        <v>0.23150000000000001</v>
      </c>
      <c r="W13" s="263">
        <v>0.27700000000000002</v>
      </c>
      <c r="X13" s="263"/>
      <c r="Y13" s="263"/>
      <c r="Z13" s="263"/>
      <c r="AA13" s="263"/>
      <c r="AB13" s="263"/>
      <c r="AC13" s="263">
        <v>6.1551020408163265E-2</v>
      </c>
      <c r="AD13" s="263">
        <v>0.12687499999999999</v>
      </c>
      <c r="AE13" s="263"/>
      <c r="AF13" s="263"/>
      <c r="AG13" s="263"/>
      <c r="AH13" s="263"/>
      <c r="AI13" s="263"/>
      <c r="AJ13" s="263"/>
      <c r="AK13" s="263"/>
      <c r="AL13" s="263"/>
      <c r="AM13" s="263"/>
      <c r="AN13" s="263"/>
      <c r="AO13" s="263"/>
      <c r="AP13" s="263"/>
      <c r="AQ13" s="263"/>
      <c r="AR13" s="263">
        <v>1.1232923497267759</v>
      </c>
      <c r="AS13" s="263"/>
      <c r="AT13" s="263"/>
      <c r="AU13" s="263"/>
      <c r="AV13" s="263"/>
      <c r="AW13" s="263"/>
      <c r="AX13" s="263"/>
      <c r="AY13" s="263"/>
      <c r="AZ13" s="263">
        <v>4.0604651162790697</v>
      </c>
      <c r="BA13" s="263">
        <v>0.70977917981072558</v>
      </c>
      <c r="BB13" s="263"/>
      <c r="BC13" s="263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>
        <v>0.67536585365853663</v>
      </c>
      <c r="BV13" s="263"/>
      <c r="BW13" s="263"/>
      <c r="BX13" s="263"/>
      <c r="BY13" s="263">
        <v>0.49658246656760774</v>
      </c>
      <c r="BZ13" s="263">
        <v>0.48245283018867924</v>
      </c>
      <c r="CA13" s="263"/>
      <c r="CB13" s="263"/>
      <c r="CC13" s="263">
        <v>1.4953577280174768</v>
      </c>
      <c r="CD13" s="263"/>
      <c r="CE13" s="263"/>
      <c r="CF13" s="263"/>
      <c r="CG13" s="263"/>
      <c r="CH13" s="263">
        <v>1.2308571428571429</v>
      </c>
      <c r="CI13" s="263"/>
      <c r="CJ13" s="263"/>
      <c r="CK13" s="263">
        <v>1.1076666666666666</v>
      </c>
      <c r="CL13" s="263"/>
      <c r="CM13" s="263">
        <v>1.3611764705882352</v>
      </c>
      <c r="CN13" s="263"/>
      <c r="CO13" s="263">
        <v>1.2692129629629629</v>
      </c>
      <c r="CP13" s="263">
        <v>2.1903225806451614</v>
      </c>
      <c r="CQ13" s="263">
        <v>10.333333333333334</v>
      </c>
      <c r="CS13" s="263"/>
      <c r="CT13" s="263"/>
      <c r="CU13" s="263"/>
      <c r="CV13" s="263"/>
      <c r="CW13" s="263"/>
      <c r="CX13" s="263"/>
      <c r="CY13" s="263"/>
      <c r="CZ13" s="263"/>
      <c r="DA13" s="263"/>
      <c r="DB13" s="263"/>
      <c r="DC13" s="263"/>
      <c r="DD13" s="263"/>
      <c r="DE13" s="263"/>
      <c r="DF13" s="263"/>
      <c r="DG13" s="263"/>
      <c r="DH13" s="263"/>
      <c r="DI13" s="263"/>
      <c r="DJ13" s="263"/>
    </row>
    <row r="14" spans="1:114" x14ac:dyDescent="0.2">
      <c r="A14" s="168" t="s">
        <v>134</v>
      </c>
      <c r="C14" s="263"/>
      <c r="D14" s="263"/>
      <c r="E14" s="263"/>
      <c r="F14" s="263"/>
      <c r="G14" s="263">
        <v>0.17993730407523512</v>
      </c>
      <c r="H14" s="263"/>
      <c r="I14" s="263"/>
      <c r="J14" s="263"/>
      <c r="K14" s="263">
        <v>0.45281899109792284</v>
      </c>
      <c r="L14" s="263"/>
      <c r="M14" s="263"/>
      <c r="N14" s="263"/>
      <c r="O14" s="263">
        <v>4.333333333333333</v>
      </c>
      <c r="P14" s="263">
        <v>0.6386554621848739</v>
      </c>
      <c r="Q14" s="263"/>
      <c r="R14" s="263"/>
      <c r="S14" s="263">
        <v>4.4755747126436782</v>
      </c>
      <c r="T14" s="263">
        <v>1.264</v>
      </c>
      <c r="U14" s="263">
        <v>3.5268240343347639</v>
      </c>
      <c r="V14" s="263">
        <v>0.22845378151260504</v>
      </c>
      <c r="W14" s="263">
        <v>0.23862068965517241</v>
      </c>
      <c r="X14" s="263"/>
      <c r="Y14" s="263"/>
      <c r="Z14" s="263"/>
      <c r="AA14" s="263"/>
      <c r="AB14" s="263"/>
      <c r="AC14" s="263">
        <v>5.6535714285714286E-2</v>
      </c>
      <c r="AD14" s="263">
        <v>0.12504504504504504</v>
      </c>
      <c r="AE14" s="263"/>
      <c r="AF14" s="263"/>
      <c r="AG14" s="263"/>
      <c r="AH14" s="263"/>
      <c r="AI14" s="263"/>
      <c r="AJ14" s="263"/>
      <c r="AK14" s="263"/>
      <c r="AL14" s="263">
        <v>3.6893203883495145E-2</v>
      </c>
      <c r="AM14" s="263"/>
      <c r="AN14" s="263"/>
      <c r="AO14" s="263">
        <v>1.057391304347826</v>
      </c>
      <c r="AP14" s="263"/>
      <c r="AQ14" s="263"/>
      <c r="AR14" s="263">
        <v>1.1486381322957198</v>
      </c>
      <c r="AS14" s="263"/>
      <c r="AT14" s="263"/>
      <c r="AU14" s="263"/>
      <c r="AV14" s="263"/>
      <c r="AW14" s="263"/>
      <c r="AX14" s="263"/>
      <c r="AY14" s="263"/>
      <c r="AZ14" s="263">
        <v>3.6448979591836737</v>
      </c>
      <c r="BA14" s="263">
        <v>0.60853174603174598</v>
      </c>
      <c r="BB14" s="263"/>
      <c r="BC14" s="263"/>
      <c r="BD14" s="263"/>
      <c r="BE14" s="263"/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>
        <v>0.60376811594202895</v>
      </c>
      <c r="BV14" s="263"/>
      <c r="BW14" s="263"/>
      <c r="BX14" s="263"/>
      <c r="BY14" s="263">
        <v>0.44874213836477989</v>
      </c>
      <c r="BZ14" s="263">
        <v>0.43930530164533821</v>
      </c>
      <c r="CA14" s="263"/>
      <c r="CB14" s="263"/>
      <c r="CC14" s="263">
        <v>1.3181347150259068</v>
      </c>
      <c r="CD14" s="263"/>
      <c r="CE14" s="263"/>
      <c r="CF14" s="263"/>
      <c r="CG14" s="263"/>
      <c r="CH14" s="263">
        <v>1.0976190476190477</v>
      </c>
      <c r="CI14" s="263"/>
      <c r="CJ14" s="263"/>
      <c r="CK14" s="263">
        <v>0.95138461538461538</v>
      </c>
      <c r="CL14" s="263"/>
      <c r="CM14" s="263">
        <v>1.2124999999999999</v>
      </c>
      <c r="CN14" s="263"/>
      <c r="CO14" s="263">
        <v>1.1136263736263736</v>
      </c>
      <c r="CP14" s="263">
        <v>2.0035714285714286</v>
      </c>
      <c r="CQ14" s="263">
        <v>9.5215686274509803</v>
      </c>
      <c r="CS14" s="263"/>
      <c r="CT14" s="263"/>
      <c r="CU14" s="263"/>
      <c r="CV14" s="263"/>
      <c r="CW14" s="263"/>
      <c r="CX14" s="263"/>
      <c r="CY14" s="263"/>
      <c r="CZ14" s="263"/>
      <c r="DA14" s="263"/>
      <c r="DB14" s="263"/>
      <c r="DC14" s="263"/>
      <c r="DD14" s="263"/>
      <c r="DE14" s="263"/>
      <c r="DF14" s="263"/>
      <c r="DG14" s="263"/>
      <c r="DH14" s="263"/>
      <c r="DI14" s="263"/>
      <c r="DJ14" s="263"/>
    </row>
    <row r="15" spans="1:114" x14ac:dyDescent="0.2">
      <c r="A15" s="168" t="s">
        <v>130</v>
      </c>
      <c r="C15" s="263"/>
      <c r="D15" s="263"/>
      <c r="E15" s="263"/>
      <c r="F15" s="263"/>
      <c r="G15" s="263">
        <v>0.19000374391613628</v>
      </c>
      <c r="H15" s="263"/>
      <c r="I15" s="263"/>
      <c r="J15" s="263"/>
      <c r="K15" s="263"/>
      <c r="L15" s="263"/>
      <c r="M15" s="263"/>
      <c r="N15" s="263"/>
      <c r="O15" s="263">
        <v>4.4470967741935485</v>
      </c>
      <c r="P15" s="263">
        <v>0.64911504424778765</v>
      </c>
      <c r="Q15" s="263"/>
      <c r="R15" s="263"/>
      <c r="S15" s="263">
        <v>4.577825773938085</v>
      </c>
      <c r="T15" s="263">
        <v>1.5521568627450981</v>
      </c>
      <c r="U15" s="263">
        <v>3.7311475409836063</v>
      </c>
      <c r="V15" s="263">
        <v>0.23862992125984253</v>
      </c>
      <c r="W15" s="263">
        <v>0.26358974358974357</v>
      </c>
      <c r="X15" s="263"/>
      <c r="Y15" s="263"/>
      <c r="Z15" s="263"/>
      <c r="AA15" s="263"/>
      <c r="AB15" s="263"/>
      <c r="AC15" s="263">
        <v>5.7399999999999993E-2</v>
      </c>
      <c r="AD15" s="263"/>
      <c r="AE15" s="263"/>
      <c r="AF15" s="263"/>
      <c r="AG15" s="263"/>
      <c r="AH15" s="263"/>
      <c r="AI15" s="263"/>
      <c r="AJ15" s="263"/>
      <c r="AK15" s="263"/>
      <c r="AL15" s="263">
        <v>4.1637426900584792E-2</v>
      </c>
      <c r="AM15" s="263"/>
      <c r="AN15" s="263">
        <v>1.1945454545454546</v>
      </c>
      <c r="AO15" s="263"/>
      <c r="AP15" s="263"/>
      <c r="AQ15" s="263"/>
      <c r="AR15" s="263">
        <v>1.1388888888888888</v>
      </c>
      <c r="AS15" s="263"/>
      <c r="AT15" s="263"/>
      <c r="AU15" s="263"/>
      <c r="AV15" s="263"/>
      <c r="AW15" s="263"/>
      <c r="AX15" s="263"/>
      <c r="AY15" s="263"/>
      <c r="AZ15" s="263">
        <v>3.7207547169811321</v>
      </c>
      <c r="BA15" s="263">
        <v>0.58329896907216494</v>
      </c>
      <c r="BB15" s="263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>
        <v>0.61107692307692307</v>
      </c>
      <c r="BV15" s="263"/>
      <c r="BW15" s="263"/>
      <c r="BX15" s="263"/>
      <c r="BY15" s="263">
        <v>0.45833333333333331</v>
      </c>
      <c r="BZ15" s="263">
        <v>0.4305357142857143</v>
      </c>
      <c r="CA15" s="263"/>
      <c r="CB15" s="263"/>
      <c r="CC15" s="263">
        <v>1.2775609756097561</v>
      </c>
      <c r="CD15" s="263"/>
      <c r="CE15" s="263"/>
      <c r="CF15" s="263"/>
      <c r="CG15" s="263"/>
      <c r="CH15" s="263">
        <v>1.0833333333333333</v>
      </c>
      <c r="CI15" s="263"/>
      <c r="CJ15" s="263"/>
      <c r="CK15" s="263">
        <v>0.86600566572237958</v>
      </c>
      <c r="CL15" s="263"/>
      <c r="CM15" s="263">
        <v>1.2362637362637363</v>
      </c>
      <c r="CN15" s="263"/>
      <c r="CO15" s="263"/>
      <c r="CP15" s="263"/>
      <c r="CQ15" s="263">
        <v>9.7061403508771935</v>
      </c>
      <c r="CS15" s="263"/>
      <c r="CT15" s="263"/>
      <c r="CU15" s="263"/>
      <c r="CV15" s="263"/>
      <c r="CW15" s="263"/>
      <c r="CX15" s="263"/>
      <c r="CY15" s="263"/>
      <c r="CZ15" s="263"/>
      <c r="DA15" s="263"/>
      <c r="DB15" s="263"/>
      <c r="DC15" s="263"/>
      <c r="DD15" s="263"/>
      <c r="DE15" s="263"/>
      <c r="DF15" s="263"/>
      <c r="DG15" s="263"/>
      <c r="DH15" s="263"/>
      <c r="DI15" s="263"/>
      <c r="DJ15" s="263"/>
    </row>
    <row r="16" spans="1:114" x14ac:dyDescent="0.2">
      <c r="A16" s="168" t="s">
        <v>263</v>
      </c>
      <c r="C16" s="263"/>
      <c r="D16" s="263"/>
      <c r="E16" s="263"/>
      <c r="F16" s="263"/>
      <c r="G16" s="263"/>
      <c r="H16" s="263"/>
      <c r="I16" s="263"/>
      <c r="J16" s="263"/>
      <c r="K16" s="263"/>
      <c r="L16" s="263">
        <v>2.625</v>
      </c>
      <c r="M16" s="263"/>
      <c r="N16" s="263"/>
      <c r="O16" s="263">
        <v>4.1174999999999997</v>
      </c>
      <c r="P16" s="263">
        <v>0.72</v>
      </c>
      <c r="Q16" s="263"/>
      <c r="R16" s="263"/>
      <c r="S16" s="263"/>
      <c r="T16" s="263">
        <v>1.2671378091872791</v>
      </c>
      <c r="U16" s="263">
        <v>3.3023255813953489</v>
      </c>
      <c r="V16" s="263">
        <v>0.228464</v>
      </c>
      <c r="W16" s="263">
        <v>0.3233695652173913</v>
      </c>
      <c r="X16" s="263"/>
      <c r="Y16" s="263"/>
      <c r="Z16" s="263"/>
      <c r="AA16" s="263">
        <v>0.75111111111111106</v>
      </c>
      <c r="AB16" s="263">
        <v>0.6574468085106383</v>
      </c>
      <c r="AC16" s="263">
        <v>7.7990762124711316E-2</v>
      </c>
      <c r="AD16" s="263"/>
      <c r="AE16" s="263"/>
      <c r="AF16" s="263"/>
      <c r="AG16" s="263"/>
      <c r="AH16" s="263">
        <v>0.27024324324324323</v>
      </c>
      <c r="AI16" s="263">
        <v>0.1649122807017544</v>
      </c>
      <c r="AJ16" s="263">
        <v>0.44297551020408166</v>
      </c>
      <c r="AK16" s="263"/>
      <c r="AL16" s="263"/>
      <c r="AM16" s="263"/>
      <c r="AN16" s="263">
        <v>1.2782608695652173</v>
      </c>
      <c r="AO16" s="263"/>
      <c r="AP16" s="263"/>
      <c r="AQ16" s="263"/>
      <c r="AR16" s="263"/>
      <c r="AS16" s="263">
        <v>3.6930232558139533</v>
      </c>
      <c r="AT16" s="263"/>
      <c r="AU16" s="263">
        <v>0.52390243902439027</v>
      </c>
      <c r="AV16" s="263"/>
      <c r="AW16" s="263"/>
      <c r="AX16" s="263"/>
      <c r="AY16" s="263"/>
      <c r="AZ16" s="263"/>
      <c r="BA16" s="263"/>
      <c r="BB16" s="263">
        <v>2.6145299145299145E-2</v>
      </c>
      <c r="BC16" s="263"/>
      <c r="BD16" s="263"/>
      <c r="BE16" s="263"/>
      <c r="BF16" s="263"/>
      <c r="BG16" s="263"/>
      <c r="BH16" s="263"/>
      <c r="BI16" s="263"/>
      <c r="BJ16" s="263"/>
      <c r="BK16" s="263">
        <v>2.2570036540803899</v>
      </c>
      <c r="BL16" s="263"/>
      <c r="BM16" s="263">
        <v>4.1233830845771147</v>
      </c>
      <c r="BN16" s="263"/>
      <c r="BO16" s="263"/>
      <c r="BP16" s="263"/>
      <c r="BQ16" s="263"/>
      <c r="BR16" s="263"/>
      <c r="BS16" s="263"/>
      <c r="BT16" s="263"/>
      <c r="BU16" s="263">
        <v>0.66010638297872337</v>
      </c>
      <c r="BV16" s="263"/>
      <c r="BW16" s="263"/>
      <c r="BX16" s="263"/>
      <c r="BY16" s="263"/>
      <c r="BZ16" s="263">
        <v>0.49236846830669778</v>
      </c>
      <c r="CA16" s="263"/>
      <c r="CB16" s="263"/>
      <c r="CC16" s="263"/>
      <c r="CD16" s="263">
        <v>0.55975609756097566</v>
      </c>
      <c r="CE16" s="263">
        <v>1.5916666666666666</v>
      </c>
      <c r="CF16" s="263">
        <v>1.1763888888888889</v>
      </c>
      <c r="CG16" s="263"/>
      <c r="CH16" s="263">
        <v>1.1905882352941177</v>
      </c>
      <c r="CI16" s="263"/>
      <c r="CJ16" s="263"/>
      <c r="CK16" s="263">
        <v>0.80441558441558436</v>
      </c>
      <c r="CL16" s="263"/>
      <c r="CM16" s="263">
        <v>1.2938775510204081</v>
      </c>
      <c r="CN16" s="263"/>
      <c r="CO16" s="263"/>
      <c r="CP16" s="263">
        <v>2.1166666666666667</v>
      </c>
      <c r="CQ16" s="263"/>
      <c r="CR16" s="263"/>
      <c r="CS16" s="263"/>
      <c r="CT16" s="263"/>
      <c r="CU16" s="263"/>
      <c r="CV16" s="263"/>
      <c r="CW16" s="263"/>
      <c r="CX16" s="263"/>
      <c r="CY16" s="263"/>
      <c r="CZ16" s="263"/>
      <c r="DA16" s="263"/>
      <c r="DB16" s="263"/>
      <c r="DC16" s="263"/>
      <c r="DD16" s="263"/>
      <c r="DE16" s="263"/>
      <c r="DF16" s="263"/>
      <c r="DG16" s="263"/>
      <c r="DH16" s="263"/>
      <c r="DI16" s="263"/>
      <c r="DJ16" s="263"/>
    </row>
    <row r="17" spans="1:114" x14ac:dyDescent="0.2">
      <c r="A17" s="168" t="s">
        <v>264</v>
      </c>
      <c r="C17" s="263">
        <v>15.423076923076923</v>
      </c>
      <c r="D17" s="263">
        <v>6.709677419354839</v>
      </c>
      <c r="E17" s="263">
        <v>7.3636363636363633</v>
      </c>
      <c r="F17" s="263"/>
      <c r="G17" s="263">
        <v>0.19660140376800886</v>
      </c>
      <c r="H17" s="263"/>
      <c r="I17" s="263"/>
      <c r="J17" s="263">
        <v>1.6178861788617886</v>
      </c>
      <c r="K17" s="263"/>
      <c r="L17" s="263">
        <v>4.6382271468144047</v>
      </c>
      <c r="M17" s="263">
        <v>3.7463636363636362E-3</v>
      </c>
      <c r="N17" s="263"/>
      <c r="O17" s="263">
        <v>3.9375903614457832</v>
      </c>
      <c r="P17" s="263">
        <v>0.79718875502008035</v>
      </c>
      <c r="Q17" s="263"/>
      <c r="R17" s="263"/>
      <c r="S17" s="263"/>
      <c r="T17" s="263">
        <v>1.4429319371727749</v>
      </c>
      <c r="U17" s="263">
        <v>3.2470334412081985</v>
      </c>
      <c r="V17" s="263">
        <v>0.25</v>
      </c>
      <c r="W17" s="263">
        <v>0.40612244897959182</v>
      </c>
      <c r="X17" s="263"/>
      <c r="Y17" s="263"/>
      <c r="Z17" s="263">
        <v>6.8538461538461535</v>
      </c>
      <c r="AA17" s="263">
        <v>0.78200000000000003</v>
      </c>
      <c r="AB17" s="263">
        <v>0.73577235772357719</v>
      </c>
      <c r="AC17" s="263">
        <v>4.901743264659271E-2</v>
      </c>
      <c r="AD17" s="263">
        <v>4.9228295819935694E-2</v>
      </c>
      <c r="AE17" s="263">
        <v>4.8812499999999995E-2</v>
      </c>
      <c r="AF17" s="263"/>
      <c r="AG17" s="263"/>
      <c r="AH17" s="263">
        <v>0.34687055476529161</v>
      </c>
      <c r="AI17" s="263">
        <v>0.23014256619144602</v>
      </c>
      <c r="AJ17" s="263">
        <v>0.58115820895522385</v>
      </c>
      <c r="AK17" s="263"/>
      <c r="AL17" s="263"/>
      <c r="AM17" s="263"/>
      <c r="AN17" s="263"/>
      <c r="AO17" s="263"/>
      <c r="AP17" s="263"/>
      <c r="AQ17" s="263"/>
      <c r="AR17" s="263"/>
      <c r="AS17" s="263">
        <v>3.583673469387755</v>
      </c>
      <c r="AT17" s="263">
        <v>5.0675675675675675</v>
      </c>
      <c r="AU17" s="263">
        <v>0.53114035087719302</v>
      </c>
      <c r="AV17" s="263">
        <v>3.75</v>
      </c>
      <c r="AW17" s="263">
        <v>0.67183770883054894</v>
      </c>
      <c r="AX17" s="263"/>
      <c r="AY17" s="263"/>
      <c r="AZ17" s="263"/>
      <c r="BA17" s="263"/>
      <c r="BB17" s="263">
        <v>2.5978213507625272E-2</v>
      </c>
      <c r="BC17" s="263"/>
      <c r="BD17" s="263"/>
      <c r="BE17" s="263"/>
      <c r="BF17" s="263"/>
      <c r="BG17" s="263"/>
      <c r="BH17" s="263"/>
      <c r="BI17" s="263"/>
      <c r="BJ17" s="263"/>
      <c r="BK17" s="263">
        <v>2.318400592373195</v>
      </c>
      <c r="BL17" s="263">
        <v>1.189041095890411</v>
      </c>
      <c r="BM17" s="263">
        <v>4.2863387978142073</v>
      </c>
      <c r="BN17" s="263"/>
      <c r="BO17" s="263"/>
      <c r="BP17" s="263"/>
      <c r="BQ17" s="263"/>
      <c r="BR17" s="263"/>
      <c r="BS17" s="263"/>
      <c r="BT17" s="263"/>
      <c r="BU17" s="263">
        <v>0.71862244897959182</v>
      </c>
      <c r="BV17" s="263"/>
      <c r="BW17" s="263"/>
      <c r="BX17" s="263"/>
      <c r="BY17" s="263">
        <v>0.51330923430824849</v>
      </c>
      <c r="BZ17" s="263">
        <v>0.47113095238095237</v>
      </c>
      <c r="CA17" s="263"/>
      <c r="CB17" s="263"/>
      <c r="CC17" s="263"/>
      <c r="CD17" s="263">
        <v>0.81230769230769229</v>
      </c>
      <c r="CE17" s="263">
        <v>1.4965517241379311</v>
      </c>
      <c r="CF17" s="263">
        <v>1.6324404761904763</v>
      </c>
      <c r="CG17" s="263">
        <v>0.81534883720930229</v>
      </c>
      <c r="CH17" s="263">
        <v>1.1869565217391305</v>
      </c>
      <c r="CI17" s="263"/>
      <c r="CJ17" s="263">
        <v>1.0135135135135136</v>
      </c>
      <c r="CK17" s="263">
        <v>0.90634146341463417</v>
      </c>
      <c r="CL17" s="263"/>
      <c r="CM17" s="263">
        <v>1.2059171597633136</v>
      </c>
      <c r="CN17" s="263"/>
      <c r="CO17" s="263"/>
      <c r="CP17" s="263">
        <v>2.0516795865633073</v>
      </c>
      <c r="CQ17" s="263"/>
      <c r="CR17" s="263"/>
      <c r="CS17" s="263"/>
      <c r="CT17" s="263"/>
      <c r="CU17" s="263"/>
      <c r="CV17" s="263"/>
      <c r="CW17" s="263"/>
      <c r="CX17" s="263"/>
      <c r="CY17" s="263"/>
      <c r="CZ17" s="263"/>
      <c r="DA17" s="263"/>
      <c r="DB17" s="263"/>
      <c r="DC17" s="263"/>
      <c r="DD17" s="263"/>
      <c r="DE17" s="263"/>
      <c r="DF17" s="263"/>
      <c r="DG17" s="263"/>
      <c r="DH17" s="263"/>
      <c r="DI17" s="263"/>
      <c r="DJ17" s="263"/>
    </row>
    <row r="18" spans="1:114" x14ac:dyDescent="0.2">
      <c r="A18" s="168" t="s">
        <v>135</v>
      </c>
      <c r="C18" s="263">
        <v>19.363636363636363</v>
      </c>
      <c r="D18" s="263">
        <v>7.8888888888888893</v>
      </c>
      <c r="E18" s="263">
        <v>6.3658536585365857</v>
      </c>
      <c r="F18" s="263"/>
      <c r="G18" s="263">
        <v>0.18707733511884833</v>
      </c>
      <c r="H18" s="263"/>
      <c r="I18" s="263"/>
      <c r="J18" s="263">
        <v>2.0231092436974789</v>
      </c>
      <c r="K18" s="263"/>
      <c r="L18" s="263"/>
      <c r="M18" s="263"/>
      <c r="N18" s="263"/>
      <c r="O18" s="263">
        <v>2.6250530785562631</v>
      </c>
      <c r="P18" s="263">
        <v>0.57794793261868305</v>
      </c>
      <c r="Q18" s="263"/>
      <c r="R18" s="263"/>
      <c r="S18" s="263"/>
      <c r="T18" s="263">
        <v>1.2451612903225806</v>
      </c>
      <c r="U18" s="263">
        <v>3.9291428571428573</v>
      </c>
      <c r="V18" s="263">
        <v>0.29653267873580852</v>
      </c>
      <c r="W18" s="263">
        <v>0.40592105263157896</v>
      </c>
      <c r="X18" s="263"/>
      <c r="Y18" s="263"/>
      <c r="Z18" s="263"/>
      <c r="AA18" s="263">
        <v>0.875</v>
      </c>
      <c r="AB18" s="263">
        <v>0.68849557522123894</v>
      </c>
      <c r="AC18" s="263"/>
      <c r="AD18" s="263">
        <v>5.1902173913043484E-2</v>
      </c>
      <c r="AE18" s="263">
        <v>8.5902439024390237E-2</v>
      </c>
      <c r="AF18" s="263"/>
      <c r="AG18" s="263"/>
      <c r="AH18" s="263">
        <v>0.32397122302158271</v>
      </c>
      <c r="AI18" s="263">
        <v>0.25472312703583061</v>
      </c>
      <c r="AJ18" s="263">
        <v>0.43741473684210525</v>
      </c>
      <c r="AK18" s="263"/>
      <c r="AL18" s="263"/>
      <c r="AM18" s="263"/>
      <c r="AN18" s="263"/>
      <c r="AO18" s="263"/>
      <c r="AP18" s="263">
        <v>2.9384615384615387</v>
      </c>
      <c r="AQ18" s="263"/>
      <c r="AR18" s="263"/>
      <c r="AS18" s="263">
        <v>3.3142857142857145</v>
      </c>
      <c r="AT18" s="263">
        <v>5.3088235294117645</v>
      </c>
      <c r="AU18" s="263">
        <v>0.46900826446280991</v>
      </c>
      <c r="AV18" s="263">
        <v>3.9166666666666665</v>
      </c>
      <c r="AW18" s="263">
        <v>0.65604395604395604</v>
      </c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263">
        <v>5.0769230769230766</v>
      </c>
      <c r="BI18" s="263"/>
      <c r="BJ18" s="263"/>
      <c r="BK18" s="263">
        <v>2.75177304964539</v>
      </c>
      <c r="BL18" s="263">
        <v>1.3282548476454294</v>
      </c>
      <c r="BM18" s="263"/>
      <c r="BN18" s="263"/>
      <c r="BO18" s="263"/>
      <c r="BP18" s="263"/>
      <c r="BQ18" s="263"/>
      <c r="BR18" s="263"/>
      <c r="BS18" s="263"/>
      <c r="BT18" s="263"/>
      <c r="BU18" s="263">
        <v>0.66442477876106198</v>
      </c>
      <c r="BV18" s="263"/>
      <c r="BW18" s="263"/>
      <c r="BX18" s="263"/>
      <c r="BY18" s="263">
        <v>0.50042869391254641</v>
      </c>
      <c r="BZ18" s="263"/>
      <c r="CA18" s="263">
        <v>0.47959183673469385</v>
      </c>
      <c r="CB18" s="263"/>
      <c r="CC18" s="263">
        <v>0.96208651399491096</v>
      </c>
      <c r="CD18" s="263"/>
      <c r="CE18" s="263"/>
      <c r="CF18" s="263"/>
      <c r="CG18" s="263"/>
      <c r="CH18" s="263">
        <v>1.1879518072289157</v>
      </c>
      <c r="CI18" s="263"/>
      <c r="CJ18" s="263">
        <v>0.77954545454545454</v>
      </c>
      <c r="CK18" s="263">
        <v>0.71608247422680416</v>
      </c>
      <c r="CL18" s="263"/>
      <c r="CM18" s="263">
        <v>1</v>
      </c>
      <c r="CN18" s="263"/>
      <c r="CO18" s="263"/>
      <c r="CP18" s="263">
        <v>2.125</v>
      </c>
      <c r="CQ18" s="263"/>
      <c r="CR18" s="263"/>
      <c r="CS18" s="263"/>
      <c r="CT18" s="263"/>
      <c r="CU18" s="263"/>
      <c r="CV18" s="263"/>
      <c r="CW18" s="263"/>
      <c r="CX18" s="263"/>
      <c r="CY18" s="263"/>
      <c r="CZ18" s="263"/>
      <c r="DA18" s="263"/>
      <c r="DB18" s="263"/>
      <c r="DC18" s="263"/>
      <c r="DD18" s="263"/>
      <c r="DE18" s="263"/>
      <c r="DF18" s="263"/>
      <c r="DG18" s="263"/>
      <c r="DH18" s="263"/>
      <c r="DI18" s="263"/>
      <c r="DJ18" s="263"/>
    </row>
    <row r="19" spans="1:114" x14ac:dyDescent="0.2">
      <c r="A19" s="168" t="s">
        <v>265</v>
      </c>
      <c r="C19" s="263">
        <v>20.048780487804876</v>
      </c>
      <c r="D19" s="263">
        <v>7.882352941176471</v>
      </c>
      <c r="E19" s="263">
        <v>7.7941176470588234</v>
      </c>
      <c r="F19" s="263"/>
      <c r="G19" s="263">
        <v>0.20630451415455242</v>
      </c>
      <c r="H19" s="263"/>
      <c r="I19" s="263"/>
      <c r="J19" s="263">
        <v>1.8374291115311909</v>
      </c>
      <c r="K19" s="263"/>
      <c r="L19" s="263"/>
      <c r="M19" s="263"/>
      <c r="N19" s="263"/>
      <c r="O19" s="263">
        <v>2.4250549450549452</v>
      </c>
      <c r="P19" s="263">
        <v>0.6</v>
      </c>
      <c r="Q19" s="263"/>
      <c r="R19" s="263"/>
      <c r="S19" s="263"/>
      <c r="T19" s="263">
        <v>1.5098039215686274</v>
      </c>
      <c r="U19" s="263">
        <v>4.0682523267838677</v>
      </c>
      <c r="V19" s="263">
        <v>0.2</v>
      </c>
      <c r="W19" s="263">
        <v>0.28352941176470586</v>
      </c>
      <c r="X19" s="263"/>
      <c r="Y19" s="263"/>
      <c r="Z19" s="263"/>
      <c r="AA19" s="263">
        <v>1.1081967213114754</v>
      </c>
      <c r="AB19" s="263">
        <v>0.79439252336448596</v>
      </c>
      <c r="AC19" s="263"/>
      <c r="AD19" s="263"/>
      <c r="AE19" s="263"/>
      <c r="AF19" s="263"/>
      <c r="AG19" s="263"/>
      <c r="AH19" s="263"/>
      <c r="AI19" s="263"/>
      <c r="AJ19" s="263"/>
      <c r="AK19" s="263">
        <v>0.46666666666666667</v>
      </c>
      <c r="AL19" s="263">
        <v>5.0273224043715849E-2</v>
      </c>
      <c r="AM19" s="263"/>
      <c r="AN19" s="263"/>
      <c r="AO19" s="263"/>
      <c r="AP19" s="263">
        <v>2.9117647058823528</v>
      </c>
      <c r="AQ19" s="263"/>
      <c r="AR19" s="263"/>
      <c r="AS19" s="263">
        <v>5</v>
      </c>
      <c r="AT19" s="263">
        <v>5.662337662337662</v>
      </c>
      <c r="AU19" s="263">
        <v>0.6</v>
      </c>
      <c r="AV19" s="263">
        <v>4.5185185185185182</v>
      </c>
      <c r="AW19" s="263">
        <v>0.83138173302107732</v>
      </c>
      <c r="AX19" s="263"/>
      <c r="AY19" s="263"/>
      <c r="AZ19" s="263"/>
      <c r="BA19" s="263"/>
      <c r="BB19" s="263">
        <v>2.9636891793754536E-2</v>
      </c>
      <c r="BC19" s="263"/>
      <c r="BD19" s="263">
        <v>1.2176165803108809</v>
      </c>
      <c r="BE19" s="263"/>
      <c r="BF19" s="263"/>
      <c r="BG19" s="263"/>
      <c r="BH19" s="263"/>
      <c r="BI19" s="263"/>
      <c r="BJ19" s="263"/>
      <c r="BK19" s="263">
        <v>3.0804208944006013</v>
      </c>
      <c r="BL19" s="263">
        <v>2</v>
      </c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>
        <v>0.5149117468046257</v>
      </c>
      <c r="BZ19" s="263"/>
      <c r="CA19" s="263"/>
      <c r="CB19" s="263"/>
      <c r="CC19" s="263">
        <v>1.3353408157678621</v>
      </c>
      <c r="CD19" s="263"/>
      <c r="CE19" s="263"/>
      <c r="CF19" s="263"/>
      <c r="CG19" s="263"/>
      <c r="CH19" s="263">
        <v>1.1664739884393063</v>
      </c>
      <c r="CI19" s="263"/>
      <c r="CJ19" s="263"/>
      <c r="CK19" s="263"/>
      <c r="CL19" s="263">
        <v>0.83394265922647681</v>
      </c>
      <c r="CM19" s="263">
        <v>1.2842960288808665</v>
      </c>
      <c r="CN19" s="263"/>
      <c r="CO19" s="263"/>
      <c r="CP19" s="263">
        <v>1.9665271966527196</v>
      </c>
      <c r="CQ19" s="263"/>
      <c r="CR19" s="263"/>
      <c r="CS19" s="263"/>
      <c r="CT19" s="263"/>
      <c r="CU19" s="263"/>
      <c r="CV19" s="263"/>
      <c r="CW19" s="263"/>
      <c r="CX19" s="263"/>
      <c r="CY19" s="263"/>
      <c r="CZ19" s="263"/>
      <c r="DA19" s="263"/>
      <c r="DB19" s="263"/>
      <c r="DC19" s="263"/>
      <c r="DD19" s="263"/>
      <c r="DE19" s="263"/>
      <c r="DF19" s="263"/>
      <c r="DG19" s="263"/>
      <c r="DH19" s="263"/>
      <c r="DI19" s="263"/>
      <c r="DJ19" s="263"/>
    </row>
    <row r="20" spans="1:114" x14ac:dyDescent="0.2">
      <c r="A20" s="168" t="s">
        <v>266</v>
      </c>
      <c r="C20" s="263">
        <v>23.333333333333332</v>
      </c>
      <c r="D20" s="263">
        <v>7.7333333333333334</v>
      </c>
      <c r="E20" s="263">
        <v>7.7692307692307692</v>
      </c>
      <c r="F20" s="263"/>
      <c r="G20" s="263">
        <v>0.21946697566628043</v>
      </c>
      <c r="H20" s="263"/>
      <c r="I20" s="263"/>
      <c r="J20" s="263">
        <v>1.8979999999999999</v>
      </c>
      <c r="K20" s="263"/>
      <c r="L20" s="263"/>
      <c r="M20" s="263"/>
      <c r="N20" s="263"/>
      <c r="O20" s="263">
        <v>2.3378357397919576</v>
      </c>
      <c r="P20" s="263">
        <v>0.73333333333333328</v>
      </c>
      <c r="Q20" s="263"/>
      <c r="R20" s="263"/>
      <c r="S20" s="263"/>
      <c r="T20" s="263">
        <v>1.4098662978331029</v>
      </c>
      <c r="U20" s="263">
        <v>5.0576713819368875</v>
      </c>
      <c r="V20" s="263">
        <v>0.23333740831295843</v>
      </c>
      <c r="W20" s="263">
        <v>0.3</v>
      </c>
      <c r="X20" s="263"/>
      <c r="Y20" s="263"/>
      <c r="Z20" s="263"/>
      <c r="AA20" s="263">
        <v>0.86716417910447763</v>
      </c>
      <c r="AB20" s="263">
        <v>0.63680387409200967</v>
      </c>
      <c r="AC20" s="263"/>
      <c r="AD20" s="263"/>
      <c r="AE20" s="263"/>
      <c r="AF20" s="263"/>
      <c r="AG20" s="263"/>
      <c r="AH20" s="263"/>
      <c r="AI20" s="263"/>
      <c r="AJ20" s="263"/>
      <c r="AK20" s="263">
        <v>1.5021097046413503</v>
      </c>
      <c r="AL20" s="263">
        <v>5.5203619909502261E-2</v>
      </c>
      <c r="AM20" s="263"/>
      <c r="AN20" s="263"/>
      <c r="AO20" s="263"/>
      <c r="AP20" s="263">
        <v>2.6682027649769586</v>
      </c>
      <c r="AQ20" s="263"/>
      <c r="AR20" s="263"/>
      <c r="AS20" s="263">
        <v>4.8666666666666663</v>
      </c>
      <c r="AT20" s="263">
        <v>5.666666666666667</v>
      </c>
      <c r="AU20" s="263">
        <v>0.640625</v>
      </c>
      <c r="AV20" s="263">
        <v>4.666666666666667</v>
      </c>
      <c r="AW20" s="263">
        <v>0.8007448789571695</v>
      </c>
      <c r="AX20" s="263"/>
      <c r="AY20" s="263"/>
      <c r="AZ20" s="263"/>
      <c r="BA20" s="263"/>
      <c r="BB20" s="263">
        <v>3.5188034188034192E-2</v>
      </c>
      <c r="BC20" s="263"/>
      <c r="BD20" s="263">
        <v>0.64409638554216864</v>
      </c>
      <c r="BE20" s="263"/>
      <c r="BF20" s="263"/>
      <c r="BG20" s="263"/>
      <c r="BH20" s="263"/>
      <c r="BI20" s="263"/>
      <c r="BJ20" s="263"/>
      <c r="BK20" s="263">
        <v>2.8422712933753944</v>
      </c>
      <c r="BL20" s="263">
        <v>1.4920863309352519</v>
      </c>
      <c r="BM20" s="263"/>
      <c r="BN20" s="263"/>
      <c r="BO20" s="263"/>
      <c r="BP20" s="263"/>
      <c r="BQ20" s="263"/>
      <c r="BR20" s="263"/>
      <c r="BS20" s="263"/>
      <c r="BT20" s="263"/>
      <c r="BU20" s="263"/>
      <c r="BV20" s="263"/>
      <c r="BW20" s="263"/>
      <c r="BX20" s="263"/>
      <c r="BY20" s="263">
        <v>0.46657142857142858</v>
      </c>
      <c r="BZ20" s="263"/>
      <c r="CA20" s="263"/>
      <c r="CB20" s="263"/>
      <c r="CC20" s="263">
        <v>1.4108461101646792</v>
      </c>
      <c r="CD20" s="263"/>
      <c r="CE20" s="263"/>
      <c r="CF20" s="263"/>
      <c r="CG20" s="263"/>
      <c r="CH20" s="263">
        <v>0.93324432576769023</v>
      </c>
      <c r="CI20" s="263"/>
      <c r="CJ20" s="263"/>
      <c r="CK20" s="263"/>
      <c r="CL20" s="263">
        <v>0.74172742568704431</v>
      </c>
      <c r="CM20" s="263">
        <v>1.3120300751879699</v>
      </c>
      <c r="CN20" s="263"/>
      <c r="CO20" s="263"/>
      <c r="CP20" s="263">
        <v>1.9821826280623609</v>
      </c>
      <c r="CQ20" s="263"/>
      <c r="CR20" s="263"/>
      <c r="CS20" s="263"/>
      <c r="CT20" s="263"/>
      <c r="CU20" s="263"/>
      <c r="CV20" s="263"/>
      <c r="CW20" s="263"/>
      <c r="CX20" s="263"/>
      <c r="CY20" s="263"/>
      <c r="CZ20" s="263"/>
      <c r="DA20" s="263"/>
      <c r="DB20" s="263"/>
      <c r="DC20" s="263"/>
      <c r="DD20" s="263"/>
      <c r="DE20" s="263"/>
      <c r="DF20" s="263"/>
      <c r="DG20" s="263"/>
      <c r="DH20" s="263"/>
      <c r="DI20" s="263"/>
      <c r="DJ20" s="263"/>
    </row>
    <row r="21" spans="1:114" x14ac:dyDescent="0.2">
      <c r="A21" s="168" t="s">
        <v>136</v>
      </c>
      <c r="C21" s="263">
        <v>23.342105263157894</v>
      </c>
      <c r="D21" s="263">
        <v>8.7894736842105257</v>
      </c>
      <c r="E21" s="263">
        <v>5.5483870967741939</v>
      </c>
      <c r="F21" s="263"/>
      <c r="G21" s="263">
        <v>0.23622943905525096</v>
      </c>
      <c r="H21" s="263"/>
      <c r="I21" s="263"/>
      <c r="J21" s="263">
        <v>1.9401294498381878</v>
      </c>
      <c r="K21" s="263"/>
      <c r="L21" s="263"/>
      <c r="M21" s="263"/>
      <c r="N21" s="263"/>
      <c r="O21" s="263">
        <v>2.3349697267223042</v>
      </c>
      <c r="P21" s="263">
        <v>0.73324213406292749</v>
      </c>
      <c r="Q21" s="263"/>
      <c r="R21" s="263"/>
      <c r="S21" s="263"/>
      <c r="T21" s="263">
        <v>1.5011454753722795</v>
      </c>
      <c r="U21" s="263">
        <v>4.6675191815856776</v>
      </c>
      <c r="V21" s="263">
        <v>0.23334240239423207</v>
      </c>
      <c r="W21" s="263">
        <v>0.3</v>
      </c>
      <c r="X21" s="263"/>
      <c r="Y21" s="263"/>
      <c r="Z21" s="263"/>
      <c r="AA21" s="263">
        <v>0.96643356643356648</v>
      </c>
      <c r="AB21" s="263">
        <v>0.8</v>
      </c>
      <c r="AC21" s="263"/>
      <c r="AD21" s="263">
        <v>0.19482758620689655</v>
      </c>
      <c r="AE21" s="263"/>
      <c r="AF21" s="263"/>
      <c r="AG21" s="263"/>
      <c r="AH21" s="263">
        <v>0.36665658093797276</v>
      </c>
      <c r="AI21" s="263">
        <v>0.29120198265179675</v>
      </c>
      <c r="AJ21" s="263">
        <v>0.39999139316043147</v>
      </c>
      <c r="AK21" s="263"/>
      <c r="AL21" s="263">
        <v>5.7909343200740059E-2</v>
      </c>
      <c r="AM21" s="263"/>
      <c r="AN21" s="263"/>
      <c r="AO21" s="263"/>
      <c r="AP21" s="263">
        <v>2.6652173913043478</v>
      </c>
      <c r="AQ21" s="263"/>
      <c r="AR21" s="263"/>
      <c r="AS21" s="263">
        <v>5</v>
      </c>
      <c r="AT21" s="263">
        <v>7.1333333333333337</v>
      </c>
      <c r="AU21" s="263">
        <v>0.60014892032762468</v>
      </c>
      <c r="AV21" s="263">
        <v>10</v>
      </c>
      <c r="AW21" s="263">
        <v>0.7880377754459601</v>
      </c>
      <c r="AX21" s="263"/>
      <c r="AY21" s="263"/>
      <c r="AZ21" s="263"/>
      <c r="BA21" s="263"/>
      <c r="BB21" s="263">
        <v>2.8474074074074072E-2</v>
      </c>
      <c r="BC21" s="263"/>
      <c r="BD21" s="263">
        <v>0.77108108108108109</v>
      </c>
      <c r="BE21" s="263"/>
      <c r="BF21" s="263"/>
      <c r="BG21" s="263"/>
      <c r="BH21" s="263"/>
      <c r="BI21" s="263"/>
      <c r="BJ21" s="263"/>
      <c r="BK21" s="263">
        <v>3.4659533073929962</v>
      </c>
      <c r="BL21" s="263">
        <v>1.6</v>
      </c>
      <c r="BM21" s="263"/>
      <c r="BN21" s="263"/>
      <c r="BO21" s="263"/>
      <c r="BP21" s="263"/>
      <c r="BQ21" s="263"/>
      <c r="BR21" s="263"/>
      <c r="BS21" s="263"/>
      <c r="BT21" s="263"/>
      <c r="BU21" s="263">
        <v>2.6666666666666665</v>
      </c>
      <c r="BV21" s="263">
        <v>1</v>
      </c>
      <c r="BW21" s="263">
        <v>0.13750000000000001</v>
      </c>
      <c r="BX21" s="263"/>
      <c r="BY21" s="263">
        <v>0.49439728353140916</v>
      </c>
      <c r="BZ21" s="263"/>
      <c r="CA21" s="263">
        <v>0.57505180273518441</v>
      </c>
      <c r="CB21" s="263"/>
      <c r="CC21" s="263">
        <v>1.4205555555555556</v>
      </c>
      <c r="CD21" s="263"/>
      <c r="CE21" s="263"/>
      <c r="CF21" s="263"/>
      <c r="CG21" s="263"/>
      <c r="CH21" s="263">
        <v>0.93333333333333335</v>
      </c>
      <c r="CI21" s="263"/>
      <c r="CJ21" s="263"/>
      <c r="CK21" s="263"/>
      <c r="CL21" s="263">
        <v>0.69066534260178747</v>
      </c>
      <c r="CM21" s="263">
        <v>1.7898550724637681</v>
      </c>
      <c r="CN21" s="263"/>
      <c r="CO21" s="263"/>
      <c r="CP21" s="263">
        <v>1.9857142857142858</v>
      </c>
      <c r="CQ21" s="263"/>
      <c r="CR21" s="263"/>
      <c r="CS21" s="263"/>
      <c r="CT21" s="263"/>
      <c r="CU21" s="263"/>
      <c r="CV21" s="263"/>
      <c r="CW21" s="263"/>
      <c r="CX21" s="263"/>
      <c r="CY21" s="263"/>
      <c r="CZ21" s="263"/>
      <c r="DA21" s="263"/>
      <c r="DB21" s="263"/>
      <c r="DC21" s="263"/>
      <c r="DD21" s="263"/>
      <c r="DE21" s="263"/>
      <c r="DF21" s="263"/>
      <c r="DG21" s="263"/>
      <c r="DH21" s="263"/>
      <c r="DI21" s="263"/>
      <c r="DJ21" s="263"/>
    </row>
    <row r="22" spans="1:114" x14ac:dyDescent="0.2">
      <c r="A22" s="168" t="s">
        <v>137</v>
      </c>
      <c r="C22" s="263">
        <v>26.391304347826086</v>
      </c>
      <c r="D22" s="263">
        <v>4.333333333333333</v>
      </c>
      <c r="E22" s="263">
        <v>8.6428571428571423</v>
      </c>
      <c r="F22" s="263"/>
      <c r="G22" s="263">
        <v>0.2309111880046136</v>
      </c>
      <c r="H22" s="263"/>
      <c r="I22" s="263"/>
      <c r="J22" s="263">
        <v>2.2282352941176469</v>
      </c>
      <c r="K22" s="263"/>
      <c r="L22" s="263"/>
      <c r="M22" s="263"/>
      <c r="N22" s="263"/>
      <c r="O22" s="263">
        <v>2.0882420352968141</v>
      </c>
      <c r="P22" s="263">
        <v>0.73327027666114919</v>
      </c>
      <c r="Q22" s="263"/>
      <c r="R22" s="263"/>
      <c r="S22" s="263"/>
      <c r="T22" s="263">
        <v>1.6648936170212767</v>
      </c>
      <c r="U22" s="263">
        <v>2.0536170212765956</v>
      </c>
      <c r="V22" s="263">
        <v>0.21786690545763032</v>
      </c>
      <c r="W22" s="263">
        <v>0.23333333333333334</v>
      </c>
      <c r="X22" s="263"/>
      <c r="Y22" s="263"/>
      <c r="Z22" s="263"/>
      <c r="AA22" s="263">
        <v>0.67592592592592593</v>
      </c>
      <c r="AB22" s="263">
        <v>0.68600000000000005</v>
      </c>
      <c r="AC22" s="263"/>
      <c r="AD22" s="263">
        <v>9.99348109517601E-2</v>
      </c>
      <c r="AE22" s="263"/>
      <c r="AF22" s="263"/>
      <c r="AG22" s="263"/>
      <c r="AH22" s="263">
        <v>0.33364318913121199</v>
      </c>
      <c r="AI22" s="263">
        <v>0.26606198034769463</v>
      </c>
      <c r="AJ22" s="263">
        <v>0.39998647483473937</v>
      </c>
      <c r="AK22" s="263"/>
      <c r="AL22" s="263">
        <v>5.7130434782608694E-2</v>
      </c>
      <c r="AM22" s="263"/>
      <c r="AN22" s="263"/>
      <c r="AO22" s="263"/>
      <c r="AP22" s="263">
        <v>2.4641025641025642</v>
      </c>
      <c r="AQ22" s="263"/>
      <c r="AR22" s="263"/>
      <c r="AS22" s="263">
        <v>4</v>
      </c>
      <c r="AT22" s="263">
        <v>6.4473684210526319</v>
      </c>
      <c r="AU22" s="263">
        <v>0.53510204081632651</v>
      </c>
      <c r="AV22" s="263">
        <v>4.666666666666667</v>
      </c>
      <c r="AW22" s="263">
        <v>0.73636363636363633</v>
      </c>
      <c r="AX22" s="263"/>
      <c r="AY22" s="263"/>
      <c r="AZ22" s="263"/>
      <c r="BA22" s="263"/>
      <c r="BB22" s="263">
        <v>2.963402963402963E-2</v>
      </c>
      <c r="BC22" s="263"/>
      <c r="BD22" s="263">
        <v>0.8</v>
      </c>
      <c r="BE22" s="263"/>
      <c r="BF22" s="263"/>
      <c r="BG22" s="263"/>
      <c r="BH22" s="263"/>
      <c r="BI22" s="263"/>
      <c r="BJ22" s="263"/>
      <c r="BK22" s="263">
        <v>3.2401581880280426</v>
      </c>
      <c r="BL22" s="263">
        <v>1.333793103448276</v>
      </c>
      <c r="BM22" s="263"/>
      <c r="BN22" s="263"/>
      <c r="BO22" s="263"/>
      <c r="BP22" s="263"/>
      <c r="BQ22" s="263"/>
      <c r="BR22" s="263"/>
      <c r="BS22" s="263"/>
      <c r="BT22" s="263"/>
      <c r="BU22" s="263">
        <v>4.4054054054054053</v>
      </c>
      <c r="BV22" s="263">
        <v>1</v>
      </c>
      <c r="BW22" s="263">
        <v>0.27495652173913043</v>
      </c>
      <c r="BX22" s="263"/>
      <c r="BY22" s="263">
        <v>0.49330708661417322</v>
      </c>
      <c r="BZ22" s="263"/>
      <c r="CA22" s="263">
        <v>0.58845849802371542</v>
      </c>
      <c r="CB22" s="263"/>
      <c r="CC22" s="263">
        <v>1.4109756097560975</v>
      </c>
      <c r="CD22" s="263"/>
      <c r="CE22" s="263"/>
      <c r="CF22" s="263"/>
      <c r="CG22" s="263"/>
      <c r="CH22" s="263">
        <v>0.93333333333333335</v>
      </c>
      <c r="CI22" s="263"/>
      <c r="CJ22" s="263"/>
      <c r="CK22" s="263"/>
      <c r="CL22" s="263">
        <v>0.69438202247191017</v>
      </c>
      <c r="CM22" s="263">
        <v>1.7658747300215982</v>
      </c>
      <c r="CN22" s="263"/>
      <c r="CO22" s="263"/>
      <c r="CP22" s="263">
        <v>1.9791666666666667</v>
      </c>
      <c r="CQ22" s="263"/>
      <c r="CR22" s="263"/>
      <c r="CS22" s="263"/>
      <c r="CT22" s="263"/>
      <c r="CU22" s="263"/>
      <c r="CV22" s="263"/>
      <c r="CW22" s="263"/>
      <c r="CX22" s="263"/>
      <c r="CY22" s="263"/>
      <c r="CZ22" s="263"/>
      <c r="DA22" s="263"/>
      <c r="DB22" s="263"/>
      <c r="DC22" s="263"/>
      <c r="DD22" s="263"/>
      <c r="DE22" s="263"/>
      <c r="DF22" s="263"/>
      <c r="DG22" s="263"/>
      <c r="DH22" s="263"/>
      <c r="DI22" s="263"/>
      <c r="DJ22" s="263"/>
    </row>
    <row r="23" spans="1:114" x14ac:dyDescent="0.2">
      <c r="A23" s="168" t="s">
        <v>267</v>
      </c>
      <c r="C23" s="263">
        <v>20</v>
      </c>
      <c r="D23" s="263">
        <v>5.35</v>
      </c>
      <c r="E23" s="263">
        <v>8.0857142857142854</v>
      </c>
      <c r="F23" s="263"/>
      <c r="G23" s="263">
        <v>0.24848484848484848</v>
      </c>
      <c r="H23" s="263"/>
      <c r="I23" s="263"/>
      <c r="J23" s="263">
        <v>1.5733333333333333</v>
      </c>
      <c r="K23" s="263"/>
      <c r="L23" s="263"/>
      <c r="M23" s="263"/>
      <c r="N23" s="263"/>
      <c r="O23" s="263">
        <v>2.0175438596491229</v>
      </c>
      <c r="P23" s="263">
        <v>0.60530391018195895</v>
      </c>
      <c r="Q23" s="263"/>
      <c r="R23" s="263"/>
      <c r="S23" s="263"/>
      <c r="T23" s="263">
        <v>1.88</v>
      </c>
      <c r="U23" s="263">
        <v>2.0545575515635397</v>
      </c>
      <c r="V23" s="263">
        <v>0.19717606837606838</v>
      </c>
      <c r="W23" s="263">
        <v>0.35555555555555557</v>
      </c>
      <c r="X23" s="263"/>
      <c r="Y23" s="263"/>
      <c r="Z23" s="263"/>
      <c r="AA23" s="263">
        <v>1.1881188118811881</v>
      </c>
      <c r="AB23" s="263">
        <v>0.59430604982206403</v>
      </c>
      <c r="AC23" s="263"/>
      <c r="AD23" s="263">
        <v>0.10625</v>
      </c>
      <c r="AE23" s="263"/>
      <c r="AF23" s="263"/>
      <c r="AG23" s="263"/>
      <c r="AH23" s="263">
        <v>0.26666666666666666</v>
      </c>
      <c r="AI23" s="263">
        <v>0.24793664956502343</v>
      </c>
      <c r="AJ23" s="263">
        <v>0.44444337704340586</v>
      </c>
      <c r="AK23" s="263"/>
      <c r="AL23" s="263">
        <v>6.565E-2</v>
      </c>
      <c r="AM23" s="263"/>
      <c r="AN23" s="263"/>
      <c r="AO23" s="263"/>
      <c r="AP23" s="263">
        <v>3.0588235294117645</v>
      </c>
      <c r="AQ23" s="263"/>
      <c r="AR23" s="263"/>
      <c r="AS23" s="263">
        <v>4</v>
      </c>
      <c r="AT23" s="263">
        <v>6</v>
      </c>
      <c r="AU23" s="263">
        <v>0.4679245283018868</v>
      </c>
      <c r="AV23" s="263">
        <v>4.6428571428571432</v>
      </c>
      <c r="AW23" s="263">
        <v>0.79046242774566478</v>
      </c>
      <c r="AX23" s="263"/>
      <c r="AY23" s="263"/>
      <c r="AZ23" s="263"/>
      <c r="BA23" s="263"/>
      <c r="BB23" s="263">
        <v>3.3336555813353957E-2</v>
      </c>
      <c r="BC23" s="263"/>
      <c r="BD23" s="263">
        <v>0.55353942652329746</v>
      </c>
      <c r="BE23" s="263"/>
      <c r="BF23" s="263"/>
      <c r="BG23" s="263"/>
      <c r="BH23" s="263"/>
      <c r="BI23" s="263"/>
      <c r="BJ23" s="263"/>
      <c r="BK23" s="263">
        <v>1.6197641948495192</v>
      </c>
      <c r="BL23" s="263"/>
      <c r="BM23" s="263"/>
      <c r="BN23" s="263"/>
      <c r="BO23" s="263"/>
      <c r="BP23" s="263"/>
      <c r="BQ23" s="263"/>
      <c r="BR23" s="263"/>
      <c r="BS23" s="263"/>
      <c r="BT23" s="263"/>
      <c r="BU23" s="263">
        <v>4</v>
      </c>
      <c r="BV23" s="263">
        <v>1</v>
      </c>
      <c r="BW23" s="263">
        <v>0.15301204819277109</v>
      </c>
      <c r="BX23" s="263"/>
      <c r="BY23" s="263">
        <v>0.4455108359133127</v>
      </c>
      <c r="BZ23" s="263"/>
      <c r="CA23" s="263">
        <v>0.6370607028753994</v>
      </c>
      <c r="CB23" s="263"/>
      <c r="CC23" s="263">
        <v>1.7802476083286438</v>
      </c>
      <c r="CD23" s="263"/>
      <c r="CE23" s="263"/>
      <c r="CF23" s="263"/>
      <c r="CG23" s="263"/>
      <c r="CH23" s="263">
        <v>0.86710526315789471</v>
      </c>
      <c r="CI23" s="263"/>
      <c r="CJ23" s="263"/>
      <c r="CK23" s="263"/>
      <c r="CL23" s="263">
        <v>0.70586481854087491</v>
      </c>
      <c r="CM23" s="263">
        <v>0.92831105710814099</v>
      </c>
      <c r="CN23" s="263">
        <v>2.4988830975428145E-2</v>
      </c>
      <c r="CO23" s="263"/>
      <c r="CP23" s="263">
        <v>2.3333333333333335</v>
      </c>
      <c r="CQ23" s="263"/>
      <c r="CR23" s="263"/>
      <c r="CS23" s="263"/>
      <c r="CT23" s="263"/>
      <c r="CU23" s="263"/>
      <c r="CV23" s="263"/>
      <c r="CW23" s="263"/>
      <c r="CX23" s="263"/>
      <c r="CY23" s="263"/>
      <c r="CZ23" s="263"/>
      <c r="DA23" s="263"/>
      <c r="DB23" s="263"/>
      <c r="DC23" s="263"/>
      <c r="DD23" s="263"/>
      <c r="DE23" s="263"/>
      <c r="DF23" s="263"/>
      <c r="DG23" s="263"/>
      <c r="DH23" s="263"/>
      <c r="DI23" s="263"/>
      <c r="DJ23" s="263"/>
    </row>
    <row r="24" spans="1:114" x14ac:dyDescent="0.2">
      <c r="A24" s="168" t="s">
        <v>268</v>
      </c>
      <c r="C24" s="263">
        <v>25</v>
      </c>
      <c r="D24" s="263">
        <v>4</v>
      </c>
      <c r="E24" s="263">
        <v>4.1428571428571432</v>
      </c>
      <c r="F24" s="263">
        <v>5</v>
      </c>
      <c r="G24" s="263">
        <v>0.29640591966173363</v>
      </c>
      <c r="H24" s="263"/>
      <c r="I24" s="263"/>
      <c r="J24" s="263"/>
      <c r="K24" s="263"/>
      <c r="L24" s="263"/>
      <c r="M24" s="263"/>
      <c r="N24" s="263"/>
      <c r="O24" s="263">
        <v>2.1365924600067121</v>
      </c>
      <c r="P24" s="263">
        <v>0.58575899843505475</v>
      </c>
      <c r="Q24" s="263"/>
      <c r="R24" s="263"/>
      <c r="S24" s="263">
        <v>4.8078078078078077</v>
      </c>
      <c r="T24" s="263">
        <v>1.2849979105725031</v>
      </c>
      <c r="U24" s="263">
        <v>2.1671732522796354</v>
      </c>
      <c r="V24" s="263"/>
      <c r="W24" s="263">
        <v>0.33300000000000002</v>
      </c>
      <c r="X24" s="263"/>
      <c r="Y24" s="263"/>
      <c r="Z24" s="263"/>
      <c r="AA24" s="263">
        <v>12.808695652173913</v>
      </c>
      <c r="AB24" s="263">
        <v>0.8666666666666667</v>
      </c>
      <c r="AC24" s="263"/>
      <c r="AD24" s="263">
        <v>0.3339259259259259</v>
      </c>
      <c r="AE24" s="263">
        <v>6.0493827160493827E-2</v>
      </c>
      <c r="AF24" s="263"/>
      <c r="AG24" s="263"/>
      <c r="AH24" s="263">
        <v>0.36467576791808876</v>
      </c>
      <c r="AI24" s="263">
        <v>0.39821500200561571</v>
      </c>
      <c r="AJ24" s="263">
        <v>0.416666928251473</v>
      </c>
      <c r="AK24" s="263"/>
      <c r="AL24" s="263">
        <v>5.3868046571798188E-2</v>
      </c>
      <c r="AM24" s="263">
        <v>7.8650793650793647</v>
      </c>
      <c r="AN24" s="263"/>
      <c r="AO24" s="263"/>
      <c r="AP24" s="263">
        <v>2.9338235294117645</v>
      </c>
      <c r="AQ24" s="263"/>
      <c r="AR24" s="263"/>
      <c r="AS24" s="263">
        <v>3.7696737044145872</v>
      </c>
      <c r="AT24" s="263">
        <v>5.395833333333333</v>
      </c>
      <c r="AU24" s="263">
        <v>0.43362521891418565</v>
      </c>
      <c r="AV24" s="263">
        <v>9.0526315789473681</v>
      </c>
      <c r="AW24" s="263">
        <v>0.80027359781121754</v>
      </c>
      <c r="AX24" s="263"/>
      <c r="AY24" s="263"/>
      <c r="AZ24" s="263"/>
      <c r="BA24" s="263"/>
      <c r="BB24" s="263">
        <v>3.2102125631755719E-2</v>
      </c>
      <c r="BC24" s="263"/>
      <c r="BD24" s="263"/>
      <c r="BE24" s="263"/>
      <c r="BF24" s="263"/>
      <c r="BG24" s="263">
        <v>8.872727272727273</v>
      </c>
      <c r="BH24" s="263"/>
      <c r="BI24" s="263"/>
      <c r="BJ24" s="263">
        <v>0.53340909090909094</v>
      </c>
      <c r="BK24" s="263"/>
      <c r="BL24" s="263"/>
      <c r="BM24" s="263"/>
      <c r="BN24" s="263"/>
      <c r="BO24" s="263"/>
      <c r="BP24" s="263"/>
      <c r="BQ24" s="263"/>
      <c r="BR24" s="263"/>
      <c r="BS24" s="263"/>
      <c r="BT24" s="263">
        <v>16.89</v>
      </c>
      <c r="BU24" s="263">
        <v>3.6666666666666665</v>
      </c>
      <c r="BV24" s="263">
        <v>0.8</v>
      </c>
      <c r="BW24" s="263">
        <v>0.26636363636363636</v>
      </c>
      <c r="BX24" s="263"/>
      <c r="BY24" s="263">
        <v>0.5</v>
      </c>
      <c r="BZ24" s="263"/>
      <c r="CA24" s="263"/>
      <c r="CB24" s="263"/>
      <c r="CC24" s="263">
        <v>1.8067834306366417</v>
      </c>
      <c r="CD24" s="263"/>
      <c r="CE24" s="263"/>
      <c r="CF24" s="263"/>
      <c r="CG24" s="263"/>
      <c r="CH24" s="263">
        <v>0.83269230769230773</v>
      </c>
      <c r="CI24" s="263"/>
      <c r="CJ24" s="263"/>
      <c r="CK24" s="263"/>
      <c r="CL24" s="263">
        <v>0.80154347210421972</v>
      </c>
      <c r="CM24" s="263">
        <v>0.8649056603773585</v>
      </c>
      <c r="CN24" s="263">
        <v>2.4991044776119402E-2</v>
      </c>
      <c r="CO24" s="263"/>
      <c r="CP24" s="263">
        <v>1.3333333333333333</v>
      </c>
      <c r="CQ24" s="263"/>
      <c r="CR24" s="263"/>
      <c r="CS24" s="263"/>
      <c r="CT24" s="263"/>
      <c r="CU24" s="263"/>
      <c r="CV24" s="263"/>
      <c r="CW24" s="263"/>
      <c r="CX24" s="263"/>
      <c r="CY24" s="263"/>
      <c r="CZ24" s="263"/>
      <c r="DA24" s="263"/>
      <c r="DB24" s="263"/>
      <c r="DC24" s="263"/>
      <c r="DD24" s="263"/>
      <c r="DE24" s="263"/>
      <c r="DF24" s="263"/>
      <c r="DG24" s="263"/>
      <c r="DH24" s="263"/>
      <c r="DI24" s="263"/>
      <c r="DJ24" s="263"/>
    </row>
    <row r="25" spans="1:114" x14ac:dyDescent="0.2">
      <c r="A25" s="168" t="s">
        <v>138</v>
      </c>
      <c r="C25" s="263">
        <v>27.333333333333332</v>
      </c>
      <c r="D25" s="263">
        <v>5.4666666666666668</v>
      </c>
      <c r="E25" s="263">
        <v>5.432098765432098</v>
      </c>
      <c r="F25" s="263">
        <v>4.6666666666666661</v>
      </c>
      <c r="G25" s="263">
        <v>1.3360544217687076</v>
      </c>
      <c r="H25" s="263">
        <v>0.27728726807421622</v>
      </c>
      <c r="I25" s="263"/>
      <c r="J25" s="263"/>
      <c r="K25" s="263"/>
      <c r="L25" s="263"/>
      <c r="M25" s="263"/>
      <c r="N25" s="263"/>
      <c r="O25" s="263">
        <v>2.7333670487750057</v>
      </c>
      <c r="P25" s="263">
        <v>0.76659340659340658</v>
      </c>
      <c r="Q25" s="263"/>
      <c r="R25" s="263"/>
      <c r="S25" s="263">
        <v>4.7850900659889426</v>
      </c>
      <c r="T25" s="263">
        <v>1.4733665008291874</v>
      </c>
      <c r="U25" s="263">
        <v>2.0868245294474805</v>
      </c>
      <c r="V25" s="263">
        <v>0.23333270588235294</v>
      </c>
      <c r="W25" s="263">
        <v>0.34160919540229884</v>
      </c>
      <c r="X25" s="263">
        <v>2.0697674418604652</v>
      </c>
      <c r="Y25" s="263"/>
      <c r="Z25" s="263">
        <v>6.2</v>
      </c>
      <c r="AA25" s="263">
        <v>1.1333333333333333</v>
      </c>
      <c r="AB25" s="263">
        <v>0.5181950509461426</v>
      </c>
      <c r="AC25" s="263"/>
      <c r="AD25" s="263">
        <v>0.14333333333333334</v>
      </c>
      <c r="AE25" s="263">
        <v>0.38741721854304634</v>
      </c>
      <c r="AF25" s="263"/>
      <c r="AG25" s="263"/>
      <c r="AH25" s="263">
        <v>0.29917901448700795</v>
      </c>
      <c r="AI25" s="263">
        <v>0.20027777777777778</v>
      </c>
      <c r="AJ25" s="263">
        <v>0.48889157883829032</v>
      </c>
      <c r="AK25" s="263"/>
      <c r="AL25" s="263">
        <v>5.3783469150174623E-2</v>
      </c>
      <c r="AM25" s="263">
        <v>7.6666666666666661</v>
      </c>
      <c r="AN25" s="263"/>
      <c r="AO25" s="263"/>
      <c r="AP25" s="263">
        <v>2.7333333333333334</v>
      </c>
      <c r="AQ25" s="263"/>
      <c r="AR25" s="263"/>
      <c r="AS25" s="263"/>
      <c r="AT25" s="263"/>
      <c r="AU25" s="263">
        <v>0.74993107251171764</v>
      </c>
      <c r="AV25" s="263">
        <v>8.8461538461538467</v>
      </c>
      <c r="AW25" s="263"/>
      <c r="AX25" s="263">
        <v>4.6463821892393327</v>
      </c>
      <c r="AY25" s="263">
        <v>5.2033898305084749</v>
      </c>
      <c r="AZ25" s="263"/>
      <c r="BA25" s="263"/>
      <c r="BB25" s="263">
        <v>2.9558543681685936E-2</v>
      </c>
      <c r="BC25" s="263"/>
      <c r="BD25" s="263"/>
      <c r="BE25" s="263"/>
      <c r="BF25" s="263">
        <v>0.43333333333333335</v>
      </c>
      <c r="BG25" s="263">
        <v>8.1333333333333329</v>
      </c>
      <c r="BH25" s="263"/>
      <c r="BI25" s="263"/>
      <c r="BJ25" s="263">
        <v>0.56665938069216759</v>
      </c>
      <c r="BK25" s="263">
        <v>4.2001494768310916</v>
      </c>
      <c r="BL25" s="263"/>
      <c r="BM25" s="263"/>
      <c r="BN25" s="263"/>
      <c r="BO25" s="263"/>
      <c r="BP25" s="263"/>
      <c r="BQ25" s="263"/>
      <c r="BR25" s="263">
        <v>0.29943502824858759</v>
      </c>
      <c r="BS25" s="263">
        <v>0.53333333333333333</v>
      </c>
      <c r="BT25" s="263"/>
      <c r="BU25" s="263">
        <v>3.0024691358024689</v>
      </c>
      <c r="BV25" s="263">
        <v>0.6</v>
      </c>
      <c r="BW25" s="263">
        <v>0.24987654320987654</v>
      </c>
      <c r="BX25" s="263"/>
      <c r="BY25" s="263">
        <v>0.51872427983539093</v>
      </c>
      <c r="BZ25" s="263"/>
      <c r="CA25" s="263"/>
      <c r="CB25" s="263"/>
      <c r="CC25" s="263"/>
      <c r="CD25" s="263">
        <v>0.43333333333333329</v>
      </c>
      <c r="CE25" s="263">
        <v>1.5665306122448981</v>
      </c>
      <c r="CF25" s="263">
        <v>2.4666666666666668</v>
      </c>
      <c r="CG25" s="263">
        <v>5.5883512544802869</v>
      </c>
      <c r="CH25" s="263">
        <v>0.86681945505474922</v>
      </c>
      <c r="CI25" s="263"/>
      <c r="CJ25" s="263">
        <v>0.82218890554722635</v>
      </c>
      <c r="CK25" s="263">
        <v>0.84908663973203502</v>
      </c>
      <c r="CL25" s="263"/>
      <c r="CM25" s="263">
        <v>0.83333333333333326</v>
      </c>
      <c r="CN25" s="263">
        <v>2.9115420129270542E-2</v>
      </c>
      <c r="CO25" s="263"/>
      <c r="CP25" s="263">
        <v>1.4201183431952662</v>
      </c>
      <c r="CQ25" s="263"/>
      <c r="CR25" s="263"/>
      <c r="CS25" s="263"/>
      <c r="CT25" s="263"/>
      <c r="CU25" s="263"/>
      <c r="CV25" s="263"/>
      <c r="CW25" s="263"/>
      <c r="CX25" s="263"/>
      <c r="CY25" s="263"/>
      <c r="CZ25" s="263"/>
      <c r="DA25" s="263"/>
      <c r="DB25" s="263"/>
      <c r="DC25" s="263"/>
      <c r="DD25" s="263"/>
      <c r="DE25" s="263"/>
      <c r="DF25" s="263"/>
      <c r="DG25" s="263"/>
      <c r="DH25" s="263"/>
      <c r="DI25" s="263"/>
      <c r="DJ25" s="263"/>
    </row>
    <row r="26" spans="1:114" x14ac:dyDescent="0.2">
      <c r="A26" s="168" t="s">
        <v>269</v>
      </c>
      <c r="C26" s="263">
        <v>38.5</v>
      </c>
      <c r="D26" s="263">
        <v>5.8</v>
      </c>
      <c r="E26" s="263">
        <v>8.1041666666666661</v>
      </c>
      <c r="F26" s="263">
        <v>6</v>
      </c>
      <c r="G26" s="263">
        <v>2.3502694380292533</v>
      </c>
      <c r="H26" s="263">
        <v>0.40886649874055414</v>
      </c>
      <c r="I26" s="263"/>
      <c r="J26" s="263"/>
      <c r="K26" s="263"/>
      <c r="L26" s="263"/>
      <c r="M26" s="263"/>
      <c r="N26" s="263">
        <v>4.666666666666667</v>
      </c>
      <c r="O26" s="263">
        <v>2.3964183781968771</v>
      </c>
      <c r="P26" s="263">
        <v>0.74998702983138787</v>
      </c>
      <c r="Q26" s="263"/>
      <c r="R26" s="263"/>
      <c r="S26" s="263">
        <v>5.2538980725397773</v>
      </c>
      <c r="T26" s="263">
        <v>1.1554425759353408</v>
      </c>
      <c r="U26" s="263">
        <v>2.2703634253058307</v>
      </c>
      <c r="V26" s="263">
        <v>0.25</v>
      </c>
      <c r="W26" s="263">
        <v>0.21637426900584794</v>
      </c>
      <c r="X26" s="263">
        <v>2.3333333333333335</v>
      </c>
      <c r="Y26" s="263"/>
      <c r="Z26" s="263">
        <v>6.2666666666666666</v>
      </c>
      <c r="AA26" s="263">
        <v>1.3333333333333333</v>
      </c>
      <c r="AB26" s="263">
        <v>0.80818713450292401</v>
      </c>
      <c r="AC26" s="263"/>
      <c r="AD26" s="263">
        <v>0.18317460317460316</v>
      </c>
      <c r="AE26" s="263">
        <v>9.1780986762936223E-2</v>
      </c>
      <c r="AF26" s="263"/>
      <c r="AG26" s="263"/>
      <c r="AH26" s="263">
        <v>0.31682399179373699</v>
      </c>
      <c r="AI26" s="263">
        <v>0.19149202377228652</v>
      </c>
      <c r="AJ26" s="263">
        <v>0.61666692713624116</v>
      </c>
      <c r="AK26" s="263"/>
      <c r="AL26" s="263">
        <v>5.7782581840642375E-2</v>
      </c>
      <c r="AM26" s="263">
        <v>6.3244047619047619</v>
      </c>
      <c r="AN26" s="263"/>
      <c r="AO26" s="263"/>
      <c r="AP26" s="263">
        <v>2.7666666666666671</v>
      </c>
      <c r="AQ26" s="263"/>
      <c r="AR26" s="263"/>
      <c r="AS26" s="263"/>
      <c r="AT26" s="263"/>
      <c r="AU26" s="263">
        <v>0.60007610350076102</v>
      </c>
      <c r="AV26" s="263">
        <v>8.3333333333333339</v>
      </c>
      <c r="AW26" s="263"/>
      <c r="AX26" s="263">
        <v>6.4658385093167698</v>
      </c>
      <c r="AY26" s="263">
        <v>5</v>
      </c>
      <c r="AZ26" s="263"/>
      <c r="BA26" s="263"/>
      <c r="BB26" s="263">
        <v>2.9629629629629631E-2</v>
      </c>
      <c r="BC26" s="263"/>
      <c r="BD26" s="263"/>
      <c r="BE26" s="263"/>
      <c r="BF26" s="263">
        <v>0.43333333333333335</v>
      </c>
      <c r="BG26" s="263">
        <v>8.4622467771639052</v>
      </c>
      <c r="BH26" s="263"/>
      <c r="BI26" s="263"/>
      <c r="BJ26" s="263">
        <v>0.53335691545808273</v>
      </c>
      <c r="BK26" s="263">
        <v>3.8000169981302054</v>
      </c>
      <c r="BL26" s="263"/>
      <c r="BM26" s="263"/>
      <c r="BN26" s="263"/>
      <c r="BO26" s="263"/>
      <c r="BP26" s="263"/>
      <c r="BQ26" s="263"/>
      <c r="BR26" s="263">
        <v>0.32240437158469948</v>
      </c>
      <c r="BS26" s="263">
        <v>0.52631578947368418</v>
      </c>
      <c r="BT26" s="263"/>
      <c r="BU26" s="263">
        <v>3.3333333333333335</v>
      </c>
      <c r="BV26" s="263">
        <v>0.55202492211838006</v>
      </c>
      <c r="BW26" s="263">
        <v>0.20850094876660341</v>
      </c>
      <c r="BX26" s="263"/>
      <c r="BY26" s="263">
        <v>0.54999039385206538</v>
      </c>
      <c r="BZ26" s="263"/>
      <c r="CA26" s="263"/>
      <c r="CB26" s="263"/>
      <c r="CC26" s="263"/>
      <c r="CD26" s="263">
        <v>1.1333333333333333</v>
      </c>
      <c r="CE26" s="263">
        <v>1.6334776334776333</v>
      </c>
      <c r="CF26" s="263">
        <v>2.5</v>
      </c>
      <c r="CG26" s="263">
        <v>5.5892319873317495</v>
      </c>
      <c r="CH26" s="263">
        <v>0.80456308464522019</v>
      </c>
      <c r="CI26" s="263"/>
      <c r="CJ26" s="263">
        <v>0.61918307804522243</v>
      </c>
      <c r="CK26" s="263">
        <v>0.7346085690779065</v>
      </c>
      <c r="CL26" s="263"/>
      <c r="CM26" s="263">
        <v>0.86666666666666659</v>
      </c>
      <c r="CN26" s="263">
        <v>2.6666666666666668E-2</v>
      </c>
      <c r="CO26" s="263"/>
      <c r="CP26" s="263">
        <v>3.1333333333333337</v>
      </c>
      <c r="CQ26" s="263"/>
      <c r="CR26" s="263"/>
      <c r="CS26" s="263">
        <v>0.73905817174515231</v>
      </c>
      <c r="CT26" s="263"/>
      <c r="CU26" s="263"/>
      <c r="CV26" s="263"/>
      <c r="CW26" s="263"/>
      <c r="CX26" s="263"/>
      <c r="CY26" s="263"/>
      <c r="CZ26" s="263"/>
      <c r="DA26" s="263"/>
      <c r="DB26" s="263"/>
      <c r="DC26" s="263"/>
      <c r="DD26" s="263"/>
      <c r="DE26" s="263"/>
      <c r="DF26" s="263"/>
      <c r="DG26" s="263"/>
      <c r="DH26" s="263"/>
      <c r="DI26" s="263"/>
      <c r="DJ26" s="263"/>
    </row>
    <row r="27" spans="1:114" x14ac:dyDescent="0.2">
      <c r="A27" s="168" t="s">
        <v>270</v>
      </c>
      <c r="C27" s="263">
        <v>50</v>
      </c>
      <c r="D27" s="263">
        <v>5.3333333333333339</v>
      </c>
      <c r="E27" s="263">
        <v>6.6666666666666661</v>
      </c>
      <c r="F27" s="263">
        <v>8</v>
      </c>
      <c r="G27" s="263">
        <v>2</v>
      </c>
      <c r="H27" s="263">
        <v>0.92982456140350878</v>
      </c>
      <c r="I27" s="263">
        <v>5.0000000000000001E-3</v>
      </c>
      <c r="J27" s="263"/>
      <c r="K27" s="263"/>
      <c r="L27" s="263"/>
      <c r="M27" s="263"/>
      <c r="N27" s="263"/>
      <c r="O27" s="263">
        <v>2.6666666666666665</v>
      </c>
      <c r="P27" s="263">
        <v>0.8666666666666667</v>
      </c>
      <c r="Q27" s="263"/>
      <c r="R27" s="263"/>
      <c r="S27" s="263">
        <v>7.6746717899455659</v>
      </c>
      <c r="T27" s="263">
        <v>1.3993399339933994</v>
      </c>
      <c r="U27" s="263"/>
      <c r="V27" s="263">
        <v>0.24468465385127297</v>
      </c>
      <c r="W27" s="263">
        <v>0.46037735849056605</v>
      </c>
      <c r="X27" s="263">
        <v>2</v>
      </c>
      <c r="Y27" s="263">
        <v>19.2</v>
      </c>
      <c r="Z27" s="263">
        <v>6.8</v>
      </c>
      <c r="AA27" s="263">
        <v>0.81599999999999995</v>
      </c>
      <c r="AB27" s="263"/>
      <c r="AC27" s="263"/>
      <c r="AD27" s="263">
        <v>0.29808333333333337</v>
      </c>
      <c r="AE27" s="263">
        <v>0.10000546030359288</v>
      </c>
      <c r="AF27" s="263"/>
      <c r="AG27" s="263"/>
      <c r="AH27" s="263">
        <v>0.4</v>
      </c>
      <c r="AI27" s="263">
        <v>0.26666666666666666</v>
      </c>
      <c r="AJ27" s="263">
        <v>0.73367805501758077</v>
      </c>
      <c r="AK27" s="263"/>
      <c r="AL27" s="263">
        <v>0.2</v>
      </c>
      <c r="AM27" s="263">
        <v>23.333333333333332</v>
      </c>
      <c r="AN27" s="263"/>
      <c r="AO27" s="263"/>
      <c r="AP27" s="263">
        <v>3</v>
      </c>
      <c r="AQ27" s="263"/>
      <c r="AR27" s="263"/>
      <c r="AS27" s="263"/>
      <c r="AT27" s="263"/>
      <c r="AU27" s="263"/>
      <c r="AV27" s="263"/>
      <c r="AW27" s="263"/>
      <c r="AX27" s="263">
        <v>4.7558859975216849</v>
      </c>
      <c r="AY27" s="263">
        <v>5.333333333333333</v>
      </c>
      <c r="AZ27" s="263"/>
      <c r="BA27" s="263"/>
      <c r="BB27" s="263">
        <v>2.9629629629629631E-2</v>
      </c>
      <c r="BC27" s="263"/>
      <c r="BD27" s="263"/>
      <c r="BE27" s="263"/>
      <c r="BF27" s="263">
        <v>0.53333333333333333</v>
      </c>
      <c r="BG27" s="263"/>
      <c r="BH27" s="263"/>
      <c r="BI27" s="263">
        <v>22.301282051282051</v>
      </c>
      <c r="BJ27" s="263">
        <v>0.53333333333333333</v>
      </c>
      <c r="BK27" s="263">
        <v>4.0003336670003335</v>
      </c>
      <c r="BL27" s="263"/>
      <c r="BM27" s="263"/>
      <c r="BN27" s="263">
        <v>1.3393034825870647</v>
      </c>
      <c r="BO27" s="263"/>
      <c r="BP27" s="263"/>
      <c r="BQ27" s="263"/>
      <c r="BR27" s="263"/>
      <c r="BS27" s="263"/>
      <c r="BT27" s="263"/>
      <c r="BU27" s="263">
        <v>1.8666666666666665</v>
      </c>
      <c r="BV27" s="263">
        <v>0.66666666666666674</v>
      </c>
      <c r="BW27" s="263">
        <v>0.26666666666666666</v>
      </c>
      <c r="BX27" s="263">
        <v>1.3333333333333335</v>
      </c>
      <c r="BY27" s="263"/>
      <c r="BZ27" s="263"/>
      <c r="CA27" s="263"/>
      <c r="CB27" s="263">
        <v>0.75</v>
      </c>
      <c r="CC27" s="263"/>
      <c r="CD27" s="263">
        <v>1.1330655957161981</v>
      </c>
      <c r="CE27" s="263">
        <v>1.6666666666666667</v>
      </c>
      <c r="CF27" s="263">
        <v>2.8</v>
      </c>
      <c r="CG27" s="263"/>
      <c r="CH27" s="263">
        <v>0.94404761904761902</v>
      </c>
      <c r="CI27" s="263"/>
      <c r="CJ27" s="263"/>
      <c r="CK27" s="263">
        <v>0.80008193027733399</v>
      </c>
      <c r="CL27" s="263"/>
      <c r="CM27" s="263">
        <v>1.8666666666666667</v>
      </c>
      <c r="CN27" s="263">
        <v>3.3333333333333333E-2</v>
      </c>
      <c r="CO27" s="263"/>
      <c r="CP27" s="263">
        <v>3.7210599721059974</v>
      </c>
      <c r="CQ27" s="263"/>
      <c r="CR27" s="263"/>
      <c r="CS27" s="263"/>
      <c r="CT27" s="263">
        <v>1.6666666666666667</v>
      </c>
      <c r="CU27" s="263"/>
      <c r="CV27" s="263"/>
      <c r="CW27" s="263"/>
      <c r="CX27" s="263"/>
      <c r="CY27" s="263"/>
      <c r="CZ27" s="263"/>
      <c r="DA27" s="263"/>
      <c r="DB27" s="263"/>
      <c r="DC27" s="263"/>
      <c r="DD27" s="263"/>
      <c r="DE27" s="263"/>
      <c r="DF27" s="263"/>
      <c r="DG27" s="263"/>
      <c r="DH27" s="263"/>
      <c r="DI27" s="263"/>
      <c r="DJ27" s="263"/>
    </row>
    <row r="28" spans="1:114" x14ac:dyDescent="0.2">
      <c r="A28" s="168" t="s">
        <v>271</v>
      </c>
      <c r="C28" s="263">
        <v>26.666666666666668</v>
      </c>
      <c r="D28" s="263">
        <v>4</v>
      </c>
      <c r="E28" s="263">
        <v>4.057971014492753</v>
      </c>
      <c r="F28" s="263"/>
      <c r="G28" s="263">
        <v>2</v>
      </c>
      <c r="H28" s="263">
        <v>0.31266339869281046</v>
      </c>
      <c r="I28" s="263">
        <v>2.7777777777777776E-2</v>
      </c>
      <c r="J28" s="263"/>
      <c r="K28" s="263"/>
      <c r="L28" s="263"/>
      <c r="M28" s="263"/>
      <c r="N28" s="263"/>
      <c r="O28" s="263">
        <v>2.1333333333333333</v>
      </c>
      <c r="P28" s="263">
        <v>0.79999999999999993</v>
      </c>
      <c r="Q28" s="263"/>
      <c r="R28" s="263"/>
      <c r="S28" s="263"/>
      <c r="T28" s="263">
        <v>1.6852026390197927</v>
      </c>
      <c r="U28" s="263"/>
      <c r="V28" s="263">
        <v>0.61177871641440817</v>
      </c>
      <c r="W28" s="263">
        <v>0.1380952380952381</v>
      </c>
      <c r="X28" s="263">
        <v>1.0025641025641026</v>
      </c>
      <c r="Y28" s="263"/>
      <c r="Z28" s="263"/>
      <c r="AA28" s="263">
        <v>1</v>
      </c>
      <c r="AB28" s="263">
        <v>0.66666666666666663</v>
      </c>
      <c r="AC28" s="263"/>
      <c r="AD28" s="263">
        <v>0.28522336769759449</v>
      </c>
      <c r="AE28" s="263">
        <v>6.6666666666666666E-2</v>
      </c>
      <c r="AF28" s="263"/>
      <c r="AG28" s="263"/>
      <c r="AH28" s="263">
        <v>0.52315996074582927</v>
      </c>
      <c r="AI28" s="263">
        <v>0.35423423423423422</v>
      </c>
      <c r="AJ28" s="263">
        <v>1.0084272462926096</v>
      </c>
      <c r="AK28" s="263"/>
      <c r="AL28" s="263">
        <v>7.3333333333333334E-2</v>
      </c>
      <c r="AM28" s="263"/>
      <c r="AN28" s="263"/>
      <c r="AO28" s="263"/>
      <c r="AP28" s="263">
        <v>2.6666666666666665</v>
      </c>
      <c r="AQ28" s="263"/>
      <c r="AR28" s="263"/>
      <c r="AS28" s="263"/>
      <c r="AT28" s="263"/>
      <c r="AU28" s="263"/>
      <c r="AV28" s="263"/>
      <c r="AW28" s="263"/>
      <c r="AX28" s="263"/>
      <c r="AY28" s="263"/>
      <c r="AZ28" s="263"/>
      <c r="BA28" s="263"/>
      <c r="BB28" s="263"/>
      <c r="BC28" s="263"/>
      <c r="BD28" s="263"/>
      <c r="BE28" s="263">
        <v>89.600000000000009</v>
      </c>
      <c r="BF28" s="263"/>
      <c r="BG28" s="263"/>
      <c r="BH28" s="263"/>
      <c r="BI28" s="263"/>
      <c r="BJ28" s="263"/>
      <c r="BK28" s="263">
        <v>3.4302069572875387</v>
      </c>
      <c r="BL28" s="263"/>
      <c r="BM28" s="263"/>
      <c r="BN28" s="263"/>
      <c r="BO28" s="263"/>
      <c r="BP28" s="263"/>
      <c r="BQ28" s="263">
        <v>0.26666666666666666</v>
      </c>
      <c r="BR28" s="263">
        <v>2.4</v>
      </c>
      <c r="BS28" s="263"/>
      <c r="BT28" s="263"/>
      <c r="BU28" s="263">
        <v>0.53333333333333333</v>
      </c>
      <c r="BV28" s="263"/>
      <c r="BW28" s="263">
        <v>0.2</v>
      </c>
      <c r="BX28" s="263"/>
      <c r="BY28" s="263"/>
      <c r="BZ28" s="263"/>
      <c r="CA28" s="263"/>
      <c r="CB28" s="263">
        <v>3</v>
      </c>
      <c r="CC28" s="263"/>
      <c r="CD28" s="263">
        <v>1.1371428571428572</v>
      </c>
      <c r="CE28" s="263">
        <v>4.6666666666666661</v>
      </c>
      <c r="CF28" s="263">
        <v>3.082611424984306</v>
      </c>
      <c r="CG28" s="263"/>
      <c r="CH28" s="263">
        <v>0.8666666666666667</v>
      </c>
      <c r="CI28" s="263"/>
      <c r="CJ28" s="263"/>
      <c r="CK28" s="263">
        <v>0.7972234477484631</v>
      </c>
      <c r="CL28" s="263"/>
      <c r="CM28" s="263">
        <v>0.71485471759712704</v>
      </c>
      <c r="CN28" s="263">
        <v>3.3333213590779821E-2</v>
      </c>
      <c r="CO28" s="263"/>
      <c r="CP28" s="263">
        <v>4</v>
      </c>
      <c r="CQ28" s="263"/>
      <c r="CR28" s="263"/>
      <c r="CS28" s="263">
        <v>0.46419753086419752</v>
      </c>
      <c r="CT28" s="263">
        <v>0.89244444444444448</v>
      </c>
      <c r="CU28" s="263"/>
      <c r="CV28" s="263"/>
      <c r="CW28" s="263"/>
      <c r="CX28" s="263"/>
      <c r="CY28" s="263"/>
      <c r="CZ28" s="263"/>
      <c r="DA28" s="263"/>
      <c r="DB28" s="263"/>
      <c r="DC28" s="263"/>
      <c r="DD28" s="263"/>
      <c r="DE28" s="263"/>
      <c r="DF28" s="263"/>
      <c r="DG28" s="263"/>
      <c r="DH28" s="263"/>
      <c r="DI28" s="263"/>
      <c r="DJ28" s="263"/>
    </row>
    <row r="29" spans="1:114" x14ac:dyDescent="0.2">
      <c r="A29" s="168" t="s">
        <v>272</v>
      </c>
      <c r="C29" s="263">
        <v>30</v>
      </c>
      <c r="D29" s="263">
        <v>5</v>
      </c>
      <c r="E29" s="263">
        <v>2.8000000000000003</v>
      </c>
      <c r="F29" s="263">
        <v>10</v>
      </c>
      <c r="G29" s="263">
        <v>1.6666666666666667</v>
      </c>
      <c r="H29" s="263">
        <v>0.39443436176648516</v>
      </c>
      <c r="I29" s="263">
        <v>0.05</v>
      </c>
      <c r="J29" s="263"/>
      <c r="K29" s="263"/>
      <c r="L29" s="263"/>
      <c r="M29" s="263"/>
      <c r="N29" s="263"/>
      <c r="O29" s="263">
        <v>2.5999999999999996</v>
      </c>
      <c r="P29" s="263">
        <v>1.0666666666666667</v>
      </c>
      <c r="Q29" s="263"/>
      <c r="R29" s="263"/>
      <c r="S29" s="263"/>
      <c r="T29" s="263">
        <v>0.67824441922058265</v>
      </c>
      <c r="U29" s="263"/>
      <c r="V29" s="263"/>
      <c r="W29" s="263">
        <v>0.17407407407407408</v>
      </c>
      <c r="X29" s="263"/>
      <c r="Y29" s="263"/>
      <c r="Z29" s="263"/>
      <c r="AA29" s="263">
        <v>0.97419354838709682</v>
      </c>
      <c r="AB29" s="263">
        <v>0.66691823899371061</v>
      </c>
      <c r="AC29" s="263"/>
      <c r="AD29" s="263">
        <v>0.13471337579617834</v>
      </c>
      <c r="AE29" s="263">
        <v>0.1</v>
      </c>
      <c r="AF29" s="263"/>
      <c r="AG29" s="263"/>
      <c r="AH29" s="263">
        <v>0.63192105418660993</v>
      </c>
      <c r="AI29" s="263">
        <v>0.3485712797270194</v>
      </c>
      <c r="AJ29" s="263">
        <v>0.58333333333333337</v>
      </c>
      <c r="AK29" s="263"/>
      <c r="AL29" s="263">
        <v>9.3939393939393934E-2</v>
      </c>
      <c r="AM29" s="263"/>
      <c r="AN29" s="263"/>
      <c r="AO29" s="263"/>
      <c r="AP29" s="263">
        <v>2.6666666666666665</v>
      </c>
      <c r="AQ29" s="263"/>
      <c r="AR29" s="263"/>
      <c r="AS29" s="263"/>
      <c r="AT29" s="263"/>
      <c r="AU29" s="263"/>
      <c r="AV29" s="263"/>
      <c r="AW29" s="263"/>
      <c r="AX29" s="263"/>
      <c r="AY29" s="263"/>
      <c r="AZ29" s="263"/>
      <c r="BA29" s="263"/>
      <c r="BB29" s="263"/>
      <c r="BC29" s="263"/>
      <c r="BD29" s="263"/>
      <c r="BE29" s="263"/>
      <c r="BF29" s="263"/>
      <c r="BG29" s="263"/>
      <c r="BH29" s="263"/>
      <c r="BI29" s="263"/>
      <c r="BJ29" s="263"/>
      <c r="BK29" s="263">
        <v>4.3300573435399352</v>
      </c>
      <c r="BL29" s="263"/>
      <c r="BM29" s="263"/>
      <c r="BN29" s="263"/>
      <c r="BO29" s="263"/>
      <c r="BP29" s="263"/>
      <c r="BQ29" s="263">
        <v>0.33333333333333331</v>
      </c>
      <c r="BR29" s="263">
        <v>2.400607441154138</v>
      </c>
      <c r="BS29" s="263"/>
      <c r="BT29" s="263"/>
      <c r="BU29" s="263">
        <v>3.3866666666666667</v>
      </c>
      <c r="BV29" s="263">
        <v>0.4</v>
      </c>
      <c r="BW29" s="263">
        <v>0.26666666666666666</v>
      </c>
      <c r="BX29" s="263"/>
      <c r="BY29" s="263"/>
      <c r="BZ29" s="263"/>
      <c r="CA29" s="263"/>
      <c r="CB29" s="263">
        <v>0.74998290598290596</v>
      </c>
      <c r="CC29" s="263"/>
      <c r="CD29" s="263">
        <v>1.2063492063492065</v>
      </c>
      <c r="CE29" s="263">
        <v>4.8208695652173912</v>
      </c>
      <c r="CF29" s="263">
        <v>2.9333333333333331</v>
      </c>
      <c r="CG29" s="263"/>
      <c r="CH29" s="263">
        <v>0.93333333333333324</v>
      </c>
      <c r="CI29" s="263"/>
      <c r="CJ29" s="263"/>
      <c r="CK29" s="263">
        <v>0.8666666666666667</v>
      </c>
      <c r="CL29" s="263"/>
      <c r="CM29" s="263">
        <v>1.8666666666666667</v>
      </c>
      <c r="CN29" s="263">
        <v>3.5416593063651886E-2</v>
      </c>
      <c r="CO29" s="263"/>
      <c r="CP29" s="263">
        <v>4.8</v>
      </c>
      <c r="CQ29" s="263"/>
      <c r="CR29" s="263"/>
      <c r="CS29" s="263">
        <v>0.56293436293436294</v>
      </c>
      <c r="CT29" s="263">
        <v>2</v>
      </c>
      <c r="CU29" s="263"/>
      <c r="CV29" s="263"/>
      <c r="CW29" s="263"/>
      <c r="CX29" s="263"/>
      <c r="CY29" s="263"/>
      <c r="CZ29" s="263"/>
      <c r="DA29" s="263"/>
      <c r="DB29" s="263"/>
      <c r="DC29" s="263"/>
      <c r="DD29" s="263"/>
      <c r="DE29" s="263"/>
      <c r="DF29" s="263"/>
      <c r="DG29" s="263"/>
      <c r="DH29" s="263"/>
      <c r="DI29" s="263"/>
      <c r="DJ29" s="263"/>
    </row>
    <row r="30" spans="1:114" x14ac:dyDescent="0.2">
      <c r="A30" s="168" t="s">
        <v>131</v>
      </c>
      <c r="C30" s="263">
        <v>23.375</v>
      </c>
      <c r="D30" s="263">
        <v>6</v>
      </c>
      <c r="E30" s="263">
        <v>3.3333333333333335</v>
      </c>
      <c r="F30" s="263">
        <v>3.3333333333333335</v>
      </c>
      <c r="G30" s="263">
        <v>2.3330000000000002</v>
      </c>
      <c r="H30" s="263">
        <v>0.5025754865406582</v>
      </c>
      <c r="I30" s="263">
        <v>5.1888888888888887E-2</v>
      </c>
      <c r="J30" s="263"/>
      <c r="K30" s="263"/>
      <c r="L30" s="263"/>
      <c r="M30" s="263"/>
      <c r="N30" s="263"/>
      <c r="O30" s="263">
        <v>3.9999031852066995</v>
      </c>
      <c r="P30" s="263">
        <v>0.46768275472763193</v>
      </c>
      <c r="Q30" s="263"/>
      <c r="R30" s="263"/>
      <c r="S30" s="263"/>
      <c r="T30" s="263">
        <v>2.6963350785340312</v>
      </c>
      <c r="U30" s="263">
        <v>2.3317129629629632</v>
      </c>
      <c r="V30" s="263"/>
      <c r="W30" s="263">
        <v>0.166635687732342</v>
      </c>
      <c r="X30" s="263"/>
      <c r="Y30" s="263"/>
      <c r="Z30" s="263"/>
      <c r="AA30" s="263">
        <v>1.0666666666666667</v>
      </c>
      <c r="AB30" s="263">
        <v>0.66666666666666663</v>
      </c>
      <c r="AC30" s="263"/>
      <c r="AD30" s="263">
        <v>0.23669695003244645</v>
      </c>
      <c r="AE30" s="263">
        <v>0.10832838038632986</v>
      </c>
      <c r="AF30" s="263"/>
      <c r="AG30" s="263"/>
      <c r="AH30" s="263">
        <v>0.38049283806749212</v>
      </c>
      <c r="AI30" s="263">
        <v>0.26168974513345372</v>
      </c>
      <c r="AJ30" s="263">
        <v>0.45555439836589889</v>
      </c>
      <c r="AK30" s="263"/>
      <c r="AL30" s="263">
        <v>8.9252971137521217E-2</v>
      </c>
      <c r="AM30" s="263"/>
      <c r="AN30" s="263"/>
      <c r="AO30" s="263"/>
      <c r="AP30" s="263">
        <v>2.6666666666666665</v>
      </c>
      <c r="AQ30" s="263">
        <v>0.19420685095657203</v>
      </c>
      <c r="AR30" s="263"/>
      <c r="AS30" s="263"/>
      <c r="AT30" s="263"/>
      <c r="AU30" s="263"/>
      <c r="AV30" s="263"/>
      <c r="AW30" s="263"/>
      <c r="AX30" s="263"/>
      <c r="AY30" s="263"/>
      <c r="AZ30" s="263"/>
      <c r="BA30" s="263"/>
      <c r="BB30" s="263">
        <v>2.9734671646436353E-2</v>
      </c>
      <c r="BC30" s="263"/>
      <c r="BD30" s="263"/>
      <c r="BE30" s="263"/>
      <c r="BF30" s="263"/>
      <c r="BG30" s="263"/>
      <c r="BH30" s="263"/>
      <c r="BI30" s="263"/>
      <c r="BJ30" s="263"/>
      <c r="BK30" s="263">
        <v>4.2029517957813392</v>
      </c>
      <c r="BL30" s="263"/>
      <c r="BM30" s="263"/>
      <c r="BN30" s="263"/>
      <c r="BO30" s="263"/>
      <c r="BP30" s="263"/>
      <c r="BQ30" s="263">
        <v>8.3428571428571435E-2</v>
      </c>
      <c r="BR30" s="263">
        <v>1.3333333333333333</v>
      </c>
      <c r="BS30" s="263"/>
      <c r="BT30" s="263"/>
      <c r="BU30" s="263">
        <v>2.5</v>
      </c>
      <c r="BV30" s="263">
        <v>0.93633125556544972</v>
      </c>
      <c r="BW30" s="263">
        <v>0.26663677130044844</v>
      </c>
      <c r="BX30" s="263"/>
      <c r="BY30" s="263"/>
      <c r="BZ30" s="263"/>
      <c r="CA30" s="263"/>
      <c r="CB30" s="263">
        <v>3.0188679245283021</v>
      </c>
      <c r="CC30" s="263"/>
      <c r="CD30" s="263">
        <v>1.1199113818886735</v>
      </c>
      <c r="CE30" s="263">
        <v>1.8339622641509434</v>
      </c>
      <c r="CF30" s="263">
        <v>2.6677350427350426</v>
      </c>
      <c r="CG30" s="263"/>
      <c r="CH30" s="263">
        <v>0.90999099909990999</v>
      </c>
      <c r="CI30" s="263"/>
      <c r="CJ30" s="263"/>
      <c r="CK30" s="263">
        <v>1.4217759928603302</v>
      </c>
      <c r="CL30" s="263"/>
      <c r="CM30" s="263">
        <v>2.2922971114167812</v>
      </c>
      <c r="CN30" s="263">
        <v>3.5714285714285712E-2</v>
      </c>
      <c r="CO30" s="263"/>
      <c r="CP30" s="263"/>
      <c r="CQ30" s="263"/>
      <c r="CR30" s="263"/>
      <c r="CS30" s="263">
        <v>0.68020874620161187</v>
      </c>
      <c r="CT30" s="263">
        <v>2</v>
      </c>
      <c r="CU30" s="263"/>
      <c r="CV30" s="263"/>
      <c r="CW30" s="263"/>
      <c r="CX30" s="263"/>
      <c r="CY30" s="263"/>
      <c r="CZ30" s="263"/>
      <c r="DA30" s="263"/>
      <c r="DB30" s="263"/>
      <c r="DC30" s="263"/>
      <c r="DD30" s="263"/>
      <c r="DE30" s="263"/>
      <c r="DF30" s="263"/>
      <c r="DG30" s="263"/>
      <c r="DH30" s="263"/>
      <c r="DI30" s="263"/>
      <c r="DJ30" s="263"/>
    </row>
    <row r="31" spans="1:114" x14ac:dyDescent="0.2">
      <c r="A31" s="168" t="s">
        <v>132</v>
      </c>
      <c r="C31" s="263">
        <v>26.666666666666668</v>
      </c>
      <c r="D31" s="263">
        <v>5.6640625</v>
      </c>
      <c r="E31" s="263">
        <v>4.6571428571428575</v>
      </c>
      <c r="F31" s="263">
        <v>4</v>
      </c>
      <c r="G31" s="263">
        <v>2.5330396475770924</v>
      </c>
      <c r="H31" s="263">
        <v>0.61627469104104615</v>
      </c>
      <c r="I31" s="263">
        <v>8.3375000000000005E-2</v>
      </c>
      <c r="J31" s="263"/>
      <c r="K31" s="263"/>
      <c r="L31" s="263"/>
      <c r="M31" s="263"/>
      <c r="N31" s="263"/>
      <c r="O31" s="263">
        <v>3.8286232980332828</v>
      </c>
      <c r="P31" s="263">
        <v>0.73306812531079069</v>
      </c>
      <c r="Q31" s="263"/>
      <c r="R31" s="263"/>
      <c r="S31" s="263"/>
      <c r="T31" s="263">
        <v>1.3659244917715392</v>
      </c>
      <c r="U31" s="263">
        <v>1.2255338621110432</v>
      </c>
      <c r="V31" s="263"/>
      <c r="W31" s="263">
        <v>0.19989878542510123</v>
      </c>
      <c r="X31" s="263"/>
      <c r="Y31" s="263"/>
      <c r="Z31" s="263"/>
      <c r="AA31" s="263"/>
      <c r="AB31" s="263"/>
      <c r="AC31" s="263"/>
      <c r="AD31" s="263">
        <v>0.26561075660893346</v>
      </c>
      <c r="AE31" s="263">
        <v>0.16000764915859256</v>
      </c>
      <c r="AF31" s="263"/>
      <c r="AG31" s="263"/>
      <c r="AH31" s="263">
        <v>0.44444058373870743</v>
      </c>
      <c r="AI31" s="263"/>
      <c r="AJ31" s="263">
        <v>0.48951214694844952</v>
      </c>
      <c r="AK31" s="263"/>
      <c r="AL31" s="263">
        <v>4.2731958762886595E-2</v>
      </c>
      <c r="AM31" s="263"/>
      <c r="AN31" s="263"/>
      <c r="AO31" s="263"/>
      <c r="AP31" s="263">
        <v>2.4752475247524752</v>
      </c>
      <c r="AQ31" s="263"/>
      <c r="AR31" s="263"/>
      <c r="AS31" s="263"/>
      <c r="AT31" s="263"/>
      <c r="AU31" s="263"/>
      <c r="AV31" s="263"/>
      <c r="AW31" s="263"/>
      <c r="AX31" s="263"/>
      <c r="AY31" s="263"/>
      <c r="AZ31" s="263"/>
      <c r="BA31" s="263"/>
      <c r="BB31" s="263">
        <v>2.9170454545454545E-2</v>
      </c>
      <c r="BC31" s="263"/>
      <c r="BD31" s="263"/>
      <c r="BE31" s="263"/>
      <c r="BF31" s="263"/>
      <c r="BG31" s="263"/>
      <c r="BH31" s="263"/>
      <c r="BI31" s="263"/>
      <c r="BJ31" s="263">
        <v>0.45523648648648651</v>
      </c>
      <c r="BK31" s="263">
        <v>5.0399002493765588</v>
      </c>
      <c r="BL31" s="263"/>
      <c r="BM31" s="263"/>
      <c r="BN31" s="263"/>
      <c r="BO31" s="263"/>
      <c r="BP31" s="263"/>
      <c r="BQ31" s="263">
        <v>0.26679999999999998</v>
      </c>
      <c r="BR31" s="263"/>
      <c r="BS31" s="263"/>
      <c r="BT31" s="263"/>
      <c r="BU31" s="263">
        <v>4.0285714285714285</v>
      </c>
      <c r="BV31" s="263">
        <v>0.53333333333333333</v>
      </c>
      <c r="BW31" s="263">
        <v>0.33322580645161293</v>
      </c>
      <c r="BX31" s="263"/>
      <c r="BY31" s="263"/>
      <c r="BZ31" s="263"/>
      <c r="CA31" s="263"/>
      <c r="CB31" s="263"/>
      <c r="CC31" s="263"/>
      <c r="CD31" s="263"/>
      <c r="CE31" s="263"/>
      <c r="CF31" s="263"/>
      <c r="CG31" s="263"/>
      <c r="CH31" s="263">
        <v>0.84285714285714286</v>
      </c>
      <c r="CI31" s="263"/>
      <c r="CJ31" s="263"/>
      <c r="CK31" s="263">
        <v>0.75012394645513136</v>
      </c>
      <c r="CL31" s="263"/>
      <c r="CM31" s="263">
        <v>2.1390751853159196</v>
      </c>
      <c r="CN31" s="263">
        <v>4.1660540296810371E-2</v>
      </c>
      <c r="CO31" s="263"/>
      <c r="CP31" s="263"/>
      <c r="CQ31" s="263"/>
      <c r="CR31" s="263"/>
      <c r="CS31" s="263"/>
      <c r="CT31" s="263"/>
      <c r="CU31" s="263"/>
      <c r="CV31" s="263"/>
      <c r="CW31" s="263"/>
      <c r="CX31" s="263"/>
      <c r="CY31" s="263"/>
      <c r="CZ31" s="263"/>
      <c r="DA31" s="263"/>
      <c r="DB31" s="263"/>
      <c r="DC31" s="263"/>
      <c r="DD31" s="263"/>
      <c r="DE31" s="263"/>
      <c r="DF31" s="263"/>
      <c r="DG31" s="263"/>
      <c r="DH31" s="263"/>
      <c r="DI31" s="263"/>
      <c r="DJ31" s="263"/>
    </row>
    <row r="32" spans="1:114" x14ac:dyDescent="0.2">
      <c r="A32" s="168" t="s">
        <v>133</v>
      </c>
      <c r="C32" s="263">
        <v>20</v>
      </c>
      <c r="D32" s="263">
        <v>6.666666666666667</v>
      </c>
      <c r="E32" s="263">
        <v>3.3</v>
      </c>
      <c r="F32" s="263">
        <v>3.35</v>
      </c>
      <c r="G32" s="263">
        <v>2.7692307692307692</v>
      </c>
      <c r="H32" s="263">
        <v>0.53594117647058825</v>
      </c>
      <c r="I32" s="263">
        <v>9.3399999999999997E-2</v>
      </c>
      <c r="J32" s="263"/>
      <c r="K32" s="263"/>
      <c r="L32" s="263"/>
      <c r="M32" s="263"/>
      <c r="N32" s="263"/>
      <c r="O32" s="263">
        <v>4.1777499999999996</v>
      </c>
      <c r="P32" s="263">
        <v>0.75916463008220392</v>
      </c>
      <c r="Q32" s="263"/>
      <c r="R32" s="263"/>
      <c r="S32" s="263"/>
      <c r="T32" s="263">
        <v>1.3032258064516129</v>
      </c>
      <c r="U32" s="263">
        <v>1.2444833333333334</v>
      </c>
      <c r="V32" s="263"/>
      <c r="W32" s="263">
        <v>0.2</v>
      </c>
      <c r="X32" s="263"/>
      <c r="Y32" s="263"/>
      <c r="Z32" s="263"/>
      <c r="AA32" s="263"/>
      <c r="AB32" s="263"/>
      <c r="AC32" s="263"/>
      <c r="AD32" s="263">
        <v>0.24575545171339566</v>
      </c>
      <c r="AE32" s="263">
        <v>0.15862029646522235</v>
      </c>
      <c r="AF32" s="263"/>
      <c r="AG32" s="263"/>
      <c r="AH32" s="263">
        <v>0.44193181818181815</v>
      </c>
      <c r="AI32" s="263"/>
      <c r="AJ32" s="263">
        <v>0.50709087758814864</v>
      </c>
      <c r="AK32" s="263"/>
      <c r="AL32" s="263">
        <v>4.4999999999999998E-2</v>
      </c>
      <c r="AM32" s="263"/>
      <c r="AN32" s="263"/>
      <c r="AO32" s="263"/>
      <c r="AP32" s="263">
        <v>2.3403933434190622</v>
      </c>
      <c r="AQ32" s="263"/>
      <c r="AR32" s="263"/>
      <c r="AS32" s="263"/>
      <c r="AT32" s="263"/>
      <c r="AU32" s="263"/>
      <c r="AV32" s="263"/>
      <c r="AW32" s="263"/>
      <c r="AX32" s="263"/>
      <c r="AY32" s="263"/>
      <c r="AZ32" s="263"/>
      <c r="BA32" s="263"/>
      <c r="BB32" s="263">
        <v>3.1443396226415093E-2</v>
      </c>
      <c r="BC32" s="263"/>
      <c r="BD32" s="263"/>
      <c r="BE32" s="263"/>
      <c r="BF32" s="263"/>
      <c r="BG32" s="263"/>
      <c r="BH32" s="263"/>
      <c r="BI32" s="263"/>
      <c r="BJ32" s="263">
        <v>0.57773333333333332</v>
      </c>
      <c r="BK32" s="263">
        <v>4.8308823529411766</v>
      </c>
      <c r="BL32" s="263"/>
      <c r="BM32" s="263"/>
      <c r="BN32" s="263"/>
      <c r="BO32" s="263"/>
      <c r="BP32" s="263"/>
      <c r="BQ32" s="263"/>
      <c r="BR32" s="263"/>
      <c r="BS32" s="263"/>
      <c r="BT32" s="263"/>
      <c r="BU32" s="263">
        <v>3.34</v>
      </c>
      <c r="BV32" s="263">
        <v>0.53400000000000003</v>
      </c>
      <c r="BW32" s="263">
        <v>0.2961111111111111</v>
      </c>
      <c r="BX32" s="263"/>
      <c r="BY32" s="263"/>
      <c r="BZ32" s="263"/>
      <c r="CA32" s="263"/>
      <c r="CB32" s="263"/>
      <c r="CC32" s="263"/>
      <c r="CD32" s="263"/>
      <c r="CE32" s="263"/>
      <c r="CF32" s="263"/>
      <c r="CG32" s="263"/>
      <c r="CH32" s="263">
        <v>0.660377358490566</v>
      </c>
      <c r="CI32" s="263"/>
      <c r="CJ32" s="263"/>
      <c r="CK32" s="263">
        <v>0.7499728408473656</v>
      </c>
      <c r="CL32" s="263"/>
      <c r="CM32" s="263">
        <v>2.1755789473684208</v>
      </c>
      <c r="CN32" s="263">
        <v>3.8905715105672055E-2</v>
      </c>
      <c r="CO32" s="263"/>
      <c r="CP32" s="263"/>
      <c r="CQ32" s="263"/>
      <c r="CR32" s="263"/>
      <c r="CS32" s="263"/>
      <c r="CT32" s="263"/>
      <c r="CU32" s="263"/>
      <c r="CV32" s="263"/>
      <c r="CW32" s="263"/>
      <c r="CX32" s="263"/>
      <c r="CY32" s="263"/>
      <c r="CZ32" s="263"/>
      <c r="DA32" s="263"/>
      <c r="DB32" s="263"/>
      <c r="DC32" s="263"/>
      <c r="DD32" s="263"/>
      <c r="DE32" s="263"/>
      <c r="DF32" s="263"/>
      <c r="DG32" s="263"/>
      <c r="DH32" s="263"/>
      <c r="DI32" s="263"/>
      <c r="DJ32" s="263"/>
    </row>
    <row r="33" spans="1:114" x14ac:dyDescent="0.2">
      <c r="A33" s="168" t="s">
        <v>273</v>
      </c>
      <c r="C33" s="263">
        <v>26</v>
      </c>
      <c r="D33" s="263">
        <v>7.0769230769230766</v>
      </c>
      <c r="E33" s="263">
        <v>4</v>
      </c>
      <c r="F33" s="263">
        <v>3.1666666666666665</v>
      </c>
      <c r="G33" s="263">
        <v>3</v>
      </c>
      <c r="H33" s="263">
        <v>2.0744680851063828</v>
      </c>
      <c r="I33" s="263">
        <v>0.13207547169811321</v>
      </c>
      <c r="J33" s="263"/>
      <c r="K33" s="263"/>
      <c r="L33" s="263"/>
      <c r="M33" s="263"/>
      <c r="N33" s="263"/>
      <c r="O33" s="263">
        <v>3.4667085822068531</v>
      </c>
      <c r="P33" s="263">
        <v>0.79175438596491232</v>
      </c>
      <c r="Q33" s="263"/>
      <c r="R33" s="263">
        <v>33.333596629805157</v>
      </c>
      <c r="T33" s="263">
        <v>1.874074074074074</v>
      </c>
      <c r="U33" s="263">
        <v>1.2260294117647059</v>
      </c>
      <c r="V33" s="263">
        <v>0.52477168949771691</v>
      </c>
      <c r="W33" s="263">
        <v>0.26660988074957409</v>
      </c>
      <c r="X33" s="263"/>
      <c r="Y33" s="263"/>
      <c r="Z33" s="263"/>
      <c r="AA33" s="263"/>
      <c r="AB33" s="263"/>
      <c r="AC33" s="263"/>
      <c r="AD33" s="263">
        <v>0.26657287563308951</v>
      </c>
      <c r="AE33" s="263">
        <v>0.16294858061060524</v>
      </c>
      <c r="AF33" s="263"/>
      <c r="AG33" s="263"/>
      <c r="AH33" s="263">
        <v>0.46615732880588567</v>
      </c>
      <c r="AI33" s="263"/>
      <c r="AJ33" s="263">
        <v>0.52337840693006554</v>
      </c>
      <c r="AK33" s="263"/>
      <c r="AL33" s="263"/>
      <c r="AM33" s="263"/>
      <c r="AN33" s="263"/>
      <c r="AO33" s="263"/>
      <c r="AP33" s="263">
        <v>2.3328591749644381</v>
      </c>
      <c r="AQ33" s="263"/>
      <c r="AR33" s="263"/>
      <c r="AS33" s="263"/>
      <c r="AT33" s="263"/>
      <c r="AU33" s="263"/>
      <c r="AV33" s="263"/>
      <c r="AW33" s="263"/>
      <c r="AX33" s="263"/>
      <c r="AY33" s="263"/>
      <c r="AZ33" s="263"/>
      <c r="BA33" s="263"/>
      <c r="BB33" s="263">
        <v>3.3333333333333333E-2</v>
      </c>
      <c r="BC33" s="263">
        <v>0.10697791164658635</v>
      </c>
      <c r="BE33" s="263"/>
      <c r="BF33" s="263"/>
      <c r="BG33" s="263"/>
      <c r="BH33" s="263"/>
      <c r="BI33" s="263"/>
      <c r="BJ33" s="263">
        <v>0.53775601068566337</v>
      </c>
      <c r="BK33" s="263">
        <v>0.18947827341148088</v>
      </c>
      <c r="BL33" s="263"/>
      <c r="BM33" s="263"/>
      <c r="BN33" s="263">
        <v>1.3433188805675995</v>
      </c>
      <c r="BO33" s="263">
        <v>0.42658311345646432</v>
      </c>
      <c r="BP33" s="263">
        <v>0.5349726775956285</v>
      </c>
      <c r="BQ33" s="263"/>
      <c r="BR33" s="263"/>
      <c r="BS33" s="263"/>
      <c r="BT33" s="263"/>
      <c r="BU33" s="263">
        <v>3.3333333333333335</v>
      </c>
      <c r="BV33" s="263">
        <v>0.53807106598984766</v>
      </c>
      <c r="BW33" s="263">
        <v>0.29634221946683198</v>
      </c>
      <c r="BX33" s="263"/>
      <c r="BY33" s="263"/>
      <c r="BZ33" s="263"/>
      <c r="CA33" s="263"/>
      <c r="CB33" s="263"/>
      <c r="CC33" s="263"/>
      <c r="CD33" s="263"/>
      <c r="CE33" s="263"/>
      <c r="CF33" s="263"/>
      <c r="CG33" s="263"/>
      <c r="CH33" s="263">
        <v>0.53714285714285714</v>
      </c>
      <c r="CI33" s="263"/>
      <c r="CJ33" s="263">
        <v>0.47724586288416077</v>
      </c>
      <c r="CK33" s="263">
        <v>0.73334700574241185</v>
      </c>
      <c r="CL33" s="263"/>
      <c r="CM33" s="263">
        <v>1.718031968031968</v>
      </c>
      <c r="CN33" s="263">
        <v>3.9411231884057971E-2</v>
      </c>
      <c r="CO33" s="263"/>
      <c r="CP33" s="263"/>
      <c r="CQ33" s="263"/>
      <c r="CR33" s="263"/>
      <c r="CS33" s="263"/>
      <c r="CT33" s="263"/>
      <c r="CU33" s="263"/>
      <c r="CV33" s="263"/>
      <c r="CW33" s="263"/>
      <c r="CX33" s="263"/>
      <c r="CY33" s="263"/>
      <c r="CZ33" s="263"/>
      <c r="DA33" s="263"/>
      <c r="DB33" s="263"/>
      <c r="DC33" s="263"/>
      <c r="DD33" s="263"/>
      <c r="DE33" s="263"/>
      <c r="DF33" s="263"/>
      <c r="DG33" s="263"/>
      <c r="DH33" s="263"/>
      <c r="DI33" s="263"/>
      <c r="DJ33" s="263"/>
    </row>
    <row r="34" spans="1:114" x14ac:dyDescent="0.2"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263"/>
      <c r="AR34" s="263"/>
      <c r="AS34" s="263"/>
      <c r="AT34" s="263"/>
      <c r="AU34" s="263"/>
      <c r="AV34" s="263"/>
      <c r="AW34" s="263"/>
      <c r="AX34" s="263"/>
      <c r="AY34" s="263"/>
      <c r="AZ34" s="263"/>
      <c r="BA34" s="263"/>
      <c r="BB34" s="263"/>
      <c r="BC34" s="263"/>
      <c r="BD34" s="263"/>
      <c r="BE34" s="263"/>
      <c r="BF34" s="262"/>
      <c r="BG34" s="262"/>
      <c r="BH34" s="262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63"/>
  <sheetViews>
    <sheetView zoomScaleNormal="100" zoomScaleSheetLayoutView="110" workbookViewId="0">
      <pane xSplit="2" ySplit="7" topLeftCell="C8" activePane="bottomRight" state="frozenSplit"/>
      <selection activeCell="A29" sqref="A29"/>
      <selection pane="topRight" activeCell="A29" sqref="A29"/>
      <selection pane="bottomLeft" activeCell="A29" sqref="A29"/>
      <selection pane="bottomRight" activeCell="O13" sqref="O13"/>
    </sheetView>
  </sheetViews>
  <sheetFormatPr defaultColWidth="8.69921875" defaultRowHeight="12" x14ac:dyDescent="0.2"/>
  <cols>
    <col min="1" max="1" width="5.796875" style="157" customWidth="1"/>
    <col min="2" max="2" width="12.5" style="156" customWidth="1"/>
    <col min="3" max="3" width="14.796875" style="156" bestFit="1" customWidth="1"/>
    <col min="4" max="4" width="12.3984375" style="156" bestFit="1" customWidth="1"/>
    <col min="5" max="5" width="13.09765625" style="156" bestFit="1" customWidth="1"/>
    <col min="6" max="6" width="11.5" style="156" bestFit="1" customWidth="1"/>
    <col min="7" max="7" width="14.69921875" style="156" bestFit="1" customWidth="1"/>
    <col min="8" max="8" width="10.5" style="156" bestFit="1" customWidth="1"/>
    <col min="9" max="9" width="11.3984375" style="156" bestFit="1" customWidth="1"/>
    <col min="10" max="10" width="8.5" style="156" bestFit="1" customWidth="1"/>
    <col min="11" max="11" width="6.796875" style="156" bestFit="1" customWidth="1"/>
    <col min="12" max="12" width="12.796875" style="156" bestFit="1" customWidth="1"/>
    <col min="13" max="13" width="6.5" style="156" bestFit="1" customWidth="1"/>
    <col min="14" max="14" width="13" style="156" bestFit="1" customWidth="1"/>
    <col min="15" max="15" width="11.09765625" style="156" bestFit="1" customWidth="1"/>
    <col min="16" max="16" width="12.69921875" style="156" bestFit="1" customWidth="1"/>
    <col min="17" max="28" width="10.796875" style="156" bestFit="1" customWidth="1"/>
    <col min="29" max="29" width="11.3984375" style="156" bestFit="1" customWidth="1"/>
    <col min="30" max="32" width="10.796875" style="156" bestFit="1" customWidth="1"/>
    <col min="33" max="33" width="9.09765625" style="156" bestFit="1" customWidth="1"/>
    <col min="34" max="34" width="11.69921875" style="156" bestFit="1" customWidth="1"/>
    <col min="35" max="37" width="10.796875" style="156" bestFit="1" customWidth="1"/>
    <col min="38" max="38" width="11.19921875" style="156" bestFit="1" customWidth="1"/>
    <col min="39" max="43" width="10.796875" style="156" bestFit="1" customWidth="1"/>
    <col min="44" max="44" width="10.796875" style="156" customWidth="1"/>
    <col min="45" max="46" width="10.796875" style="156" bestFit="1" customWidth="1"/>
    <col min="47" max="47" width="12.5" style="156" bestFit="1" customWidth="1"/>
    <col min="48" max="49" width="10.796875" style="156" bestFit="1" customWidth="1"/>
    <col min="50" max="50" width="11.19921875" style="156" bestFit="1" customWidth="1"/>
    <col min="51" max="52" width="10.796875" style="156" bestFit="1" customWidth="1"/>
    <col min="53" max="53" width="12.5" style="156" bestFit="1" customWidth="1"/>
    <col min="54" max="56" width="10.796875" style="156" bestFit="1" customWidth="1"/>
    <col min="57" max="57" width="11.09765625" style="156" bestFit="1" customWidth="1"/>
    <col min="58" max="58" width="10.796875" style="156" bestFit="1" customWidth="1"/>
    <col min="59" max="59" width="11.3984375" style="156" bestFit="1" customWidth="1"/>
    <col min="60" max="60" width="10.796875" style="156" bestFit="1" customWidth="1"/>
    <col min="61" max="61" width="12.796875" style="156" bestFit="1" customWidth="1"/>
    <col min="62" max="65" width="10.796875" style="156" bestFit="1" customWidth="1"/>
    <col min="66" max="89" width="8.69921875" style="156"/>
    <col min="90" max="90" width="5.796875" style="156" customWidth="1"/>
    <col min="91" max="91" width="12.5" style="156" customWidth="1"/>
    <col min="92" max="92" width="10.69921875" style="156" customWidth="1"/>
    <col min="93" max="95" width="8.69921875" style="156"/>
    <col min="96" max="96" width="13.8984375" style="156" customWidth="1"/>
    <col min="97" max="97" width="14.59765625" style="156" customWidth="1"/>
    <col min="98" max="109" width="8.69921875" style="156"/>
    <col min="110" max="110" width="10.796875" style="156" customWidth="1"/>
    <col min="111" max="111" width="11.5" style="156" customWidth="1"/>
    <col min="112" max="112" width="10" style="156" customWidth="1"/>
    <col min="113" max="113" width="10.796875" style="156" customWidth="1"/>
    <col min="114" max="114" width="8.69921875" style="156"/>
    <col min="115" max="115" width="13.796875" style="156" customWidth="1"/>
    <col min="116" max="116" width="13.69921875" style="156" customWidth="1"/>
    <col min="117" max="117" width="19.296875" style="156" customWidth="1"/>
    <col min="118" max="133" width="8.69921875" style="156"/>
    <col min="134" max="135" width="12.09765625" style="156" customWidth="1"/>
    <col min="136" max="136" width="8.69921875" style="156"/>
    <col min="137" max="137" width="12.5" style="156" customWidth="1"/>
    <col min="138" max="138" width="9.59765625" style="156" customWidth="1"/>
    <col min="139" max="139" width="15.59765625" style="156" customWidth="1"/>
    <col min="140" max="141" width="11.3984375" style="156" customWidth="1"/>
    <col min="142" max="142" width="10.09765625" style="156" customWidth="1"/>
    <col min="143" max="143" width="16.5" style="156" customWidth="1"/>
    <col min="144" max="144" width="11.59765625" style="156" customWidth="1"/>
    <col min="145" max="146" width="11.8984375" style="156" customWidth="1"/>
    <col min="147" max="147" width="9.796875" style="156" customWidth="1"/>
    <col min="148" max="148" width="10" style="156" customWidth="1"/>
    <col min="149" max="149" width="13.69921875" style="156" customWidth="1"/>
    <col min="150" max="150" width="8.69921875" style="156"/>
    <col min="151" max="151" width="9.8984375" style="156" customWidth="1"/>
    <col min="152" max="152" width="9.69921875" style="156" customWidth="1"/>
    <col min="153" max="153" width="10.296875" style="156" customWidth="1"/>
    <col min="154" max="154" width="3.59765625" style="156" customWidth="1"/>
    <col min="155" max="345" width="8.69921875" style="156"/>
    <col min="346" max="346" width="5.796875" style="156" customWidth="1"/>
    <col min="347" max="347" width="12.5" style="156" customWidth="1"/>
    <col min="348" max="348" width="10.69921875" style="156" customWidth="1"/>
    <col min="349" max="351" width="8.69921875" style="156"/>
    <col min="352" max="352" width="13.8984375" style="156" customWidth="1"/>
    <col min="353" max="353" width="14.59765625" style="156" customWidth="1"/>
    <col min="354" max="365" width="8.69921875" style="156"/>
    <col min="366" max="366" width="10.796875" style="156" customWidth="1"/>
    <col min="367" max="367" width="11.5" style="156" customWidth="1"/>
    <col min="368" max="368" width="10" style="156" customWidth="1"/>
    <col min="369" max="369" width="10.796875" style="156" customWidth="1"/>
    <col min="370" max="370" width="8.69921875" style="156"/>
    <col min="371" max="371" width="13.796875" style="156" customWidth="1"/>
    <col min="372" max="372" width="13.69921875" style="156" customWidth="1"/>
    <col min="373" max="373" width="19.296875" style="156" customWidth="1"/>
    <col min="374" max="389" width="8.69921875" style="156"/>
    <col min="390" max="391" width="12.09765625" style="156" customWidth="1"/>
    <col min="392" max="392" width="8.69921875" style="156"/>
    <col min="393" max="393" width="12.5" style="156" customWidth="1"/>
    <col min="394" max="394" width="9.59765625" style="156" customWidth="1"/>
    <col min="395" max="395" width="15.59765625" style="156" customWidth="1"/>
    <col min="396" max="397" width="11.3984375" style="156" customWidth="1"/>
    <col min="398" max="398" width="10.09765625" style="156" customWidth="1"/>
    <col min="399" max="399" width="16.5" style="156" customWidth="1"/>
    <col min="400" max="400" width="11.59765625" style="156" customWidth="1"/>
    <col min="401" max="402" width="11.8984375" style="156" customWidth="1"/>
    <col min="403" max="403" width="9.796875" style="156" customWidth="1"/>
    <col min="404" max="404" width="10" style="156" customWidth="1"/>
    <col min="405" max="405" width="13.69921875" style="156" customWidth="1"/>
    <col min="406" max="406" width="8.69921875" style="156"/>
    <col min="407" max="407" width="9.8984375" style="156" customWidth="1"/>
    <col min="408" max="408" width="9.69921875" style="156" customWidth="1"/>
    <col min="409" max="409" width="10.296875" style="156" customWidth="1"/>
    <col min="410" max="410" width="3.59765625" style="156" customWidth="1"/>
    <col min="411" max="601" width="8.69921875" style="156"/>
    <col min="602" max="602" width="5.796875" style="156" customWidth="1"/>
    <col min="603" max="603" width="12.5" style="156" customWidth="1"/>
    <col min="604" max="604" width="10.69921875" style="156" customWidth="1"/>
    <col min="605" max="607" width="8.69921875" style="156"/>
    <col min="608" max="608" width="13.8984375" style="156" customWidth="1"/>
    <col min="609" max="609" width="14.59765625" style="156" customWidth="1"/>
    <col min="610" max="621" width="8.69921875" style="156"/>
    <col min="622" max="622" width="10.796875" style="156" customWidth="1"/>
    <col min="623" max="623" width="11.5" style="156" customWidth="1"/>
    <col min="624" max="624" width="10" style="156" customWidth="1"/>
    <col min="625" max="625" width="10.796875" style="156" customWidth="1"/>
    <col min="626" max="626" width="8.69921875" style="156"/>
    <col min="627" max="627" width="13.796875" style="156" customWidth="1"/>
    <col min="628" max="628" width="13.69921875" style="156" customWidth="1"/>
    <col min="629" max="629" width="19.296875" style="156" customWidth="1"/>
    <col min="630" max="645" width="8.69921875" style="156"/>
    <col min="646" max="647" width="12.09765625" style="156" customWidth="1"/>
    <col min="648" max="648" width="8.69921875" style="156"/>
    <col min="649" max="649" width="12.5" style="156" customWidth="1"/>
    <col min="650" max="650" width="9.59765625" style="156" customWidth="1"/>
    <col min="651" max="651" width="15.59765625" style="156" customWidth="1"/>
    <col min="652" max="653" width="11.3984375" style="156" customWidth="1"/>
    <col min="654" max="654" width="10.09765625" style="156" customWidth="1"/>
    <col min="655" max="655" width="16.5" style="156" customWidth="1"/>
    <col min="656" max="656" width="11.59765625" style="156" customWidth="1"/>
    <col min="657" max="658" width="11.8984375" style="156" customWidth="1"/>
    <col min="659" max="659" width="9.796875" style="156" customWidth="1"/>
    <col min="660" max="660" width="10" style="156" customWidth="1"/>
    <col min="661" max="661" width="13.69921875" style="156" customWidth="1"/>
    <col min="662" max="662" width="8.69921875" style="156"/>
    <col min="663" max="663" width="9.8984375" style="156" customWidth="1"/>
    <col min="664" max="664" width="9.69921875" style="156" customWidth="1"/>
    <col min="665" max="665" width="10.296875" style="156" customWidth="1"/>
    <col min="666" max="666" width="3.59765625" style="156" customWidth="1"/>
    <col min="667" max="857" width="8.69921875" style="156"/>
    <col min="858" max="858" width="5.796875" style="156" customWidth="1"/>
    <col min="859" max="859" width="12.5" style="156" customWidth="1"/>
    <col min="860" max="860" width="10.69921875" style="156" customWidth="1"/>
    <col min="861" max="863" width="8.69921875" style="156"/>
    <col min="864" max="864" width="13.8984375" style="156" customWidth="1"/>
    <col min="865" max="865" width="14.59765625" style="156" customWidth="1"/>
    <col min="866" max="877" width="8.69921875" style="156"/>
    <col min="878" max="878" width="10.796875" style="156" customWidth="1"/>
    <col min="879" max="879" width="11.5" style="156" customWidth="1"/>
    <col min="880" max="880" width="10" style="156" customWidth="1"/>
    <col min="881" max="881" width="10.796875" style="156" customWidth="1"/>
    <col min="882" max="882" width="8.69921875" style="156"/>
    <col min="883" max="883" width="13.796875" style="156" customWidth="1"/>
    <col min="884" max="884" width="13.69921875" style="156" customWidth="1"/>
    <col min="885" max="885" width="19.296875" style="156" customWidth="1"/>
    <col min="886" max="901" width="8.69921875" style="156"/>
    <col min="902" max="903" width="12.09765625" style="156" customWidth="1"/>
    <col min="904" max="904" width="8.69921875" style="156"/>
    <col min="905" max="905" width="12.5" style="156" customWidth="1"/>
    <col min="906" max="906" width="9.59765625" style="156" customWidth="1"/>
    <col min="907" max="907" width="15.59765625" style="156" customWidth="1"/>
    <col min="908" max="909" width="11.3984375" style="156" customWidth="1"/>
    <col min="910" max="910" width="10.09765625" style="156" customWidth="1"/>
    <col min="911" max="911" width="16.5" style="156" customWidth="1"/>
    <col min="912" max="912" width="11.59765625" style="156" customWidth="1"/>
    <col min="913" max="914" width="11.8984375" style="156" customWidth="1"/>
    <col min="915" max="915" width="9.796875" style="156" customWidth="1"/>
    <col min="916" max="916" width="10" style="156" customWidth="1"/>
    <col min="917" max="917" width="13.69921875" style="156" customWidth="1"/>
    <col min="918" max="918" width="8.69921875" style="156"/>
    <col min="919" max="919" width="9.8984375" style="156" customWidth="1"/>
    <col min="920" max="920" width="9.69921875" style="156" customWidth="1"/>
    <col min="921" max="921" width="10.296875" style="156" customWidth="1"/>
    <col min="922" max="922" width="3.59765625" style="156" customWidth="1"/>
    <col min="923" max="1113" width="8.69921875" style="156"/>
    <col min="1114" max="1114" width="5.796875" style="156" customWidth="1"/>
    <col min="1115" max="1115" width="12.5" style="156" customWidth="1"/>
    <col min="1116" max="1116" width="10.69921875" style="156" customWidth="1"/>
    <col min="1117" max="1119" width="8.69921875" style="156"/>
    <col min="1120" max="1120" width="13.8984375" style="156" customWidth="1"/>
    <col min="1121" max="1121" width="14.59765625" style="156" customWidth="1"/>
    <col min="1122" max="1133" width="8.69921875" style="156"/>
    <col min="1134" max="1134" width="10.796875" style="156" customWidth="1"/>
    <col min="1135" max="1135" width="11.5" style="156" customWidth="1"/>
    <col min="1136" max="1136" width="10" style="156" customWidth="1"/>
    <col min="1137" max="1137" width="10.796875" style="156" customWidth="1"/>
    <col min="1138" max="1138" width="8.69921875" style="156"/>
    <col min="1139" max="1139" width="13.796875" style="156" customWidth="1"/>
    <col min="1140" max="1140" width="13.69921875" style="156" customWidth="1"/>
    <col min="1141" max="1141" width="19.296875" style="156" customWidth="1"/>
    <col min="1142" max="1157" width="8.69921875" style="156"/>
    <col min="1158" max="1159" width="12.09765625" style="156" customWidth="1"/>
    <col min="1160" max="1160" width="8.69921875" style="156"/>
    <col min="1161" max="1161" width="12.5" style="156" customWidth="1"/>
    <col min="1162" max="1162" width="9.59765625" style="156" customWidth="1"/>
    <col min="1163" max="1163" width="15.59765625" style="156" customWidth="1"/>
    <col min="1164" max="1165" width="11.3984375" style="156" customWidth="1"/>
    <col min="1166" max="1166" width="10.09765625" style="156" customWidth="1"/>
    <col min="1167" max="1167" width="16.5" style="156" customWidth="1"/>
    <col min="1168" max="1168" width="11.59765625" style="156" customWidth="1"/>
    <col min="1169" max="1170" width="11.8984375" style="156" customWidth="1"/>
    <col min="1171" max="1171" width="9.796875" style="156" customWidth="1"/>
    <col min="1172" max="1172" width="10" style="156" customWidth="1"/>
    <col min="1173" max="1173" width="13.69921875" style="156" customWidth="1"/>
    <col min="1174" max="1174" width="8.69921875" style="156"/>
    <col min="1175" max="1175" width="9.8984375" style="156" customWidth="1"/>
    <col min="1176" max="1176" width="9.69921875" style="156" customWidth="1"/>
    <col min="1177" max="1177" width="10.296875" style="156" customWidth="1"/>
    <col min="1178" max="1178" width="3.59765625" style="156" customWidth="1"/>
    <col min="1179" max="1369" width="8.69921875" style="156"/>
    <col min="1370" max="1370" width="5.796875" style="156" customWidth="1"/>
    <col min="1371" max="1371" width="12.5" style="156" customWidth="1"/>
    <col min="1372" max="1372" width="10.69921875" style="156" customWidth="1"/>
    <col min="1373" max="1375" width="8.69921875" style="156"/>
    <col min="1376" max="1376" width="13.8984375" style="156" customWidth="1"/>
    <col min="1377" max="1377" width="14.59765625" style="156" customWidth="1"/>
    <col min="1378" max="1389" width="8.69921875" style="156"/>
    <col min="1390" max="1390" width="10.796875" style="156" customWidth="1"/>
    <col min="1391" max="1391" width="11.5" style="156" customWidth="1"/>
    <col min="1392" max="1392" width="10" style="156" customWidth="1"/>
    <col min="1393" max="1393" width="10.796875" style="156" customWidth="1"/>
    <col min="1394" max="1394" width="8.69921875" style="156"/>
    <col min="1395" max="1395" width="13.796875" style="156" customWidth="1"/>
    <col min="1396" max="1396" width="13.69921875" style="156" customWidth="1"/>
    <col min="1397" max="1397" width="19.296875" style="156" customWidth="1"/>
    <col min="1398" max="1413" width="8.69921875" style="156"/>
    <col min="1414" max="1415" width="12.09765625" style="156" customWidth="1"/>
    <col min="1416" max="1416" width="8.69921875" style="156"/>
    <col min="1417" max="1417" width="12.5" style="156" customWidth="1"/>
    <col min="1418" max="1418" width="9.59765625" style="156" customWidth="1"/>
    <col min="1419" max="1419" width="15.59765625" style="156" customWidth="1"/>
    <col min="1420" max="1421" width="11.3984375" style="156" customWidth="1"/>
    <col min="1422" max="1422" width="10.09765625" style="156" customWidth="1"/>
    <col min="1423" max="1423" width="16.5" style="156" customWidth="1"/>
    <col min="1424" max="1424" width="11.59765625" style="156" customWidth="1"/>
    <col min="1425" max="1426" width="11.8984375" style="156" customWidth="1"/>
    <col min="1427" max="1427" width="9.796875" style="156" customWidth="1"/>
    <col min="1428" max="1428" width="10" style="156" customWidth="1"/>
    <col min="1429" max="1429" width="13.69921875" style="156" customWidth="1"/>
    <col min="1430" max="1430" width="8.69921875" style="156"/>
    <col min="1431" max="1431" width="9.8984375" style="156" customWidth="1"/>
    <col min="1432" max="1432" width="9.69921875" style="156" customWidth="1"/>
    <col min="1433" max="1433" width="10.296875" style="156" customWidth="1"/>
    <col min="1434" max="1434" width="3.59765625" style="156" customWidth="1"/>
    <col min="1435" max="1625" width="8.69921875" style="156"/>
    <col min="1626" max="1626" width="5.796875" style="156" customWidth="1"/>
    <col min="1627" max="1627" width="12.5" style="156" customWidth="1"/>
    <col min="1628" max="1628" width="10.69921875" style="156" customWidth="1"/>
    <col min="1629" max="1631" width="8.69921875" style="156"/>
    <col min="1632" max="1632" width="13.8984375" style="156" customWidth="1"/>
    <col min="1633" max="1633" width="14.59765625" style="156" customWidth="1"/>
    <col min="1634" max="1645" width="8.69921875" style="156"/>
    <col min="1646" max="1646" width="10.796875" style="156" customWidth="1"/>
    <col min="1647" max="1647" width="11.5" style="156" customWidth="1"/>
    <col min="1648" max="1648" width="10" style="156" customWidth="1"/>
    <col min="1649" max="1649" width="10.796875" style="156" customWidth="1"/>
    <col min="1650" max="1650" width="8.69921875" style="156"/>
    <col min="1651" max="1651" width="13.796875" style="156" customWidth="1"/>
    <col min="1652" max="1652" width="13.69921875" style="156" customWidth="1"/>
    <col min="1653" max="1653" width="19.296875" style="156" customWidth="1"/>
    <col min="1654" max="1669" width="8.69921875" style="156"/>
    <col min="1670" max="1671" width="12.09765625" style="156" customWidth="1"/>
    <col min="1672" max="1672" width="8.69921875" style="156"/>
    <col min="1673" max="1673" width="12.5" style="156" customWidth="1"/>
    <col min="1674" max="1674" width="9.59765625" style="156" customWidth="1"/>
    <col min="1675" max="1675" width="15.59765625" style="156" customWidth="1"/>
    <col min="1676" max="1677" width="11.3984375" style="156" customWidth="1"/>
    <col min="1678" max="1678" width="10.09765625" style="156" customWidth="1"/>
    <col min="1679" max="1679" width="16.5" style="156" customWidth="1"/>
    <col min="1680" max="1680" width="11.59765625" style="156" customWidth="1"/>
    <col min="1681" max="1682" width="11.8984375" style="156" customWidth="1"/>
    <col min="1683" max="1683" width="9.796875" style="156" customWidth="1"/>
    <col min="1684" max="1684" width="10" style="156" customWidth="1"/>
    <col min="1685" max="1685" width="13.69921875" style="156" customWidth="1"/>
    <col min="1686" max="1686" width="8.69921875" style="156"/>
    <col min="1687" max="1687" width="9.8984375" style="156" customWidth="1"/>
    <col min="1688" max="1688" width="9.69921875" style="156" customWidth="1"/>
    <col min="1689" max="1689" width="10.296875" style="156" customWidth="1"/>
    <col min="1690" max="1690" width="3.59765625" style="156" customWidth="1"/>
    <col min="1691" max="1881" width="8.69921875" style="156"/>
    <col min="1882" max="1882" width="5.796875" style="156" customWidth="1"/>
    <col min="1883" max="1883" width="12.5" style="156" customWidth="1"/>
    <col min="1884" max="1884" width="10.69921875" style="156" customWidth="1"/>
    <col min="1885" max="1887" width="8.69921875" style="156"/>
    <col min="1888" max="1888" width="13.8984375" style="156" customWidth="1"/>
    <col min="1889" max="1889" width="14.59765625" style="156" customWidth="1"/>
    <col min="1890" max="1901" width="8.69921875" style="156"/>
    <col min="1902" max="1902" width="10.796875" style="156" customWidth="1"/>
    <col min="1903" max="1903" width="11.5" style="156" customWidth="1"/>
    <col min="1904" max="1904" width="10" style="156" customWidth="1"/>
    <col min="1905" max="1905" width="10.796875" style="156" customWidth="1"/>
    <col min="1906" max="1906" width="8.69921875" style="156"/>
    <col min="1907" max="1907" width="13.796875" style="156" customWidth="1"/>
    <col min="1908" max="1908" width="13.69921875" style="156" customWidth="1"/>
    <col min="1909" max="1909" width="19.296875" style="156" customWidth="1"/>
    <col min="1910" max="1925" width="8.69921875" style="156"/>
    <col min="1926" max="1927" width="12.09765625" style="156" customWidth="1"/>
    <col min="1928" max="1928" width="8.69921875" style="156"/>
    <col min="1929" max="1929" width="12.5" style="156" customWidth="1"/>
    <col min="1930" max="1930" width="9.59765625" style="156" customWidth="1"/>
    <col min="1931" max="1931" width="15.59765625" style="156" customWidth="1"/>
    <col min="1932" max="1933" width="11.3984375" style="156" customWidth="1"/>
    <col min="1934" max="1934" width="10.09765625" style="156" customWidth="1"/>
    <col min="1935" max="1935" width="16.5" style="156" customWidth="1"/>
    <col min="1936" max="1936" width="11.59765625" style="156" customWidth="1"/>
    <col min="1937" max="1938" width="11.8984375" style="156" customWidth="1"/>
    <col min="1939" max="1939" width="9.796875" style="156" customWidth="1"/>
    <col min="1940" max="1940" width="10" style="156" customWidth="1"/>
    <col min="1941" max="1941" width="13.69921875" style="156" customWidth="1"/>
    <col min="1942" max="1942" width="8.69921875" style="156"/>
    <col min="1943" max="1943" width="9.8984375" style="156" customWidth="1"/>
    <col min="1944" max="1944" width="9.69921875" style="156" customWidth="1"/>
    <col min="1945" max="1945" width="10.296875" style="156" customWidth="1"/>
    <col min="1946" max="1946" width="3.59765625" style="156" customWidth="1"/>
    <col min="1947" max="2137" width="8.69921875" style="156"/>
    <col min="2138" max="2138" width="5.796875" style="156" customWidth="1"/>
    <col min="2139" max="2139" width="12.5" style="156" customWidth="1"/>
    <col min="2140" max="2140" width="10.69921875" style="156" customWidth="1"/>
    <col min="2141" max="2143" width="8.69921875" style="156"/>
    <col min="2144" max="2144" width="13.8984375" style="156" customWidth="1"/>
    <col min="2145" max="2145" width="14.59765625" style="156" customWidth="1"/>
    <col min="2146" max="2157" width="8.69921875" style="156"/>
    <col min="2158" max="2158" width="10.796875" style="156" customWidth="1"/>
    <col min="2159" max="2159" width="11.5" style="156" customWidth="1"/>
    <col min="2160" max="2160" width="10" style="156" customWidth="1"/>
    <col min="2161" max="2161" width="10.796875" style="156" customWidth="1"/>
    <col min="2162" max="2162" width="8.69921875" style="156"/>
    <col min="2163" max="2163" width="13.796875" style="156" customWidth="1"/>
    <col min="2164" max="2164" width="13.69921875" style="156" customWidth="1"/>
    <col min="2165" max="2165" width="19.296875" style="156" customWidth="1"/>
    <col min="2166" max="2181" width="8.69921875" style="156"/>
    <col min="2182" max="2183" width="12.09765625" style="156" customWidth="1"/>
    <col min="2184" max="2184" width="8.69921875" style="156"/>
    <col min="2185" max="2185" width="12.5" style="156" customWidth="1"/>
    <col min="2186" max="2186" width="9.59765625" style="156" customWidth="1"/>
    <col min="2187" max="2187" width="15.59765625" style="156" customWidth="1"/>
    <col min="2188" max="2189" width="11.3984375" style="156" customWidth="1"/>
    <col min="2190" max="2190" width="10.09765625" style="156" customWidth="1"/>
    <col min="2191" max="2191" width="16.5" style="156" customWidth="1"/>
    <col min="2192" max="2192" width="11.59765625" style="156" customWidth="1"/>
    <col min="2193" max="2194" width="11.8984375" style="156" customWidth="1"/>
    <col min="2195" max="2195" width="9.796875" style="156" customWidth="1"/>
    <col min="2196" max="2196" width="10" style="156" customWidth="1"/>
    <col min="2197" max="2197" width="13.69921875" style="156" customWidth="1"/>
    <col min="2198" max="2198" width="8.69921875" style="156"/>
    <col min="2199" max="2199" width="9.8984375" style="156" customWidth="1"/>
    <col min="2200" max="2200" width="9.69921875" style="156" customWidth="1"/>
    <col min="2201" max="2201" width="10.296875" style="156" customWidth="1"/>
    <col min="2202" max="2202" width="3.59765625" style="156" customWidth="1"/>
    <col min="2203" max="2393" width="8.69921875" style="156"/>
    <col min="2394" max="2394" width="5.796875" style="156" customWidth="1"/>
    <col min="2395" max="2395" width="12.5" style="156" customWidth="1"/>
    <col min="2396" max="2396" width="10.69921875" style="156" customWidth="1"/>
    <col min="2397" max="2399" width="8.69921875" style="156"/>
    <col min="2400" max="2400" width="13.8984375" style="156" customWidth="1"/>
    <col min="2401" max="2401" width="14.59765625" style="156" customWidth="1"/>
    <col min="2402" max="2413" width="8.69921875" style="156"/>
    <col min="2414" max="2414" width="10.796875" style="156" customWidth="1"/>
    <col min="2415" max="2415" width="11.5" style="156" customWidth="1"/>
    <col min="2416" max="2416" width="10" style="156" customWidth="1"/>
    <col min="2417" max="2417" width="10.796875" style="156" customWidth="1"/>
    <col min="2418" max="2418" width="8.69921875" style="156"/>
    <col min="2419" max="2419" width="13.796875" style="156" customWidth="1"/>
    <col min="2420" max="2420" width="13.69921875" style="156" customWidth="1"/>
    <col min="2421" max="2421" width="19.296875" style="156" customWidth="1"/>
    <col min="2422" max="2437" width="8.69921875" style="156"/>
    <col min="2438" max="2439" width="12.09765625" style="156" customWidth="1"/>
    <col min="2440" max="2440" width="8.69921875" style="156"/>
    <col min="2441" max="2441" width="12.5" style="156" customWidth="1"/>
    <col min="2442" max="2442" width="9.59765625" style="156" customWidth="1"/>
    <col min="2443" max="2443" width="15.59765625" style="156" customWidth="1"/>
    <col min="2444" max="2445" width="11.3984375" style="156" customWidth="1"/>
    <col min="2446" max="2446" width="10.09765625" style="156" customWidth="1"/>
    <col min="2447" max="2447" width="16.5" style="156" customWidth="1"/>
    <col min="2448" max="2448" width="11.59765625" style="156" customWidth="1"/>
    <col min="2449" max="2450" width="11.8984375" style="156" customWidth="1"/>
    <col min="2451" max="2451" width="9.796875" style="156" customWidth="1"/>
    <col min="2452" max="2452" width="10" style="156" customWidth="1"/>
    <col min="2453" max="2453" width="13.69921875" style="156" customWidth="1"/>
    <col min="2454" max="2454" width="8.69921875" style="156"/>
    <col min="2455" max="2455" width="9.8984375" style="156" customWidth="1"/>
    <col min="2456" max="2456" width="9.69921875" style="156" customWidth="1"/>
    <col min="2457" max="2457" width="10.296875" style="156" customWidth="1"/>
    <col min="2458" max="2458" width="3.59765625" style="156" customWidth="1"/>
    <col min="2459" max="2649" width="8.69921875" style="156"/>
    <col min="2650" max="2650" width="5.796875" style="156" customWidth="1"/>
    <col min="2651" max="2651" width="12.5" style="156" customWidth="1"/>
    <col min="2652" max="2652" width="10.69921875" style="156" customWidth="1"/>
    <col min="2653" max="2655" width="8.69921875" style="156"/>
    <col min="2656" max="2656" width="13.8984375" style="156" customWidth="1"/>
    <col min="2657" max="2657" width="14.59765625" style="156" customWidth="1"/>
    <col min="2658" max="2669" width="8.69921875" style="156"/>
    <col min="2670" max="2670" width="10.796875" style="156" customWidth="1"/>
    <col min="2671" max="2671" width="11.5" style="156" customWidth="1"/>
    <col min="2672" max="2672" width="10" style="156" customWidth="1"/>
    <col min="2673" max="2673" width="10.796875" style="156" customWidth="1"/>
    <col min="2674" max="2674" width="8.69921875" style="156"/>
    <col min="2675" max="2675" width="13.796875" style="156" customWidth="1"/>
    <col min="2676" max="2676" width="13.69921875" style="156" customWidth="1"/>
    <col min="2677" max="2677" width="19.296875" style="156" customWidth="1"/>
    <col min="2678" max="2693" width="8.69921875" style="156"/>
    <col min="2694" max="2695" width="12.09765625" style="156" customWidth="1"/>
    <col min="2696" max="2696" width="8.69921875" style="156"/>
    <col min="2697" max="2697" width="12.5" style="156" customWidth="1"/>
    <col min="2698" max="2698" width="9.59765625" style="156" customWidth="1"/>
    <col min="2699" max="2699" width="15.59765625" style="156" customWidth="1"/>
    <col min="2700" max="2701" width="11.3984375" style="156" customWidth="1"/>
    <col min="2702" max="2702" width="10.09765625" style="156" customWidth="1"/>
    <col min="2703" max="2703" width="16.5" style="156" customWidth="1"/>
    <col min="2704" max="2704" width="11.59765625" style="156" customWidth="1"/>
    <col min="2705" max="2706" width="11.8984375" style="156" customWidth="1"/>
    <col min="2707" max="2707" width="9.796875" style="156" customWidth="1"/>
    <col min="2708" max="2708" width="10" style="156" customWidth="1"/>
    <col min="2709" max="2709" width="13.69921875" style="156" customWidth="1"/>
    <col min="2710" max="2710" width="8.69921875" style="156"/>
    <col min="2711" max="2711" width="9.8984375" style="156" customWidth="1"/>
    <col min="2712" max="2712" width="9.69921875" style="156" customWidth="1"/>
    <col min="2713" max="2713" width="10.296875" style="156" customWidth="1"/>
    <col min="2714" max="2714" width="3.59765625" style="156" customWidth="1"/>
    <col min="2715" max="2905" width="8.69921875" style="156"/>
    <col min="2906" max="2906" width="5.796875" style="156" customWidth="1"/>
    <col min="2907" max="2907" width="12.5" style="156" customWidth="1"/>
    <col min="2908" max="2908" width="10.69921875" style="156" customWidth="1"/>
    <col min="2909" max="2911" width="8.69921875" style="156"/>
    <col min="2912" max="2912" width="13.8984375" style="156" customWidth="1"/>
    <col min="2913" max="2913" width="14.59765625" style="156" customWidth="1"/>
    <col min="2914" max="2925" width="8.69921875" style="156"/>
    <col min="2926" max="2926" width="10.796875" style="156" customWidth="1"/>
    <col min="2927" max="2927" width="11.5" style="156" customWidth="1"/>
    <col min="2928" max="2928" width="10" style="156" customWidth="1"/>
    <col min="2929" max="2929" width="10.796875" style="156" customWidth="1"/>
    <col min="2930" max="2930" width="8.69921875" style="156"/>
    <col min="2931" max="2931" width="13.796875" style="156" customWidth="1"/>
    <col min="2932" max="2932" width="13.69921875" style="156" customWidth="1"/>
    <col min="2933" max="2933" width="19.296875" style="156" customWidth="1"/>
    <col min="2934" max="2949" width="8.69921875" style="156"/>
    <col min="2950" max="2951" width="12.09765625" style="156" customWidth="1"/>
    <col min="2952" max="2952" width="8.69921875" style="156"/>
    <col min="2953" max="2953" width="12.5" style="156" customWidth="1"/>
    <col min="2954" max="2954" width="9.59765625" style="156" customWidth="1"/>
    <col min="2955" max="2955" width="15.59765625" style="156" customWidth="1"/>
    <col min="2956" max="2957" width="11.3984375" style="156" customWidth="1"/>
    <col min="2958" max="2958" width="10.09765625" style="156" customWidth="1"/>
    <col min="2959" max="2959" width="16.5" style="156" customWidth="1"/>
    <col min="2960" max="2960" width="11.59765625" style="156" customWidth="1"/>
    <col min="2961" max="2962" width="11.8984375" style="156" customWidth="1"/>
    <col min="2963" max="2963" width="9.796875" style="156" customWidth="1"/>
    <col min="2964" max="2964" width="10" style="156" customWidth="1"/>
    <col min="2965" max="2965" width="13.69921875" style="156" customWidth="1"/>
    <col min="2966" max="2966" width="8.69921875" style="156"/>
    <col min="2967" max="2967" width="9.8984375" style="156" customWidth="1"/>
    <col min="2968" max="2968" width="9.69921875" style="156" customWidth="1"/>
    <col min="2969" max="2969" width="10.296875" style="156" customWidth="1"/>
    <col min="2970" max="2970" width="3.59765625" style="156" customWidth="1"/>
    <col min="2971" max="3161" width="8.69921875" style="156"/>
    <col min="3162" max="3162" width="5.796875" style="156" customWidth="1"/>
    <col min="3163" max="3163" width="12.5" style="156" customWidth="1"/>
    <col min="3164" max="3164" width="10.69921875" style="156" customWidth="1"/>
    <col min="3165" max="3167" width="8.69921875" style="156"/>
    <col min="3168" max="3168" width="13.8984375" style="156" customWidth="1"/>
    <col min="3169" max="3169" width="14.59765625" style="156" customWidth="1"/>
    <col min="3170" max="3181" width="8.69921875" style="156"/>
    <col min="3182" max="3182" width="10.796875" style="156" customWidth="1"/>
    <col min="3183" max="3183" width="11.5" style="156" customWidth="1"/>
    <col min="3184" max="3184" width="10" style="156" customWidth="1"/>
    <col min="3185" max="3185" width="10.796875" style="156" customWidth="1"/>
    <col min="3186" max="3186" width="8.69921875" style="156"/>
    <col min="3187" max="3187" width="13.796875" style="156" customWidth="1"/>
    <col min="3188" max="3188" width="13.69921875" style="156" customWidth="1"/>
    <col min="3189" max="3189" width="19.296875" style="156" customWidth="1"/>
    <col min="3190" max="3205" width="8.69921875" style="156"/>
    <col min="3206" max="3207" width="12.09765625" style="156" customWidth="1"/>
    <col min="3208" max="3208" width="8.69921875" style="156"/>
    <col min="3209" max="3209" width="12.5" style="156" customWidth="1"/>
    <col min="3210" max="3210" width="9.59765625" style="156" customWidth="1"/>
    <col min="3211" max="3211" width="15.59765625" style="156" customWidth="1"/>
    <col min="3212" max="3213" width="11.3984375" style="156" customWidth="1"/>
    <col min="3214" max="3214" width="10.09765625" style="156" customWidth="1"/>
    <col min="3215" max="3215" width="16.5" style="156" customWidth="1"/>
    <col min="3216" max="3216" width="11.59765625" style="156" customWidth="1"/>
    <col min="3217" max="3218" width="11.8984375" style="156" customWidth="1"/>
    <col min="3219" max="3219" width="9.796875" style="156" customWidth="1"/>
    <col min="3220" max="3220" width="10" style="156" customWidth="1"/>
    <col min="3221" max="3221" width="13.69921875" style="156" customWidth="1"/>
    <col min="3222" max="3222" width="8.69921875" style="156"/>
    <col min="3223" max="3223" width="9.8984375" style="156" customWidth="1"/>
    <col min="3224" max="3224" width="9.69921875" style="156" customWidth="1"/>
    <col min="3225" max="3225" width="10.296875" style="156" customWidth="1"/>
    <col min="3226" max="3226" width="3.59765625" style="156" customWidth="1"/>
    <col min="3227" max="3417" width="8.69921875" style="156"/>
    <col min="3418" max="3418" width="5.796875" style="156" customWidth="1"/>
    <col min="3419" max="3419" width="12.5" style="156" customWidth="1"/>
    <col min="3420" max="3420" width="10.69921875" style="156" customWidth="1"/>
    <col min="3421" max="3423" width="8.69921875" style="156"/>
    <col min="3424" max="3424" width="13.8984375" style="156" customWidth="1"/>
    <col min="3425" max="3425" width="14.59765625" style="156" customWidth="1"/>
    <col min="3426" max="3437" width="8.69921875" style="156"/>
    <col min="3438" max="3438" width="10.796875" style="156" customWidth="1"/>
    <col min="3439" max="3439" width="11.5" style="156" customWidth="1"/>
    <col min="3440" max="3440" width="10" style="156" customWidth="1"/>
    <col min="3441" max="3441" width="10.796875" style="156" customWidth="1"/>
    <col min="3442" max="3442" width="8.69921875" style="156"/>
    <col min="3443" max="3443" width="13.796875" style="156" customWidth="1"/>
    <col min="3444" max="3444" width="13.69921875" style="156" customWidth="1"/>
    <col min="3445" max="3445" width="19.296875" style="156" customWidth="1"/>
    <col min="3446" max="3461" width="8.69921875" style="156"/>
    <col min="3462" max="3463" width="12.09765625" style="156" customWidth="1"/>
    <col min="3464" max="3464" width="8.69921875" style="156"/>
    <col min="3465" max="3465" width="12.5" style="156" customWidth="1"/>
    <col min="3466" max="3466" width="9.59765625" style="156" customWidth="1"/>
    <col min="3467" max="3467" width="15.59765625" style="156" customWidth="1"/>
    <col min="3468" max="3469" width="11.3984375" style="156" customWidth="1"/>
    <col min="3470" max="3470" width="10.09765625" style="156" customWidth="1"/>
    <col min="3471" max="3471" width="16.5" style="156" customWidth="1"/>
    <col min="3472" max="3472" width="11.59765625" style="156" customWidth="1"/>
    <col min="3473" max="3474" width="11.8984375" style="156" customWidth="1"/>
    <col min="3475" max="3475" width="9.796875" style="156" customWidth="1"/>
    <col min="3476" max="3476" width="10" style="156" customWidth="1"/>
    <col min="3477" max="3477" width="13.69921875" style="156" customWidth="1"/>
    <col min="3478" max="3478" width="8.69921875" style="156"/>
    <col min="3479" max="3479" width="9.8984375" style="156" customWidth="1"/>
    <col min="3480" max="3480" width="9.69921875" style="156" customWidth="1"/>
    <col min="3481" max="3481" width="10.296875" style="156" customWidth="1"/>
    <col min="3482" max="3482" width="3.59765625" style="156" customWidth="1"/>
    <col min="3483" max="3673" width="8.69921875" style="156"/>
    <col min="3674" max="3674" width="5.796875" style="156" customWidth="1"/>
    <col min="3675" max="3675" width="12.5" style="156" customWidth="1"/>
    <col min="3676" max="3676" width="10.69921875" style="156" customWidth="1"/>
    <col min="3677" max="3679" width="8.69921875" style="156"/>
    <col min="3680" max="3680" width="13.8984375" style="156" customWidth="1"/>
    <col min="3681" max="3681" width="14.59765625" style="156" customWidth="1"/>
    <col min="3682" max="3693" width="8.69921875" style="156"/>
    <col min="3694" max="3694" width="10.796875" style="156" customWidth="1"/>
    <col min="3695" max="3695" width="11.5" style="156" customWidth="1"/>
    <col min="3696" max="3696" width="10" style="156" customWidth="1"/>
    <col min="3697" max="3697" width="10.796875" style="156" customWidth="1"/>
    <col min="3698" max="3698" width="8.69921875" style="156"/>
    <col min="3699" max="3699" width="13.796875" style="156" customWidth="1"/>
    <col min="3700" max="3700" width="13.69921875" style="156" customWidth="1"/>
    <col min="3701" max="3701" width="19.296875" style="156" customWidth="1"/>
    <col min="3702" max="3717" width="8.69921875" style="156"/>
    <col min="3718" max="3719" width="12.09765625" style="156" customWidth="1"/>
    <col min="3720" max="3720" width="8.69921875" style="156"/>
    <col min="3721" max="3721" width="12.5" style="156" customWidth="1"/>
    <col min="3722" max="3722" width="9.59765625" style="156" customWidth="1"/>
    <col min="3723" max="3723" width="15.59765625" style="156" customWidth="1"/>
    <col min="3724" max="3725" width="11.3984375" style="156" customWidth="1"/>
    <col min="3726" max="3726" width="10.09765625" style="156" customWidth="1"/>
    <col min="3727" max="3727" width="16.5" style="156" customWidth="1"/>
    <col min="3728" max="3728" width="11.59765625" style="156" customWidth="1"/>
    <col min="3729" max="3730" width="11.8984375" style="156" customWidth="1"/>
    <col min="3731" max="3731" width="9.796875" style="156" customWidth="1"/>
    <col min="3732" max="3732" width="10" style="156" customWidth="1"/>
    <col min="3733" max="3733" width="13.69921875" style="156" customWidth="1"/>
    <col min="3734" max="3734" width="8.69921875" style="156"/>
    <col min="3735" max="3735" width="9.8984375" style="156" customWidth="1"/>
    <col min="3736" max="3736" width="9.69921875" style="156" customWidth="1"/>
    <col min="3737" max="3737" width="10.296875" style="156" customWidth="1"/>
    <col min="3738" max="3738" width="3.59765625" style="156" customWidth="1"/>
    <col min="3739" max="3929" width="8.69921875" style="156"/>
    <col min="3930" max="3930" width="5.796875" style="156" customWidth="1"/>
    <col min="3931" max="3931" width="12.5" style="156" customWidth="1"/>
    <col min="3932" max="3932" width="10.69921875" style="156" customWidth="1"/>
    <col min="3933" max="3935" width="8.69921875" style="156"/>
    <col min="3936" max="3936" width="13.8984375" style="156" customWidth="1"/>
    <col min="3937" max="3937" width="14.59765625" style="156" customWidth="1"/>
    <col min="3938" max="3949" width="8.69921875" style="156"/>
    <col min="3950" max="3950" width="10.796875" style="156" customWidth="1"/>
    <col min="3951" max="3951" width="11.5" style="156" customWidth="1"/>
    <col min="3952" max="3952" width="10" style="156" customWidth="1"/>
    <col min="3953" max="3953" width="10.796875" style="156" customWidth="1"/>
    <col min="3954" max="3954" width="8.69921875" style="156"/>
    <col min="3955" max="3955" width="13.796875" style="156" customWidth="1"/>
    <col min="3956" max="3956" width="13.69921875" style="156" customWidth="1"/>
    <col min="3957" max="3957" width="19.296875" style="156" customWidth="1"/>
    <col min="3958" max="3973" width="8.69921875" style="156"/>
    <col min="3974" max="3975" width="12.09765625" style="156" customWidth="1"/>
    <col min="3976" max="3976" width="8.69921875" style="156"/>
    <col min="3977" max="3977" width="12.5" style="156" customWidth="1"/>
    <col min="3978" max="3978" width="9.59765625" style="156" customWidth="1"/>
    <col min="3979" max="3979" width="15.59765625" style="156" customWidth="1"/>
    <col min="3980" max="3981" width="11.3984375" style="156" customWidth="1"/>
    <col min="3982" max="3982" width="10.09765625" style="156" customWidth="1"/>
    <col min="3983" max="3983" width="16.5" style="156" customWidth="1"/>
    <col min="3984" max="3984" width="11.59765625" style="156" customWidth="1"/>
    <col min="3985" max="3986" width="11.8984375" style="156" customWidth="1"/>
    <col min="3987" max="3987" width="9.796875" style="156" customWidth="1"/>
    <col min="3988" max="3988" width="10" style="156" customWidth="1"/>
    <col min="3989" max="3989" width="13.69921875" style="156" customWidth="1"/>
    <col min="3990" max="3990" width="8.69921875" style="156"/>
    <col min="3991" max="3991" width="9.8984375" style="156" customWidth="1"/>
    <col min="3992" max="3992" width="9.69921875" style="156" customWidth="1"/>
    <col min="3993" max="3993" width="10.296875" style="156" customWidth="1"/>
    <col min="3994" max="3994" width="3.59765625" style="156" customWidth="1"/>
    <col min="3995" max="4185" width="8.69921875" style="156"/>
    <col min="4186" max="4186" width="5.796875" style="156" customWidth="1"/>
    <col min="4187" max="4187" width="12.5" style="156" customWidth="1"/>
    <col min="4188" max="4188" width="10.69921875" style="156" customWidth="1"/>
    <col min="4189" max="4191" width="8.69921875" style="156"/>
    <col min="4192" max="4192" width="13.8984375" style="156" customWidth="1"/>
    <col min="4193" max="4193" width="14.59765625" style="156" customWidth="1"/>
    <col min="4194" max="4205" width="8.69921875" style="156"/>
    <col min="4206" max="4206" width="10.796875" style="156" customWidth="1"/>
    <col min="4207" max="4207" width="11.5" style="156" customWidth="1"/>
    <col min="4208" max="4208" width="10" style="156" customWidth="1"/>
    <col min="4209" max="4209" width="10.796875" style="156" customWidth="1"/>
    <col min="4210" max="4210" width="8.69921875" style="156"/>
    <col min="4211" max="4211" width="13.796875" style="156" customWidth="1"/>
    <col min="4212" max="4212" width="13.69921875" style="156" customWidth="1"/>
    <col min="4213" max="4213" width="19.296875" style="156" customWidth="1"/>
    <col min="4214" max="4229" width="8.69921875" style="156"/>
    <col min="4230" max="4231" width="12.09765625" style="156" customWidth="1"/>
    <col min="4232" max="4232" width="8.69921875" style="156"/>
    <col min="4233" max="4233" width="12.5" style="156" customWidth="1"/>
    <col min="4234" max="4234" width="9.59765625" style="156" customWidth="1"/>
    <col min="4235" max="4235" width="15.59765625" style="156" customWidth="1"/>
    <col min="4236" max="4237" width="11.3984375" style="156" customWidth="1"/>
    <col min="4238" max="4238" width="10.09765625" style="156" customWidth="1"/>
    <col min="4239" max="4239" width="16.5" style="156" customWidth="1"/>
    <col min="4240" max="4240" width="11.59765625" style="156" customWidth="1"/>
    <col min="4241" max="4242" width="11.8984375" style="156" customWidth="1"/>
    <col min="4243" max="4243" width="9.796875" style="156" customWidth="1"/>
    <col min="4244" max="4244" width="10" style="156" customWidth="1"/>
    <col min="4245" max="4245" width="13.69921875" style="156" customWidth="1"/>
    <col min="4246" max="4246" width="8.69921875" style="156"/>
    <col min="4247" max="4247" width="9.8984375" style="156" customWidth="1"/>
    <col min="4248" max="4248" width="9.69921875" style="156" customWidth="1"/>
    <col min="4249" max="4249" width="10.296875" style="156" customWidth="1"/>
    <col min="4250" max="4250" width="3.59765625" style="156" customWidth="1"/>
    <col min="4251" max="4441" width="8.69921875" style="156"/>
    <col min="4442" max="4442" width="5.796875" style="156" customWidth="1"/>
    <col min="4443" max="4443" width="12.5" style="156" customWidth="1"/>
    <col min="4444" max="4444" width="10.69921875" style="156" customWidth="1"/>
    <col min="4445" max="4447" width="8.69921875" style="156"/>
    <col min="4448" max="4448" width="13.8984375" style="156" customWidth="1"/>
    <col min="4449" max="4449" width="14.59765625" style="156" customWidth="1"/>
    <col min="4450" max="4461" width="8.69921875" style="156"/>
    <col min="4462" max="4462" width="10.796875" style="156" customWidth="1"/>
    <col min="4463" max="4463" width="11.5" style="156" customWidth="1"/>
    <col min="4464" max="4464" width="10" style="156" customWidth="1"/>
    <col min="4465" max="4465" width="10.796875" style="156" customWidth="1"/>
    <col min="4466" max="4466" width="8.69921875" style="156"/>
    <col min="4467" max="4467" width="13.796875" style="156" customWidth="1"/>
    <col min="4468" max="4468" width="13.69921875" style="156" customWidth="1"/>
    <col min="4469" max="4469" width="19.296875" style="156" customWidth="1"/>
    <col min="4470" max="4485" width="8.69921875" style="156"/>
    <col min="4486" max="4487" width="12.09765625" style="156" customWidth="1"/>
    <col min="4488" max="4488" width="8.69921875" style="156"/>
    <col min="4489" max="4489" width="12.5" style="156" customWidth="1"/>
    <col min="4490" max="4490" width="9.59765625" style="156" customWidth="1"/>
    <col min="4491" max="4491" width="15.59765625" style="156" customWidth="1"/>
    <col min="4492" max="4493" width="11.3984375" style="156" customWidth="1"/>
    <col min="4494" max="4494" width="10.09765625" style="156" customWidth="1"/>
    <col min="4495" max="4495" width="16.5" style="156" customWidth="1"/>
    <col min="4496" max="4496" width="11.59765625" style="156" customWidth="1"/>
    <col min="4497" max="4498" width="11.8984375" style="156" customWidth="1"/>
    <col min="4499" max="4499" width="9.796875" style="156" customWidth="1"/>
    <col min="4500" max="4500" width="10" style="156" customWidth="1"/>
    <col min="4501" max="4501" width="13.69921875" style="156" customWidth="1"/>
    <col min="4502" max="4502" width="8.69921875" style="156"/>
    <col min="4503" max="4503" width="9.8984375" style="156" customWidth="1"/>
    <col min="4504" max="4504" width="9.69921875" style="156" customWidth="1"/>
    <col min="4505" max="4505" width="10.296875" style="156" customWidth="1"/>
    <col min="4506" max="4506" width="3.59765625" style="156" customWidth="1"/>
    <col min="4507" max="4697" width="8.69921875" style="156"/>
    <col min="4698" max="4698" width="5.796875" style="156" customWidth="1"/>
    <col min="4699" max="4699" width="12.5" style="156" customWidth="1"/>
    <col min="4700" max="4700" width="10.69921875" style="156" customWidth="1"/>
    <col min="4701" max="4703" width="8.69921875" style="156"/>
    <col min="4704" max="4704" width="13.8984375" style="156" customWidth="1"/>
    <col min="4705" max="4705" width="14.59765625" style="156" customWidth="1"/>
    <col min="4706" max="4717" width="8.69921875" style="156"/>
    <col min="4718" max="4718" width="10.796875" style="156" customWidth="1"/>
    <col min="4719" max="4719" width="11.5" style="156" customWidth="1"/>
    <col min="4720" max="4720" width="10" style="156" customWidth="1"/>
    <col min="4721" max="4721" width="10.796875" style="156" customWidth="1"/>
    <col min="4722" max="4722" width="8.69921875" style="156"/>
    <col min="4723" max="4723" width="13.796875" style="156" customWidth="1"/>
    <col min="4724" max="4724" width="13.69921875" style="156" customWidth="1"/>
    <col min="4725" max="4725" width="19.296875" style="156" customWidth="1"/>
    <col min="4726" max="4741" width="8.69921875" style="156"/>
    <col min="4742" max="4743" width="12.09765625" style="156" customWidth="1"/>
    <col min="4744" max="4744" width="8.69921875" style="156"/>
    <col min="4745" max="4745" width="12.5" style="156" customWidth="1"/>
    <col min="4746" max="4746" width="9.59765625" style="156" customWidth="1"/>
    <col min="4747" max="4747" width="15.59765625" style="156" customWidth="1"/>
    <col min="4748" max="4749" width="11.3984375" style="156" customWidth="1"/>
    <col min="4750" max="4750" width="10.09765625" style="156" customWidth="1"/>
    <col min="4751" max="4751" width="16.5" style="156" customWidth="1"/>
    <col min="4752" max="4752" width="11.59765625" style="156" customWidth="1"/>
    <col min="4753" max="4754" width="11.8984375" style="156" customWidth="1"/>
    <col min="4755" max="4755" width="9.796875" style="156" customWidth="1"/>
    <col min="4756" max="4756" width="10" style="156" customWidth="1"/>
    <col min="4757" max="4757" width="13.69921875" style="156" customWidth="1"/>
    <col min="4758" max="4758" width="8.69921875" style="156"/>
    <col min="4759" max="4759" width="9.8984375" style="156" customWidth="1"/>
    <col min="4760" max="4760" width="9.69921875" style="156" customWidth="1"/>
    <col min="4761" max="4761" width="10.296875" style="156" customWidth="1"/>
    <col min="4762" max="4762" width="3.59765625" style="156" customWidth="1"/>
    <col min="4763" max="4953" width="8.69921875" style="156"/>
    <col min="4954" max="4954" width="5.796875" style="156" customWidth="1"/>
    <col min="4955" max="4955" width="12.5" style="156" customWidth="1"/>
    <col min="4956" max="4956" width="10.69921875" style="156" customWidth="1"/>
    <col min="4957" max="4959" width="8.69921875" style="156"/>
    <col min="4960" max="4960" width="13.8984375" style="156" customWidth="1"/>
    <col min="4961" max="4961" width="14.59765625" style="156" customWidth="1"/>
    <col min="4962" max="4973" width="8.69921875" style="156"/>
    <col min="4974" max="4974" width="10.796875" style="156" customWidth="1"/>
    <col min="4975" max="4975" width="11.5" style="156" customWidth="1"/>
    <col min="4976" max="4976" width="10" style="156" customWidth="1"/>
    <col min="4977" max="4977" width="10.796875" style="156" customWidth="1"/>
    <col min="4978" max="4978" width="8.69921875" style="156"/>
    <col min="4979" max="4979" width="13.796875" style="156" customWidth="1"/>
    <col min="4980" max="4980" width="13.69921875" style="156" customWidth="1"/>
    <col min="4981" max="4981" width="19.296875" style="156" customWidth="1"/>
    <col min="4982" max="4997" width="8.69921875" style="156"/>
    <col min="4998" max="4999" width="12.09765625" style="156" customWidth="1"/>
    <col min="5000" max="5000" width="8.69921875" style="156"/>
    <col min="5001" max="5001" width="12.5" style="156" customWidth="1"/>
    <col min="5002" max="5002" width="9.59765625" style="156" customWidth="1"/>
    <col min="5003" max="5003" width="15.59765625" style="156" customWidth="1"/>
    <col min="5004" max="5005" width="11.3984375" style="156" customWidth="1"/>
    <col min="5006" max="5006" width="10.09765625" style="156" customWidth="1"/>
    <col min="5007" max="5007" width="16.5" style="156" customWidth="1"/>
    <col min="5008" max="5008" width="11.59765625" style="156" customWidth="1"/>
    <col min="5009" max="5010" width="11.8984375" style="156" customWidth="1"/>
    <col min="5011" max="5011" width="9.796875" style="156" customWidth="1"/>
    <col min="5012" max="5012" width="10" style="156" customWidth="1"/>
    <col min="5013" max="5013" width="13.69921875" style="156" customWidth="1"/>
    <col min="5014" max="5014" width="8.69921875" style="156"/>
    <col min="5015" max="5015" width="9.8984375" style="156" customWidth="1"/>
    <col min="5016" max="5016" width="9.69921875" style="156" customWidth="1"/>
    <col min="5017" max="5017" width="10.296875" style="156" customWidth="1"/>
    <col min="5018" max="5018" width="3.59765625" style="156" customWidth="1"/>
    <col min="5019" max="5209" width="8.69921875" style="156"/>
    <col min="5210" max="5210" width="5.796875" style="156" customWidth="1"/>
    <col min="5211" max="5211" width="12.5" style="156" customWidth="1"/>
    <col min="5212" max="5212" width="10.69921875" style="156" customWidth="1"/>
    <col min="5213" max="5215" width="8.69921875" style="156"/>
    <col min="5216" max="5216" width="13.8984375" style="156" customWidth="1"/>
    <col min="5217" max="5217" width="14.59765625" style="156" customWidth="1"/>
    <col min="5218" max="5229" width="8.69921875" style="156"/>
    <col min="5230" max="5230" width="10.796875" style="156" customWidth="1"/>
    <col min="5231" max="5231" width="11.5" style="156" customWidth="1"/>
    <col min="5232" max="5232" width="10" style="156" customWidth="1"/>
    <col min="5233" max="5233" width="10.796875" style="156" customWidth="1"/>
    <col min="5234" max="5234" width="8.69921875" style="156"/>
    <col min="5235" max="5235" width="13.796875" style="156" customWidth="1"/>
    <col min="5236" max="5236" width="13.69921875" style="156" customWidth="1"/>
    <col min="5237" max="5237" width="19.296875" style="156" customWidth="1"/>
    <col min="5238" max="5253" width="8.69921875" style="156"/>
    <col min="5254" max="5255" width="12.09765625" style="156" customWidth="1"/>
    <col min="5256" max="5256" width="8.69921875" style="156"/>
    <col min="5257" max="5257" width="12.5" style="156" customWidth="1"/>
    <col min="5258" max="5258" width="9.59765625" style="156" customWidth="1"/>
    <col min="5259" max="5259" width="15.59765625" style="156" customWidth="1"/>
    <col min="5260" max="5261" width="11.3984375" style="156" customWidth="1"/>
    <col min="5262" max="5262" width="10.09765625" style="156" customWidth="1"/>
    <col min="5263" max="5263" width="16.5" style="156" customWidth="1"/>
    <col min="5264" max="5264" width="11.59765625" style="156" customWidth="1"/>
    <col min="5265" max="5266" width="11.8984375" style="156" customWidth="1"/>
    <col min="5267" max="5267" width="9.796875" style="156" customWidth="1"/>
    <col min="5268" max="5268" width="10" style="156" customWidth="1"/>
    <col min="5269" max="5269" width="13.69921875" style="156" customWidth="1"/>
    <col min="5270" max="5270" width="8.69921875" style="156"/>
    <col min="5271" max="5271" width="9.8984375" style="156" customWidth="1"/>
    <col min="5272" max="5272" width="9.69921875" style="156" customWidth="1"/>
    <col min="5273" max="5273" width="10.296875" style="156" customWidth="1"/>
    <col min="5274" max="5274" width="3.59765625" style="156" customWidth="1"/>
    <col min="5275" max="5465" width="8.69921875" style="156"/>
    <col min="5466" max="5466" width="5.796875" style="156" customWidth="1"/>
    <col min="5467" max="5467" width="12.5" style="156" customWidth="1"/>
    <col min="5468" max="5468" width="10.69921875" style="156" customWidth="1"/>
    <col min="5469" max="5471" width="8.69921875" style="156"/>
    <col min="5472" max="5472" width="13.8984375" style="156" customWidth="1"/>
    <col min="5473" max="5473" width="14.59765625" style="156" customWidth="1"/>
    <col min="5474" max="5485" width="8.69921875" style="156"/>
    <col min="5486" max="5486" width="10.796875" style="156" customWidth="1"/>
    <col min="5487" max="5487" width="11.5" style="156" customWidth="1"/>
    <col min="5488" max="5488" width="10" style="156" customWidth="1"/>
    <col min="5489" max="5489" width="10.796875" style="156" customWidth="1"/>
    <col min="5490" max="5490" width="8.69921875" style="156"/>
    <col min="5491" max="5491" width="13.796875" style="156" customWidth="1"/>
    <col min="5492" max="5492" width="13.69921875" style="156" customWidth="1"/>
    <col min="5493" max="5493" width="19.296875" style="156" customWidth="1"/>
    <col min="5494" max="5509" width="8.69921875" style="156"/>
    <col min="5510" max="5511" width="12.09765625" style="156" customWidth="1"/>
    <col min="5512" max="5512" width="8.69921875" style="156"/>
    <col min="5513" max="5513" width="12.5" style="156" customWidth="1"/>
    <col min="5514" max="5514" width="9.59765625" style="156" customWidth="1"/>
    <col min="5515" max="5515" width="15.59765625" style="156" customWidth="1"/>
    <col min="5516" max="5517" width="11.3984375" style="156" customWidth="1"/>
    <col min="5518" max="5518" width="10.09765625" style="156" customWidth="1"/>
    <col min="5519" max="5519" width="16.5" style="156" customWidth="1"/>
    <col min="5520" max="5520" width="11.59765625" style="156" customWidth="1"/>
    <col min="5521" max="5522" width="11.8984375" style="156" customWidth="1"/>
    <col min="5523" max="5523" width="9.796875" style="156" customWidth="1"/>
    <col min="5524" max="5524" width="10" style="156" customWidth="1"/>
    <col min="5525" max="5525" width="13.69921875" style="156" customWidth="1"/>
    <col min="5526" max="5526" width="8.69921875" style="156"/>
    <col min="5527" max="5527" width="9.8984375" style="156" customWidth="1"/>
    <col min="5528" max="5528" width="9.69921875" style="156" customWidth="1"/>
    <col min="5529" max="5529" width="10.296875" style="156" customWidth="1"/>
    <col min="5530" max="5530" width="3.59765625" style="156" customWidth="1"/>
    <col min="5531" max="5721" width="8.69921875" style="156"/>
    <col min="5722" max="5722" width="5.796875" style="156" customWidth="1"/>
    <col min="5723" max="5723" width="12.5" style="156" customWidth="1"/>
    <col min="5724" max="5724" width="10.69921875" style="156" customWidth="1"/>
    <col min="5725" max="5727" width="8.69921875" style="156"/>
    <col min="5728" max="5728" width="13.8984375" style="156" customWidth="1"/>
    <col min="5729" max="5729" width="14.59765625" style="156" customWidth="1"/>
    <col min="5730" max="5741" width="8.69921875" style="156"/>
    <col min="5742" max="5742" width="10.796875" style="156" customWidth="1"/>
    <col min="5743" max="5743" width="11.5" style="156" customWidth="1"/>
    <col min="5744" max="5744" width="10" style="156" customWidth="1"/>
    <col min="5745" max="5745" width="10.796875" style="156" customWidth="1"/>
    <col min="5746" max="5746" width="8.69921875" style="156"/>
    <col min="5747" max="5747" width="13.796875" style="156" customWidth="1"/>
    <col min="5748" max="5748" width="13.69921875" style="156" customWidth="1"/>
    <col min="5749" max="5749" width="19.296875" style="156" customWidth="1"/>
    <col min="5750" max="5765" width="8.69921875" style="156"/>
    <col min="5766" max="5767" width="12.09765625" style="156" customWidth="1"/>
    <col min="5768" max="5768" width="8.69921875" style="156"/>
    <col min="5769" max="5769" width="12.5" style="156" customWidth="1"/>
    <col min="5770" max="5770" width="9.59765625" style="156" customWidth="1"/>
    <col min="5771" max="5771" width="15.59765625" style="156" customWidth="1"/>
    <col min="5772" max="5773" width="11.3984375" style="156" customWidth="1"/>
    <col min="5774" max="5774" width="10.09765625" style="156" customWidth="1"/>
    <col min="5775" max="5775" width="16.5" style="156" customWidth="1"/>
    <col min="5776" max="5776" width="11.59765625" style="156" customWidth="1"/>
    <col min="5777" max="5778" width="11.8984375" style="156" customWidth="1"/>
    <col min="5779" max="5779" width="9.796875" style="156" customWidth="1"/>
    <col min="5780" max="5780" width="10" style="156" customWidth="1"/>
    <col min="5781" max="5781" width="13.69921875" style="156" customWidth="1"/>
    <col min="5782" max="5782" width="8.69921875" style="156"/>
    <col min="5783" max="5783" width="9.8984375" style="156" customWidth="1"/>
    <col min="5784" max="5784" width="9.69921875" style="156" customWidth="1"/>
    <col min="5785" max="5785" width="10.296875" style="156" customWidth="1"/>
    <col min="5786" max="5786" width="3.59765625" style="156" customWidth="1"/>
    <col min="5787" max="5977" width="8.69921875" style="156"/>
    <col min="5978" max="5978" width="5.796875" style="156" customWidth="1"/>
    <col min="5979" max="5979" width="12.5" style="156" customWidth="1"/>
    <col min="5980" max="5980" width="10.69921875" style="156" customWidth="1"/>
    <col min="5981" max="5983" width="8.69921875" style="156"/>
    <col min="5984" max="5984" width="13.8984375" style="156" customWidth="1"/>
    <col min="5985" max="5985" width="14.59765625" style="156" customWidth="1"/>
    <col min="5986" max="5997" width="8.69921875" style="156"/>
    <col min="5998" max="5998" width="10.796875" style="156" customWidth="1"/>
    <col min="5999" max="5999" width="11.5" style="156" customWidth="1"/>
    <col min="6000" max="6000" width="10" style="156" customWidth="1"/>
    <col min="6001" max="6001" width="10.796875" style="156" customWidth="1"/>
    <col min="6002" max="6002" width="8.69921875" style="156"/>
    <col min="6003" max="6003" width="13.796875" style="156" customWidth="1"/>
    <col min="6004" max="6004" width="13.69921875" style="156" customWidth="1"/>
    <col min="6005" max="6005" width="19.296875" style="156" customWidth="1"/>
    <col min="6006" max="6021" width="8.69921875" style="156"/>
    <col min="6022" max="6023" width="12.09765625" style="156" customWidth="1"/>
    <col min="6024" max="6024" width="8.69921875" style="156"/>
    <col min="6025" max="6025" width="12.5" style="156" customWidth="1"/>
    <col min="6026" max="6026" width="9.59765625" style="156" customWidth="1"/>
    <col min="6027" max="6027" width="15.59765625" style="156" customWidth="1"/>
    <col min="6028" max="6029" width="11.3984375" style="156" customWidth="1"/>
    <col min="6030" max="6030" width="10.09765625" style="156" customWidth="1"/>
    <col min="6031" max="6031" width="16.5" style="156" customWidth="1"/>
    <col min="6032" max="6032" width="11.59765625" style="156" customWidth="1"/>
    <col min="6033" max="6034" width="11.8984375" style="156" customWidth="1"/>
    <col min="6035" max="6035" width="9.796875" style="156" customWidth="1"/>
    <col min="6036" max="6036" width="10" style="156" customWidth="1"/>
    <col min="6037" max="6037" width="13.69921875" style="156" customWidth="1"/>
    <col min="6038" max="6038" width="8.69921875" style="156"/>
    <col min="6039" max="6039" width="9.8984375" style="156" customWidth="1"/>
    <col min="6040" max="6040" width="9.69921875" style="156" customWidth="1"/>
    <col min="6041" max="6041" width="10.296875" style="156" customWidth="1"/>
    <col min="6042" max="6042" width="3.59765625" style="156" customWidth="1"/>
    <col min="6043" max="6233" width="8.69921875" style="156"/>
    <col min="6234" max="6234" width="5.796875" style="156" customWidth="1"/>
    <col min="6235" max="6235" width="12.5" style="156" customWidth="1"/>
    <col min="6236" max="6236" width="10.69921875" style="156" customWidth="1"/>
    <col min="6237" max="6239" width="8.69921875" style="156"/>
    <col min="6240" max="6240" width="13.8984375" style="156" customWidth="1"/>
    <col min="6241" max="6241" width="14.59765625" style="156" customWidth="1"/>
    <col min="6242" max="6253" width="8.69921875" style="156"/>
    <col min="6254" max="6254" width="10.796875" style="156" customWidth="1"/>
    <col min="6255" max="6255" width="11.5" style="156" customWidth="1"/>
    <col min="6256" max="6256" width="10" style="156" customWidth="1"/>
    <col min="6257" max="6257" width="10.796875" style="156" customWidth="1"/>
    <col min="6258" max="6258" width="8.69921875" style="156"/>
    <col min="6259" max="6259" width="13.796875" style="156" customWidth="1"/>
    <col min="6260" max="6260" width="13.69921875" style="156" customWidth="1"/>
    <col min="6261" max="6261" width="19.296875" style="156" customWidth="1"/>
    <col min="6262" max="6277" width="8.69921875" style="156"/>
    <col min="6278" max="6279" width="12.09765625" style="156" customWidth="1"/>
    <col min="6280" max="6280" width="8.69921875" style="156"/>
    <col min="6281" max="6281" width="12.5" style="156" customWidth="1"/>
    <col min="6282" max="6282" width="9.59765625" style="156" customWidth="1"/>
    <col min="6283" max="6283" width="15.59765625" style="156" customWidth="1"/>
    <col min="6284" max="6285" width="11.3984375" style="156" customWidth="1"/>
    <col min="6286" max="6286" width="10.09765625" style="156" customWidth="1"/>
    <col min="6287" max="6287" width="16.5" style="156" customWidth="1"/>
    <col min="6288" max="6288" width="11.59765625" style="156" customWidth="1"/>
    <col min="6289" max="6290" width="11.8984375" style="156" customWidth="1"/>
    <col min="6291" max="6291" width="9.796875" style="156" customWidth="1"/>
    <col min="6292" max="6292" width="10" style="156" customWidth="1"/>
    <col min="6293" max="6293" width="13.69921875" style="156" customWidth="1"/>
    <col min="6294" max="6294" width="8.69921875" style="156"/>
    <col min="6295" max="6295" width="9.8984375" style="156" customWidth="1"/>
    <col min="6296" max="6296" width="9.69921875" style="156" customWidth="1"/>
    <col min="6297" max="6297" width="10.296875" style="156" customWidth="1"/>
    <col min="6298" max="6298" width="3.59765625" style="156" customWidth="1"/>
    <col min="6299" max="6489" width="8.69921875" style="156"/>
    <col min="6490" max="6490" width="5.796875" style="156" customWidth="1"/>
    <col min="6491" max="6491" width="12.5" style="156" customWidth="1"/>
    <col min="6492" max="6492" width="10.69921875" style="156" customWidth="1"/>
    <col min="6493" max="6495" width="8.69921875" style="156"/>
    <col min="6496" max="6496" width="13.8984375" style="156" customWidth="1"/>
    <col min="6497" max="6497" width="14.59765625" style="156" customWidth="1"/>
    <col min="6498" max="6509" width="8.69921875" style="156"/>
    <col min="6510" max="6510" width="10.796875" style="156" customWidth="1"/>
    <col min="6511" max="6511" width="11.5" style="156" customWidth="1"/>
    <col min="6512" max="6512" width="10" style="156" customWidth="1"/>
    <col min="6513" max="6513" width="10.796875" style="156" customWidth="1"/>
    <col min="6514" max="6514" width="8.69921875" style="156"/>
    <col min="6515" max="6515" width="13.796875" style="156" customWidth="1"/>
    <col min="6516" max="6516" width="13.69921875" style="156" customWidth="1"/>
    <col min="6517" max="6517" width="19.296875" style="156" customWidth="1"/>
    <col min="6518" max="6533" width="8.69921875" style="156"/>
    <col min="6534" max="6535" width="12.09765625" style="156" customWidth="1"/>
    <col min="6536" max="6536" width="8.69921875" style="156"/>
    <col min="6537" max="6537" width="12.5" style="156" customWidth="1"/>
    <col min="6538" max="6538" width="9.59765625" style="156" customWidth="1"/>
    <col min="6539" max="6539" width="15.59765625" style="156" customWidth="1"/>
    <col min="6540" max="6541" width="11.3984375" style="156" customWidth="1"/>
    <col min="6542" max="6542" width="10.09765625" style="156" customWidth="1"/>
    <col min="6543" max="6543" width="16.5" style="156" customWidth="1"/>
    <col min="6544" max="6544" width="11.59765625" style="156" customWidth="1"/>
    <col min="6545" max="6546" width="11.8984375" style="156" customWidth="1"/>
    <col min="6547" max="6547" width="9.796875" style="156" customWidth="1"/>
    <col min="6548" max="6548" width="10" style="156" customWidth="1"/>
    <col min="6549" max="6549" width="13.69921875" style="156" customWidth="1"/>
    <col min="6550" max="6550" width="8.69921875" style="156"/>
    <col min="6551" max="6551" width="9.8984375" style="156" customWidth="1"/>
    <col min="6552" max="6552" width="9.69921875" style="156" customWidth="1"/>
    <col min="6553" max="6553" width="10.296875" style="156" customWidth="1"/>
    <col min="6554" max="6554" width="3.59765625" style="156" customWidth="1"/>
    <col min="6555" max="6745" width="8.69921875" style="156"/>
    <col min="6746" max="6746" width="5.796875" style="156" customWidth="1"/>
    <col min="6747" max="6747" width="12.5" style="156" customWidth="1"/>
    <col min="6748" max="6748" width="10.69921875" style="156" customWidth="1"/>
    <col min="6749" max="6751" width="8.69921875" style="156"/>
    <col min="6752" max="6752" width="13.8984375" style="156" customWidth="1"/>
    <col min="6753" max="6753" width="14.59765625" style="156" customWidth="1"/>
    <col min="6754" max="6765" width="8.69921875" style="156"/>
    <col min="6766" max="6766" width="10.796875" style="156" customWidth="1"/>
    <col min="6767" max="6767" width="11.5" style="156" customWidth="1"/>
    <col min="6768" max="6768" width="10" style="156" customWidth="1"/>
    <col min="6769" max="6769" width="10.796875" style="156" customWidth="1"/>
    <col min="6770" max="6770" width="8.69921875" style="156"/>
    <col min="6771" max="6771" width="13.796875" style="156" customWidth="1"/>
    <col min="6772" max="6772" width="13.69921875" style="156" customWidth="1"/>
    <col min="6773" max="6773" width="19.296875" style="156" customWidth="1"/>
    <col min="6774" max="6789" width="8.69921875" style="156"/>
    <col min="6790" max="6791" width="12.09765625" style="156" customWidth="1"/>
    <col min="6792" max="6792" width="8.69921875" style="156"/>
    <col min="6793" max="6793" width="12.5" style="156" customWidth="1"/>
    <col min="6794" max="6794" width="9.59765625" style="156" customWidth="1"/>
    <col min="6795" max="6795" width="15.59765625" style="156" customWidth="1"/>
    <col min="6796" max="6797" width="11.3984375" style="156" customWidth="1"/>
    <col min="6798" max="6798" width="10.09765625" style="156" customWidth="1"/>
    <col min="6799" max="6799" width="16.5" style="156" customWidth="1"/>
    <col min="6800" max="6800" width="11.59765625" style="156" customWidth="1"/>
    <col min="6801" max="6802" width="11.8984375" style="156" customWidth="1"/>
    <col min="6803" max="6803" width="9.796875" style="156" customWidth="1"/>
    <col min="6804" max="6804" width="10" style="156" customWidth="1"/>
    <col min="6805" max="6805" width="13.69921875" style="156" customWidth="1"/>
    <col min="6806" max="6806" width="8.69921875" style="156"/>
    <col min="6807" max="6807" width="9.8984375" style="156" customWidth="1"/>
    <col min="6808" max="6808" width="9.69921875" style="156" customWidth="1"/>
    <col min="6809" max="6809" width="10.296875" style="156" customWidth="1"/>
    <col min="6810" max="6810" width="3.59765625" style="156" customWidth="1"/>
    <col min="6811" max="7001" width="8.69921875" style="156"/>
    <col min="7002" max="7002" width="5.796875" style="156" customWidth="1"/>
    <col min="7003" max="7003" width="12.5" style="156" customWidth="1"/>
    <col min="7004" max="7004" width="10.69921875" style="156" customWidth="1"/>
    <col min="7005" max="7007" width="8.69921875" style="156"/>
    <col min="7008" max="7008" width="13.8984375" style="156" customWidth="1"/>
    <col min="7009" max="7009" width="14.59765625" style="156" customWidth="1"/>
    <col min="7010" max="7021" width="8.69921875" style="156"/>
    <col min="7022" max="7022" width="10.796875" style="156" customWidth="1"/>
    <col min="7023" max="7023" width="11.5" style="156" customWidth="1"/>
    <col min="7024" max="7024" width="10" style="156" customWidth="1"/>
    <col min="7025" max="7025" width="10.796875" style="156" customWidth="1"/>
    <col min="7026" max="7026" width="8.69921875" style="156"/>
    <col min="7027" max="7027" width="13.796875" style="156" customWidth="1"/>
    <col min="7028" max="7028" width="13.69921875" style="156" customWidth="1"/>
    <col min="7029" max="7029" width="19.296875" style="156" customWidth="1"/>
    <col min="7030" max="7045" width="8.69921875" style="156"/>
    <col min="7046" max="7047" width="12.09765625" style="156" customWidth="1"/>
    <col min="7048" max="7048" width="8.69921875" style="156"/>
    <col min="7049" max="7049" width="12.5" style="156" customWidth="1"/>
    <col min="7050" max="7050" width="9.59765625" style="156" customWidth="1"/>
    <col min="7051" max="7051" width="15.59765625" style="156" customWidth="1"/>
    <col min="7052" max="7053" width="11.3984375" style="156" customWidth="1"/>
    <col min="7054" max="7054" width="10.09765625" style="156" customWidth="1"/>
    <col min="7055" max="7055" width="16.5" style="156" customWidth="1"/>
    <col min="7056" max="7056" width="11.59765625" style="156" customWidth="1"/>
    <col min="7057" max="7058" width="11.8984375" style="156" customWidth="1"/>
    <col min="7059" max="7059" width="9.796875" style="156" customWidth="1"/>
    <col min="7060" max="7060" width="10" style="156" customWidth="1"/>
    <col min="7061" max="7061" width="13.69921875" style="156" customWidth="1"/>
    <col min="7062" max="7062" width="8.69921875" style="156"/>
    <col min="7063" max="7063" width="9.8984375" style="156" customWidth="1"/>
    <col min="7064" max="7064" width="9.69921875" style="156" customWidth="1"/>
    <col min="7065" max="7065" width="10.296875" style="156" customWidth="1"/>
    <col min="7066" max="7066" width="3.59765625" style="156" customWidth="1"/>
    <col min="7067" max="7257" width="8.69921875" style="156"/>
    <col min="7258" max="7258" width="5.796875" style="156" customWidth="1"/>
    <col min="7259" max="7259" width="12.5" style="156" customWidth="1"/>
    <col min="7260" max="7260" width="10.69921875" style="156" customWidth="1"/>
    <col min="7261" max="7263" width="8.69921875" style="156"/>
    <col min="7264" max="7264" width="13.8984375" style="156" customWidth="1"/>
    <col min="7265" max="7265" width="14.59765625" style="156" customWidth="1"/>
    <col min="7266" max="7277" width="8.69921875" style="156"/>
    <col min="7278" max="7278" width="10.796875" style="156" customWidth="1"/>
    <col min="7279" max="7279" width="11.5" style="156" customWidth="1"/>
    <col min="7280" max="7280" width="10" style="156" customWidth="1"/>
    <col min="7281" max="7281" width="10.796875" style="156" customWidth="1"/>
    <col min="7282" max="7282" width="8.69921875" style="156"/>
    <col min="7283" max="7283" width="13.796875" style="156" customWidth="1"/>
    <col min="7284" max="7284" width="13.69921875" style="156" customWidth="1"/>
    <col min="7285" max="7285" width="19.296875" style="156" customWidth="1"/>
    <col min="7286" max="7301" width="8.69921875" style="156"/>
    <col min="7302" max="7303" width="12.09765625" style="156" customWidth="1"/>
    <col min="7304" max="7304" width="8.69921875" style="156"/>
    <col min="7305" max="7305" width="12.5" style="156" customWidth="1"/>
    <col min="7306" max="7306" width="9.59765625" style="156" customWidth="1"/>
    <col min="7307" max="7307" width="15.59765625" style="156" customWidth="1"/>
    <col min="7308" max="7309" width="11.3984375" style="156" customWidth="1"/>
    <col min="7310" max="7310" width="10.09765625" style="156" customWidth="1"/>
    <col min="7311" max="7311" width="16.5" style="156" customWidth="1"/>
    <col min="7312" max="7312" width="11.59765625" style="156" customWidth="1"/>
    <col min="7313" max="7314" width="11.8984375" style="156" customWidth="1"/>
    <col min="7315" max="7315" width="9.796875" style="156" customWidth="1"/>
    <col min="7316" max="7316" width="10" style="156" customWidth="1"/>
    <col min="7317" max="7317" width="13.69921875" style="156" customWidth="1"/>
    <col min="7318" max="7318" width="8.69921875" style="156"/>
    <col min="7319" max="7319" width="9.8984375" style="156" customWidth="1"/>
    <col min="7320" max="7320" width="9.69921875" style="156" customWidth="1"/>
    <col min="7321" max="7321" width="10.296875" style="156" customWidth="1"/>
    <col min="7322" max="7322" width="3.59765625" style="156" customWidth="1"/>
    <col min="7323" max="7513" width="8.69921875" style="156"/>
    <col min="7514" max="7514" width="5.796875" style="156" customWidth="1"/>
    <col min="7515" max="7515" width="12.5" style="156" customWidth="1"/>
    <col min="7516" max="7516" width="10.69921875" style="156" customWidth="1"/>
    <col min="7517" max="7519" width="8.69921875" style="156"/>
    <col min="7520" max="7520" width="13.8984375" style="156" customWidth="1"/>
    <col min="7521" max="7521" width="14.59765625" style="156" customWidth="1"/>
    <col min="7522" max="7533" width="8.69921875" style="156"/>
    <col min="7534" max="7534" width="10.796875" style="156" customWidth="1"/>
    <col min="7535" max="7535" width="11.5" style="156" customWidth="1"/>
    <col min="7536" max="7536" width="10" style="156" customWidth="1"/>
    <col min="7537" max="7537" width="10.796875" style="156" customWidth="1"/>
    <col min="7538" max="7538" width="8.69921875" style="156"/>
    <col min="7539" max="7539" width="13.796875" style="156" customWidth="1"/>
    <col min="7540" max="7540" width="13.69921875" style="156" customWidth="1"/>
    <col min="7541" max="7541" width="19.296875" style="156" customWidth="1"/>
    <col min="7542" max="7557" width="8.69921875" style="156"/>
    <col min="7558" max="7559" width="12.09765625" style="156" customWidth="1"/>
    <col min="7560" max="7560" width="8.69921875" style="156"/>
    <col min="7561" max="7561" width="12.5" style="156" customWidth="1"/>
    <col min="7562" max="7562" width="9.59765625" style="156" customWidth="1"/>
    <col min="7563" max="7563" width="15.59765625" style="156" customWidth="1"/>
    <col min="7564" max="7565" width="11.3984375" style="156" customWidth="1"/>
    <col min="7566" max="7566" width="10.09765625" style="156" customWidth="1"/>
    <col min="7567" max="7567" width="16.5" style="156" customWidth="1"/>
    <col min="7568" max="7568" width="11.59765625" style="156" customWidth="1"/>
    <col min="7569" max="7570" width="11.8984375" style="156" customWidth="1"/>
    <col min="7571" max="7571" width="9.796875" style="156" customWidth="1"/>
    <col min="7572" max="7572" width="10" style="156" customWidth="1"/>
    <col min="7573" max="7573" width="13.69921875" style="156" customWidth="1"/>
    <col min="7574" max="7574" width="8.69921875" style="156"/>
    <col min="7575" max="7575" width="9.8984375" style="156" customWidth="1"/>
    <col min="7576" max="7576" width="9.69921875" style="156" customWidth="1"/>
    <col min="7577" max="7577" width="10.296875" style="156" customWidth="1"/>
    <col min="7578" max="7578" width="3.59765625" style="156" customWidth="1"/>
    <col min="7579" max="7769" width="8.69921875" style="156"/>
    <col min="7770" max="7770" width="5.796875" style="156" customWidth="1"/>
    <col min="7771" max="7771" width="12.5" style="156" customWidth="1"/>
    <col min="7772" max="7772" width="10.69921875" style="156" customWidth="1"/>
    <col min="7773" max="7775" width="8.69921875" style="156"/>
    <col min="7776" max="7776" width="13.8984375" style="156" customWidth="1"/>
    <col min="7777" max="7777" width="14.59765625" style="156" customWidth="1"/>
    <col min="7778" max="7789" width="8.69921875" style="156"/>
    <col min="7790" max="7790" width="10.796875" style="156" customWidth="1"/>
    <col min="7791" max="7791" width="11.5" style="156" customWidth="1"/>
    <col min="7792" max="7792" width="10" style="156" customWidth="1"/>
    <col min="7793" max="7793" width="10.796875" style="156" customWidth="1"/>
    <col min="7794" max="7794" width="8.69921875" style="156"/>
    <col min="7795" max="7795" width="13.796875" style="156" customWidth="1"/>
    <col min="7796" max="7796" width="13.69921875" style="156" customWidth="1"/>
    <col min="7797" max="7797" width="19.296875" style="156" customWidth="1"/>
    <col min="7798" max="7813" width="8.69921875" style="156"/>
    <col min="7814" max="7815" width="12.09765625" style="156" customWidth="1"/>
    <col min="7816" max="7816" width="8.69921875" style="156"/>
    <col min="7817" max="7817" width="12.5" style="156" customWidth="1"/>
    <col min="7818" max="7818" width="9.59765625" style="156" customWidth="1"/>
    <col min="7819" max="7819" width="15.59765625" style="156" customWidth="1"/>
    <col min="7820" max="7821" width="11.3984375" style="156" customWidth="1"/>
    <col min="7822" max="7822" width="10.09765625" style="156" customWidth="1"/>
    <col min="7823" max="7823" width="16.5" style="156" customWidth="1"/>
    <col min="7824" max="7824" width="11.59765625" style="156" customWidth="1"/>
    <col min="7825" max="7826" width="11.8984375" style="156" customWidth="1"/>
    <col min="7827" max="7827" width="9.796875" style="156" customWidth="1"/>
    <col min="7828" max="7828" width="10" style="156" customWidth="1"/>
    <col min="7829" max="7829" width="13.69921875" style="156" customWidth="1"/>
    <col min="7830" max="7830" width="8.69921875" style="156"/>
    <col min="7831" max="7831" width="9.8984375" style="156" customWidth="1"/>
    <col min="7832" max="7832" width="9.69921875" style="156" customWidth="1"/>
    <col min="7833" max="7833" width="10.296875" style="156" customWidth="1"/>
    <col min="7834" max="7834" width="3.59765625" style="156" customWidth="1"/>
    <col min="7835" max="8025" width="8.69921875" style="156"/>
    <col min="8026" max="8026" width="5.796875" style="156" customWidth="1"/>
    <col min="8027" max="8027" width="12.5" style="156" customWidth="1"/>
    <col min="8028" max="8028" width="10.69921875" style="156" customWidth="1"/>
    <col min="8029" max="8031" width="8.69921875" style="156"/>
    <col min="8032" max="8032" width="13.8984375" style="156" customWidth="1"/>
    <col min="8033" max="8033" width="14.59765625" style="156" customWidth="1"/>
    <col min="8034" max="8045" width="8.69921875" style="156"/>
    <col min="8046" max="8046" width="10.796875" style="156" customWidth="1"/>
    <col min="8047" max="8047" width="11.5" style="156" customWidth="1"/>
    <col min="8048" max="8048" width="10" style="156" customWidth="1"/>
    <col min="8049" max="8049" width="10.796875" style="156" customWidth="1"/>
    <col min="8050" max="8050" width="8.69921875" style="156"/>
    <col min="8051" max="8051" width="13.796875" style="156" customWidth="1"/>
    <col min="8052" max="8052" width="13.69921875" style="156" customWidth="1"/>
    <col min="8053" max="8053" width="19.296875" style="156" customWidth="1"/>
    <col min="8054" max="8069" width="8.69921875" style="156"/>
    <col min="8070" max="8071" width="12.09765625" style="156" customWidth="1"/>
    <col min="8072" max="8072" width="8.69921875" style="156"/>
    <col min="8073" max="8073" width="12.5" style="156" customWidth="1"/>
    <col min="8074" max="8074" width="9.59765625" style="156" customWidth="1"/>
    <col min="8075" max="8075" width="15.59765625" style="156" customWidth="1"/>
    <col min="8076" max="8077" width="11.3984375" style="156" customWidth="1"/>
    <col min="8078" max="8078" width="10.09765625" style="156" customWidth="1"/>
    <col min="8079" max="8079" width="16.5" style="156" customWidth="1"/>
    <col min="8080" max="8080" width="11.59765625" style="156" customWidth="1"/>
    <col min="8081" max="8082" width="11.8984375" style="156" customWidth="1"/>
    <col min="8083" max="8083" width="9.796875" style="156" customWidth="1"/>
    <col min="8084" max="8084" width="10" style="156" customWidth="1"/>
    <col min="8085" max="8085" width="13.69921875" style="156" customWidth="1"/>
    <col min="8086" max="8086" width="8.69921875" style="156"/>
    <col min="8087" max="8087" width="9.8984375" style="156" customWidth="1"/>
    <col min="8088" max="8088" width="9.69921875" style="156" customWidth="1"/>
    <col min="8089" max="8089" width="10.296875" style="156" customWidth="1"/>
    <col min="8090" max="8090" width="3.59765625" style="156" customWidth="1"/>
    <col min="8091" max="8281" width="8.69921875" style="156"/>
    <col min="8282" max="8282" width="5.796875" style="156" customWidth="1"/>
    <col min="8283" max="8283" width="12.5" style="156" customWidth="1"/>
    <col min="8284" max="8284" width="10.69921875" style="156" customWidth="1"/>
    <col min="8285" max="8287" width="8.69921875" style="156"/>
    <col min="8288" max="8288" width="13.8984375" style="156" customWidth="1"/>
    <col min="8289" max="8289" width="14.59765625" style="156" customWidth="1"/>
    <col min="8290" max="8301" width="8.69921875" style="156"/>
    <col min="8302" max="8302" width="10.796875" style="156" customWidth="1"/>
    <col min="8303" max="8303" width="11.5" style="156" customWidth="1"/>
    <col min="8304" max="8304" width="10" style="156" customWidth="1"/>
    <col min="8305" max="8305" width="10.796875" style="156" customWidth="1"/>
    <col min="8306" max="8306" width="8.69921875" style="156"/>
    <col min="8307" max="8307" width="13.796875" style="156" customWidth="1"/>
    <col min="8308" max="8308" width="13.69921875" style="156" customWidth="1"/>
    <col min="8309" max="8309" width="19.296875" style="156" customWidth="1"/>
    <col min="8310" max="8325" width="8.69921875" style="156"/>
    <col min="8326" max="8327" width="12.09765625" style="156" customWidth="1"/>
    <col min="8328" max="8328" width="8.69921875" style="156"/>
    <col min="8329" max="8329" width="12.5" style="156" customWidth="1"/>
    <col min="8330" max="8330" width="9.59765625" style="156" customWidth="1"/>
    <col min="8331" max="8331" width="15.59765625" style="156" customWidth="1"/>
    <col min="8332" max="8333" width="11.3984375" style="156" customWidth="1"/>
    <col min="8334" max="8334" width="10.09765625" style="156" customWidth="1"/>
    <col min="8335" max="8335" width="16.5" style="156" customWidth="1"/>
    <col min="8336" max="8336" width="11.59765625" style="156" customWidth="1"/>
    <col min="8337" max="8338" width="11.8984375" style="156" customWidth="1"/>
    <col min="8339" max="8339" width="9.796875" style="156" customWidth="1"/>
    <col min="8340" max="8340" width="10" style="156" customWidth="1"/>
    <col min="8341" max="8341" width="13.69921875" style="156" customWidth="1"/>
    <col min="8342" max="8342" width="8.69921875" style="156"/>
    <col min="8343" max="8343" width="9.8984375" style="156" customWidth="1"/>
    <col min="8344" max="8344" width="9.69921875" style="156" customWidth="1"/>
    <col min="8345" max="8345" width="10.296875" style="156" customWidth="1"/>
    <col min="8346" max="8346" width="3.59765625" style="156" customWidth="1"/>
    <col min="8347" max="8537" width="8.69921875" style="156"/>
    <col min="8538" max="8538" width="5.796875" style="156" customWidth="1"/>
    <col min="8539" max="8539" width="12.5" style="156" customWidth="1"/>
    <col min="8540" max="8540" width="10.69921875" style="156" customWidth="1"/>
    <col min="8541" max="8543" width="8.69921875" style="156"/>
    <col min="8544" max="8544" width="13.8984375" style="156" customWidth="1"/>
    <col min="8545" max="8545" width="14.59765625" style="156" customWidth="1"/>
    <col min="8546" max="8557" width="8.69921875" style="156"/>
    <col min="8558" max="8558" width="10.796875" style="156" customWidth="1"/>
    <col min="8559" max="8559" width="11.5" style="156" customWidth="1"/>
    <col min="8560" max="8560" width="10" style="156" customWidth="1"/>
    <col min="8561" max="8561" width="10.796875" style="156" customWidth="1"/>
    <col min="8562" max="8562" width="8.69921875" style="156"/>
    <col min="8563" max="8563" width="13.796875" style="156" customWidth="1"/>
    <col min="8564" max="8564" width="13.69921875" style="156" customWidth="1"/>
    <col min="8565" max="8565" width="19.296875" style="156" customWidth="1"/>
    <col min="8566" max="8581" width="8.69921875" style="156"/>
    <col min="8582" max="8583" width="12.09765625" style="156" customWidth="1"/>
    <col min="8584" max="8584" width="8.69921875" style="156"/>
    <col min="8585" max="8585" width="12.5" style="156" customWidth="1"/>
    <col min="8586" max="8586" width="9.59765625" style="156" customWidth="1"/>
    <col min="8587" max="8587" width="15.59765625" style="156" customWidth="1"/>
    <col min="8588" max="8589" width="11.3984375" style="156" customWidth="1"/>
    <col min="8590" max="8590" width="10.09765625" style="156" customWidth="1"/>
    <col min="8591" max="8591" width="16.5" style="156" customWidth="1"/>
    <col min="8592" max="8592" width="11.59765625" style="156" customWidth="1"/>
    <col min="8593" max="8594" width="11.8984375" style="156" customWidth="1"/>
    <col min="8595" max="8595" width="9.796875" style="156" customWidth="1"/>
    <col min="8596" max="8596" width="10" style="156" customWidth="1"/>
    <col min="8597" max="8597" width="13.69921875" style="156" customWidth="1"/>
    <col min="8598" max="8598" width="8.69921875" style="156"/>
    <col min="8599" max="8599" width="9.8984375" style="156" customWidth="1"/>
    <col min="8600" max="8600" width="9.69921875" style="156" customWidth="1"/>
    <col min="8601" max="8601" width="10.296875" style="156" customWidth="1"/>
    <col min="8602" max="8602" width="3.59765625" style="156" customWidth="1"/>
    <col min="8603" max="8793" width="8.69921875" style="156"/>
    <col min="8794" max="8794" width="5.796875" style="156" customWidth="1"/>
    <col min="8795" max="8795" width="12.5" style="156" customWidth="1"/>
    <col min="8796" max="8796" width="10.69921875" style="156" customWidth="1"/>
    <col min="8797" max="8799" width="8.69921875" style="156"/>
    <col min="8800" max="8800" width="13.8984375" style="156" customWidth="1"/>
    <col min="8801" max="8801" width="14.59765625" style="156" customWidth="1"/>
    <col min="8802" max="8813" width="8.69921875" style="156"/>
    <col min="8814" max="8814" width="10.796875" style="156" customWidth="1"/>
    <col min="8815" max="8815" width="11.5" style="156" customWidth="1"/>
    <col min="8816" max="8816" width="10" style="156" customWidth="1"/>
    <col min="8817" max="8817" width="10.796875" style="156" customWidth="1"/>
    <col min="8818" max="8818" width="8.69921875" style="156"/>
    <col min="8819" max="8819" width="13.796875" style="156" customWidth="1"/>
    <col min="8820" max="8820" width="13.69921875" style="156" customWidth="1"/>
    <col min="8821" max="8821" width="19.296875" style="156" customWidth="1"/>
    <col min="8822" max="8837" width="8.69921875" style="156"/>
    <col min="8838" max="8839" width="12.09765625" style="156" customWidth="1"/>
    <col min="8840" max="8840" width="8.69921875" style="156"/>
    <col min="8841" max="8841" width="12.5" style="156" customWidth="1"/>
    <col min="8842" max="8842" width="9.59765625" style="156" customWidth="1"/>
    <col min="8843" max="8843" width="15.59765625" style="156" customWidth="1"/>
    <col min="8844" max="8845" width="11.3984375" style="156" customWidth="1"/>
    <col min="8846" max="8846" width="10.09765625" style="156" customWidth="1"/>
    <col min="8847" max="8847" width="16.5" style="156" customWidth="1"/>
    <col min="8848" max="8848" width="11.59765625" style="156" customWidth="1"/>
    <col min="8849" max="8850" width="11.8984375" style="156" customWidth="1"/>
    <col min="8851" max="8851" width="9.796875" style="156" customWidth="1"/>
    <col min="8852" max="8852" width="10" style="156" customWidth="1"/>
    <col min="8853" max="8853" width="13.69921875" style="156" customWidth="1"/>
    <col min="8854" max="8854" width="8.69921875" style="156"/>
    <col min="8855" max="8855" width="9.8984375" style="156" customWidth="1"/>
    <col min="8856" max="8856" width="9.69921875" style="156" customWidth="1"/>
    <col min="8857" max="8857" width="10.296875" style="156" customWidth="1"/>
    <col min="8858" max="8858" width="3.59765625" style="156" customWidth="1"/>
    <col min="8859" max="9049" width="8.69921875" style="156"/>
    <col min="9050" max="9050" width="5.796875" style="156" customWidth="1"/>
    <col min="9051" max="9051" width="12.5" style="156" customWidth="1"/>
    <col min="9052" max="9052" width="10.69921875" style="156" customWidth="1"/>
    <col min="9053" max="9055" width="8.69921875" style="156"/>
    <col min="9056" max="9056" width="13.8984375" style="156" customWidth="1"/>
    <col min="9057" max="9057" width="14.59765625" style="156" customWidth="1"/>
    <col min="9058" max="9069" width="8.69921875" style="156"/>
    <col min="9070" max="9070" width="10.796875" style="156" customWidth="1"/>
    <col min="9071" max="9071" width="11.5" style="156" customWidth="1"/>
    <col min="9072" max="9072" width="10" style="156" customWidth="1"/>
    <col min="9073" max="9073" width="10.796875" style="156" customWidth="1"/>
    <col min="9074" max="9074" width="8.69921875" style="156"/>
    <col min="9075" max="9075" width="13.796875" style="156" customWidth="1"/>
    <col min="9076" max="9076" width="13.69921875" style="156" customWidth="1"/>
    <col min="9077" max="9077" width="19.296875" style="156" customWidth="1"/>
    <col min="9078" max="9093" width="8.69921875" style="156"/>
    <col min="9094" max="9095" width="12.09765625" style="156" customWidth="1"/>
    <col min="9096" max="9096" width="8.69921875" style="156"/>
    <col min="9097" max="9097" width="12.5" style="156" customWidth="1"/>
    <col min="9098" max="9098" width="9.59765625" style="156" customWidth="1"/>
    <col min="9099" max="9099" width="15.59765625" style="156" customWidth="1"/>
    <col min="9100" max="9101" width="11.3984375" style="156" customWidth="1"/>
    <col min="9102" max="9102" width="10.09765625" style="156" customWidth="1"/>
    <col min="9103" max="9103" width="16.5" style="156" customWidth="1"/>
    <col min="9104" max="9104" width="11.59765625" style="156" customWidth="1"/>
    <col min="9105" max="9106" width="11.8984375" style="156" customWidth="1"/>
    <col min="9107" max="9107" width="9.796875" style="156" customWidth="1"/>
    <col min="9108" max="9108" width="10" style="156" customWidth="1"/>
    <col min="9109" max="9109" width="13.69921875" style="156" customWidth="1"/>
    <col min="9110" max="9110" width="8.69921875" style="156"/>
    <col min="9111" max="9111" width="9.8984375" style="156" customWidth="1"/>
    <col min="9112" max="9112" width="9.69921875" style="156" customWidth="1"/>
    <col min="9113" max="9113" width="10.296875" style="156" customWidth="1"/>
    <col min="9114" max="9114" width="3.59765625" style="156" customWidth="1"/>
    <col min="9115" max="9305" width="8.69921875" style="156"/>
    <col min="9306" max="9306" width="5.796875" style="156" customWidth="1"/>
    <col min="9307" max="9307" width="12.5" style="156" customWidth="1"/>
    <col min="9308" max="9308" width="10.69921875" style="156" customWidth="1"/>
    <col min="9309" max="9311" width="8.69921875" style="156"/>
    <col min="9312" max="9312" width="13.8984375" style="156" customWidth="1"/>
    <col min="9313" max="9313" width="14.59765625" style="156" customWidth="1"/>
    <col min="9314" max="9325" width="8.69921875" style="156"/>
    <col min="9326" max="9326" width="10.796875" style="156" customWidth="1"/>
    <col min="9327" max="9327" width="11.5" style="156" customWidth="1"/>
    <col min="9328" max="9328" width="10" style="156" customWidth="1"/>
    <col min="9329" max="9329" width="10.796875" style="156" customWidth="1"/>
    <col min="9330" max="9330" width="8.69921875" style="156"/>
    <col min="9331" max="9331" width="13.796875" style="156" customWidth="1"/>
    <col min="9332" max="9332" width="13.69921875" style="156" customWidth="1"/>
    <col min="9333" max="9333" width="19.296875" style="156" customWidth="1"/>
    <col min="9334" max="9349" width="8.69921875" style="156"/>
    <col min="9350" max="9351" width="12.09765625" style="156" customWidth="1"/>
    <col min="9352" max="9352" width="8.69921875" style="156"/>
    <col min="9353" max="9353" width="12.5" style="156" customWidth="1"/>
    <col min="9354" max="9354" width="9.59765625" style="156" customWidth="1"/>
    <col min="9355" max="9355" width="15.59765625" style="156" customWidth="1"/>
    <col min="9356" max="9357" width="11.3984375" style="156" customWidth="1"/>
    <col min="9358" max="9358" width="10.09765625" style="156" customWidth="1"/>
    <col min="9359" max="9359" width="16.5" style="156" customWidth="1"/>
    <col min="9360" max="9360" width="11.59765625" style="156" customWidth="1"/>
    <col min="9361" max="9362" width="11.8984375" style="156" customWidth="1"/>
    <col min="9363" max="9363" width="9.796875" style="156" customWidth="1"/>
    <col min="9364" max="9364" width="10" style="156" customWidth="1"/>
    <col min="9365" max="9365" width="13.69921875" style="156" customWidth="1"/>
    <col min="9366" max="9366" width="8.69921875" style="156"/>
    <col min="9367" max="9367" width="9.8984375" style="156" customWidth="1"/>
    <col min="9368" max="9368" width="9.69921875" style="156" customWidth="1"/>
    <col min="9369" max="9369" width="10.296875" style="156" customWidth="1"/>
    <col min="9370" max="9370" width="3.59765625" style="156" customWidth="1"/>
    <col min="9371" max="9561" width="8.69921875" style="156"/>
    <col min="9562" max="9562" width="5.796875" style="156" customWidth="1"/>
    <col min="9563" max="9563" width="12.5" style="156" customWidth="1"/>
    <col min="9564" max="9564" width="10.69921875" style="156" customWidth="1"/>
    <col min="9565" max="9567" width="8.69921875" style="156"/>
    <col min="9568" max="9568" width="13.8984375" style="156" customWidth="1"/>
    <col min="9569" max="9569" width="14.59765625" style="156" customWidth="1"/>
    <col min="9570" max="9581" width="8.69921875" style="156"/>
    <col min="9582" max="9582" width="10.796875" style="156" customWidth="1"/>
    <col min="9583" max="9583" width="11.5" style="156" customWidth="1"/>
    <col min="9584" max="9584" width="10" style="156" customWidth="1"/>
    <col min="9585" max="9585" width="10.796875" style="156" customWidth="1"/>
    <col min="9586" max="9586" width="8.69921875" style="156"/>
    <col min="9587" max="9587" width="13.796875" style="156" customWidth="1"/>
    <col min="9588" max="9588" width="13.69921875" style="156" customWidth="1"/>
    <col min="9589" max="9589" width="19.296875" style="156" customWidth="1"/>
    <col min="9590" max="9605" width="8.69921875" style="156"/>
    <col min="9606" max="9607" width="12.09765625" style="156" customWidth="1"/>
    <col min="9608" max="9608" width="8.69921875" style="156"/>
    <col min="9609" max="9609" width="12.5" style="156" customWidth="1"/>
    <col min="9610" max="9610" width="9.59765625" style="156" customWidth="1"/>
    <col min="9611" max="9611" width="15.59765625" style="156" customWidth="1"/>
    <col min="9612" max="9613" width="11.3984375" style="156" customWidth="1"/>
    <col min="9614" max="9614" width="10.09765625" style="156" customWidth="1"/>
    <col min="9615" max="9615" width="16.5" style="156" customWidth="1"/>
    <col min="9616" max="9616" width="11.59765625" style="156" customWidth="1"/>
    <col min="9617" max="9618" width="11.8984375" style="156" customWidth="1"/>
    <col min="9619" max="9619" width="9.796875" style="156" customWidth="1"/>
    <col min="9620" max="9620" width="10" style="156" customWidth="1"/>
    <col min="9621" max="9621" width="13.69921875" style="156" customWidth="1"/>
    <col min="9622" max="9622" width="8.69921875" style="156"/>
    <col min="9623" max="9623" width="9.8984375" style="156" customWidth="1"/>
    <col min="9624" max="9624" width="9.69921875" style="156" customWidth="1"/>
    <col min="9625" max="9625" width="10.296875" style="156" customWidth="1"/>
    <col min="9626" max="9626" width="3.59765625" style="156" customWidth="1"/>
    <col min="9627" max="9817" width="8.69921875" style="156"/>
    <col min="9818" max="9818" width="5.796875" style="156" customWidth="1"/>
    <col min="9819" max="9819" width="12.5" style="156" customWidth="1"/>
    <col min="9820" max="9820" width="10.69921875" style="156" customWidth="1"/>
    <col min="9821" max="9823" width="8.69921875" style="156"/>
    <col min="9824" max="9824" width="13.8984375" style="156" customWidth="1"/>
    <col min="9825" max="9825" width="14.59765625" style="156" customWidth="1"/>
    <col min="9826" max="9837" width="8.69921875" style="156"/>
    <col min="9838" max="9838" width="10.796875" style="156" customWidth="1"/>
    <col min="9839" max="9839" width="11.5" style="156" customWidth="1"/>
    <col min="9840" max="9840" width="10" style="156" customWidth="1"/>
    <col min="9841" max="9841" width="10.796875" style="156" customWidth="1"/>
    <col min="9842" max="9842" width="8.69921875" style="156"/>
    <col min="9843" max="9843" width="13.796875" style="156" customWidth="1"/>
    <col min="9844" max="9844" width="13.69921875" style="156" customWidth="1"/>
    <col min="9845" max="9845" width="19.296875" style="156" customWidth="1"/>
    <col min="9846" max="9861" width="8.69921875" style="156"/>
    <col min="9862" max="9863" width="12.09765625" style="156" customWidth="1"/>
    <col min="9864" max="9864" width="8.69921875" style="156"/>
    <col min="9865" max="9865" width="12.5" style="156" customWidth="1"/>
    <col min="9866" max="9866" width="9.59765625" style="156" customWidth="1"/>
    <col min="9867" max="9867" width="15.59765625" style="156" customWidth="1"/>
    <col min="9868" max="9869" width="11.3984375" style="156" customWidth="1"/>
    <col min="9870" max="9870" width="10.09765625" style="156" customWidth="1"/>
    <col min="9871" max="9871" width="16.5" style="156" customWidth="1"/>
    <col min="9872" max="9872" width="11.59765625" style="156" customWidth="1"/>
    <col min="9873" max="9874" width="11.8984375" style="156" customWidth="1"/>
    <col min="9875" max="9875" width="9.796875" style="156" customWidth="1"/>
    <col min="9876" max="9876" width="10" style="156" customWidth="1"/>
    <col min="9877" max="9877" width="13.69921875" style="156" customWidth="1"/>
    <col min="9878" max="9878" width="8.69921875" style="156"/>
    <col min="9879" max="9879" width="9.8984375" style="156" customWidth="1"/>
    <col min="9880" max="9880" width="9.69921875" style="156" customWidth="1"/>
    <col min="9881" max="9881" width="10.296875" style="156" customWidth="1"/>
    <col min="9882" max="9882" width="3.59765625" style="156" customWidth="1"/>
    <col min="9883" max="10073" width="8.69921875" style="156"/>
    <col min="10074" max="10074" width="5.796875" style="156" customWidth="1"/>
    <col min="10075" max="10075" width="12.5" style="156" customWidth="1"/>
    <col min="10076" max="10076" width="10.69921875" style="156" customWidth="1"/>
    <col min="10077" max="10079" width="8.69921875" style="156"/>
    <col min="10080" max="10080" width="13.8984375" style="156" customWidth="1"/>
    <col min="10081" max="10081" width="14.59765625" style="156" customWidth="1"/>
    <col min="10082" max="10093" width="8.69921875" style="156"/>
    <col min="10094" max="10094" width="10.796875" style="156" customWidth="1"/>
    <col min="10095" max="10095" width="11.5" style="156" customWidth="1"/>
    <col min="10096" max="10096" width="10" style="156" customWidth="1"/>
    <col min="10097" max="10097" width="10.796875" style="156" customWidth="1"/>
    <col min="10098" max="10098" width="8.69921875" style="156"/>
    <col min="10099" max="10099" width="13.796875" style="156" customWidth="1"/>
    <col min="10100" max="10100" width="13.69921875" style="156" customWidth="1"/>
    <col min="10101" max="10101" width="19.296875" style="156" customWidth="1"/>
    <col min="10102" max="10117" width="8.69921875" style="156"/>
    <col min="10118" max="10119" width="12.09765625" style="156" customWidth="1"/>
    <col min="10120" max="10120" width="8.69921875" style="156"/>
    <col min="10121" max="10121" width="12.5" style="156" customWidth="1"/>
    <col min="10122" max="10122" width="9.59765625" style="156" customWidth="1"/>
    <col min="10123" max="10123" width="15.59765625" style="156" customWidth="1"/>
    <col min="10124" max="10125" width="11.3984375" style="156" customWidth="1"/>
    <col min="10126" max="10126" width="10.09765625" style="156" customWidth="1"/>
    <col min="10127" max="10127" width="16.5" style="156" customWidth="1"/>
    <col min="10128" max="10128" width="11.59765625" style="156" customWidth="1"/>
    <col min="10129" max="10130" width="11.8984375" style="156" customWidth="1"/>
    <col min="10131" max="10131" width="9.796875" style="156" customWidth="1"/>
    <col min="10132" max="10132" width="10" style="156" customWidth="1"/>
    <col min="10133" max="10133" width="13.69921875" style="156" customWidth="1"/>
    <col min="10134" max="10134" width="8.69921875" style="156"/>
    <col min="10135" max="10135" width="9.8984375" style="156" customWidth="1"/>
    <col min="10136" max="10136" width="9.69921875" style="156" customWidth="1"/>
    <col min="10137" max="10137" width="10.296875" style="156" customWidth="1"/>
    <col min="10138" max="10138" width="3.59765625" style="156" customWidth="1"/>
    <col min="10139" max="10329" width="8.69921875" style="156"/>
    <col min="10330" max="10330" width="5.796875" style="156" customWidth="1"/>
    <col min="10331" max="10331" width="12.5" style="156" customWidth="1"/>
    <col min="10332" max="10332" width="10.69921875" style="156" customWidth="1"/>
    <col min="10333" max="10335" width="8.69921875" style="156"/>
    <col min="10336" max="10336" width="13.8984375" style="156" customWidth="1"/>
    <col min="10337" max="10337" width="14.59765625" style="156" customWidth="1"/>
    <col min="10338" max="10349" width="8.69921875" style="156"/>
    <col min="10350" max="10350" width="10.796875" style="156" customWidth="1"/>
    <col min="10351" max="10351" width="11.5" style="156" customWidth="1"/>
    <col min="10352" max="10352" width="10" style="156" customWidth="1"/>
    <col min="10353" max="10353" width="10.796875" style="156" customWidth="1"/>
    <col min="10354" max="10354" width="8.69921875" style="156"/>
    <col min="10355" max="10355" width="13.796875" style="156" customWidth="1"/>
    <col min="10356" max="10356" width="13.69921875" style="156" customWidth="1"/>
    <col min="10357" max="10357" width="19.296875" style="156" customWidth="1"/>
    <col min="10358" max="10373" width="8.69921875" style="156"/>
    <col min="10374" max="10375" width="12.09765625" style="156" customWidth="1"/>
    <col min="10376" max="10376" width="8.69921875" style="156"/>
    <col min="10377" max="10377" width="12.5" style="156" customWidth="1"/>
    <col min="10378" max="10378" width="9.59765625" style="156" customWidth="1"/>
    <col min="10379" max="10379" width="15.59765625" style="156" customWidth="1"/>
    <col min="10380" max="10381" width="11.3984375" style="156" customWidth="1"/>
    <col min="10382" max="10382" width="10.09765625" style="156" customWidth="1"/>
    <col min="10383" max="10383" width="16.5" style="156" customWidth="1"/>
    <col min="10384" max="10384" width="11.59765625" style="156" customWidth="1"/>
    <col min="10385" max="10386" width="11.8984375" style="156" customWidth="1"/>
    <col min="10387" max="10387" width="9.796875" style="156" customWidth="1"/>
    <col min="10388" max="10388" width="10" style="156" customWidth="1"/>
    <col min="10389" max="10389" width="13.69921875" style="156" customWidth="1"/>
    <col min="10390" max="10390" width="8.69921875" style="156"/>
    <col min="10391" max="10391" width="9.8984375" style="156" customWidth="1"/>
    <col min="10392" max="10392" width="9.69921875" style="156" customWidth="1"/>
    <col min="10393" max="10393" width="10.296875" style="156" customWidth="1"/>
    <col min="10394" max="10394" width="3.59765625" style="156" customWidth="1"/>
    <col min="10395" max="10585" width="8.69921875" style="156"/>
    <col min="10586" max="10586" width="5.796875" style="156" customWidth="1"/>
    <col min="10587" max="10587" width="12.5" style="156" customWidth="1"/>
    <col min="10588" max="10588" width="10.69921875" style="156" customWidth="1"/>
    <col min="10589" max="10591" width="8.69921875" style="156"/>
    <col min="10592" max="10592" width="13.8984375" style="156" customWidth="1"/>
    <col min="10593" max="10593" width="14.59765625" style="156" customWidth="1"/>
    <col min="10594" max="10605" width="8.69921875" style="156"/>
    <col min="10606" max="10606" width="10.796875" style="156" customWidth="1"/>
    <col min="10607" max="10607" width="11.5" style="156" customWidth="1"/>
    <col min="10608" max="10608" width="10" style="156" customWidth="1"/>
    <col min="10609" max="10609" width="10.796875" style="156" customWidth="1"/>
    <col min="10610" max="10610" width="8.69921875" style="156"/>
    <col min="10611" max="10611" width="13.796875" style="156" customWidth="1"/>
    <col min="10612" max="10612" width="13.69921875" style="156" customWidth="1"/>
    <col min="10613" max="10613" width="19.296875" style="156" customWidth="1"/>
    <col min="10614" max="10629" width="8.69921875" style="156"/>
    <col min="10630" max="10631" width="12.09765625" style="156" customWidth="1"/>
    <col min="10632" max="10632" width="8.69921875" style="156"/>
    <col min="10633" max="10633" width="12.5" style="156" customWidth="1"/>
    <col min="10634" max="10634" width="9.59765625" style="156" customWidth="1"/>
    <col min="10635" max="10635" width="15.59765625" style="156" customWidth="1"/>
    <col min="10636" max="10637" width="11.3984375" style="156" customWidth="1"/>
    <col min="10638" max="10638" width="10.09765625" style="156" customWidth="1"/>
    <col min="10639" max="10639" width="16.5" style="156" customWidth="1"/>
    <col min="10640" max="10640" width="11.59765625" style="156" customWidth="1"/>
    <col min="10641" max="10642" width="11.8984375" style="156" customWidth="1"/>
    <col min="10643" max="10643" width="9.796875" style="156" customWidth="1"/>
    <col min="10644" max="10644" width="10" style="156" customWidth="1"/>
    <col min="10645" max="10645" width="13.69921875" style="156" customWidth="1"/>
    <col min="10646" max="10646" width="8.69921875" style="156"/>
    <col min="10647" max="10647" width="9.8984375" style="156" customWidth="1"/>
    <col min="10648" max="10648" width="9.69921875" style="156" customWidth="1"/>
    <col min="10649" max="10649" width="10.296875" style="156" customWidth="1"/>
    <col min="10650" max="10650" width="3.59765625" style="156" customWidth="1"/>
    <col min="10651" max="10841" width="8.69921875" style="156"/>
    <col min="10842" max="10842" width="5.796875" style="156" customWidth="1"/>
    <col min="10843" max="10843" width="12.5" style="156" customWidth="1"/>
    <col min="10844" max="10844" width="10.69921875" style="156" customWidth="1"/>
    <col min="10845" max="10847" width="8.69921875" style="156"/>
    <col min="10848" max="10848" width="13.8984375" style="156" customWidth="1"/>
    <col min="10849" max="10849" width="14.59765625" style="156" customWidth="1"/>
    <col min="10850" max="10861" width="8.69921875" style="156"/>
    <col min="10862" max="10862" width="10.796875" style="156" customWidth="1"/>
    <col min="10863" max="10863" width="11.5" style="156" customWidth="1"/>
    <col min="10864" max="10864" width="10" style="156" customWidth="1"/>
    <col min="10865" max="10865" width="10.796875" style="156" customWidth="1"/>
    <col min="10866" max="10866" width="8.69921875" style="156"/>
    <col min="10867" max="10867" width="13.796875" style="156" customWidth="1"/>
    <col min="10868" max="10868" width="13.69921875" style="156" customWidth="1"/>
    <col min="10869" max="10869" width="19.296875" style="156" customWidth="1"/>
    <col min="10870" max="10885" width="8.69921875" style="156"/>
    <col min="10886" max="10887" width="12.09765625" style="156" customWidth="1"/>
    <col min="10888" max="10888" width="8.69921875" style="156"/>
    <col min="10889" max="10889" width="12.5" style="156" customWidth="1"/>
    <col min="10890" max="10890" width="9.59765625" style="156" customWidth="1"/>
    <col min="10891" max="10891" width="15.59765625" style="156" customWidth="1"/>
    <col min="10892" max="10893" width="11.3984375" style="156" customWidth="1"/>
    <col min="10894" max="10894" width="10.09765625" style="156" customWidth="1"/>
    <col min="10895" max="10895" width="16.5" style="156" customWidth="1"/>
    <col min="10896" max="10896" width="11.59765625" style="156" customWidth="1"/>
    <col min="10897" max="10898" width="11.8984375" style="156" customWidth="1"/>
    <col min="10899" max="10899" width="9.796875" style="156" customWidth="1"/>
    <col min="10900" max="10900" width="10" style="156" customWidth="1"/>
    <col min="10901" max="10901" width="13.69921875" style="156" customWidth="1"/>
    <col min="10902" max="10902" width="8.69921875" style="156"/>
    <col min="10903" max="10903" width="9.8984375" style="156" customWidth="1"/>
    <col min="10904" max="10904" width="9.69921875" style="156" customWidth="1"/>
    <col min="10905" max="10905" width="10.296875" style="156" customWidth="1"/>
    <col min="10906" max="10906" width="3.59765625" style="156" customWidth="1"/>
    <col min="10907" max="11097" width="8.69921875" style="156"/>
    <col min="11098" max="11098" width="5.796875" style="156" customWidth="1"/>
    <col min="11099" max="11099" width="12.5" style="156" customWidth="1"/>
    <col min="11100" max="11100" width="10.69921875" style="156" customWidth="1"/>
    <col min="11101" max="11103" width="8.69921875" style="156"/>
    <col min="11104" max="11104" width="13.8984375" style="156" customWidth="1"/>
    <col min="11105" max="11105" width="14.59765625" style="156" customWidth="1"/>
    <col min="11106" max="11117" width="8.69921875" style="156"/>
    <col min="11118" max="11118" width="10.796875" style="156" customWidth="1"/>
    <col min="11119" max="11119" width="11.5" style="156" customWidth="1"/>
    <col min="11120" max="11120" width="10" style="156" customWidth="1"/>
    <col min="11121" max="11121" width="10.796875" style="156" customWidth="1"/>
    <col min="11122" max="11122" width="8.69921875" style="156"/>
    <col min="11123" max="11123" width="13.796875" style="156" customWidth="1"/>
    <col min="11124" max="11124" width="13.69921875" style="156" customWidth="1"/>
    <col min="11125" max="11125" width="19.296875" style="156" customWidth="1"/>
    <col min="11126" max="11141" width="8.69921875" style="156"/>
    <col min="11142" max="11143" width="12.09765625" style="156" customWidth="1"/>
    <col min="11144" max="11144" width="8.69921875" style="156"/>
    <col min="11145" max="11145" width="12.5" style="156" customWidth="1"/>
    <col min="11146" max="11146" width="9.59765625" style="156" customWidth="1"/>
    <col min="11147" max="11147" width="15.59765625" style="156" customWidth="1"/>
    <col min="11148" max="11149" width="11.3984375" style="156" customWidth="1"/>
    <col min="11150" max="11150" width="10.09765625" style="156" customWidth="1"/>
    <col min="11151" max="11151" width="16.5" style="156" customWidth="1"/>
    <col min="11152" max="11152" width="11.59765625" style="156" customWidth="1"/>
    <col min="11153" max="11154" width="11.8984375" style="156" customWidth="1"/>
    <col min="11155" max="11155" width="9.796875" style="156" customWidth="1"/>
    <col min="11156" max="11156" width="10" style="156" customWidth="1"/>
    <col min="11157" max="11157" width="13.69921875" style="156" customWidth="1"/>
    <col min="11158" max="11158" width="8.69921875" style="156"/>
    <col min="11159" max="11159" width="9.8984375" style="156" customWidth="1"/>
    <col min="11160" max="11160" width="9.69921875" style="156" customWidth="1"/>
    <col min="11161" max="11161" width="10.296875" style="156" customWidth="1"/>
    <col min="11162" max="11162" width="3.59765625" style="156" customWidth="1"/>
    <col min="11163" max="11353" width="8.69921875" style="156"/>
    <col min="11354" max="11354" width="5.796875" style="156" customWidth="1"/>
    <col min="11355" max="11355" width="12.5" style="156" customWidth="1"/>
    <col min="11356" max="11356" width="10.69921875" style="156" customWidth="1"/>
    <col min="11357" max="11359" width="8.69921875" style="156"/>
    <col min="11360" max="11360" width="13.8984375" style="156" customWidth="1"/>
    <col min="11361" max="11361" width="14.59765625" style="156" customWidth="1"/>
    <col min="11362" max="11373" width="8.69921875" style="156"/>
    <col min="11374" max="11374" width="10.796875" style="156" customWidth="1"/>
    <col min="11375" max="11375" width="11.5" style="156" customWidth="1"/>
    <col min="11376" max="11376" width="10" style="156" customWidth="1"/>
    <col min="11377" max="11377" width="10.796875" style="156" customWidth="1"/>
    <col min="11378" max="11378" width="8.69921875" style="156"/>
    <col min="11379" max="11379" width="13.796875" style="156" customWidth="1"/>
    <col min="11380" max="11380" width="13.69921875" style="156" customWidth="1"/>
    <col min="11381" max="11381" width="19.296875" style="156" customWidth="1"/>
    <col min="11382" max="11397" width="8.69921875" style="156"/>
    <col min="11398" max="11399" width="12.09765625" style="156" customWidth="1"/>
    <col min="11400" max="11400" width="8.69921875" style="156"/>
    <col min="11401" max="11401" width="12.5" style="156" customWidth="1"/>
    <col min="11402" max="11402" width="9.59765625" style="156" customWidth="1"/>
    <col min="11403" max="11403" width="15.59765625" style="156" customWidth="1"/>
    <col min="11404" max="11405" width="11.3984375" style="156" customWidth="1"/>
    <col min="11406" max="11406" width="10.09765625" style="156" customWidth="1"/>
    <col min="11407" max="11407" width="16.5" style="156" customWidth="1"/>
    <col min="11408" max="11408" width="11.59765625" style="156" customWidth="1"/>
    <col min="11409" max="11410" width="11.8984375" style="156" customWidth="1"/>
    <col min="11411" max="11411" width="9.796875" style="156" customWidth="1"/>
    <col min="11412" max="11412" width="10" style="156" customWidth="1"/>
    <col min="11413" max="11413" width="13.69921875" style="156" customWidth="1"/>
    <col min="11414" max="11414" width="8.69921875" style="156"/>
    <col min="11415" max="11415" width="9.8984375" style="156" customWidth="1"/>
    <col min="11416" max="11416" width="9.69921875" style="156" customWidth="1"/>
    <col min="11417" max="11417" width="10.296875" style="156" customWidth="1"/>
    <col min="11418" max="11418" width="3.59765625" style="156" customWidth="1"/>
    <col min="11419" max="11609" width="8.69921875" style="156"/>
    <col min="11610" max="11610" width="5.796875" style="156" customWidth="1"/>
    <col min="11611" max="11611" width="12.5" style="156" customWidth="1"/>
    <col min="11612" max="11612" width="10.69921875" style="156" customWidth="1"/>
    <col min="11613" max="11615" width="8.69921875" style="156"/>
    <col min="11616" max="11616" width="13.8984375" style="156" customWidth="1"/>
    <col min="11617" max="11617" width="14.59765625" style="156" customWidth="1"/>
    <col min="11618" max="11629" width="8.69921875" style="156"/>
    <col min="11630" max="11630" width="10.796875" style="156" customWidth="1"/>
    <col min="11631" max="11631" width="11.5" style="156" customWidth="1"/>
    <col min="11632" max="11632" width="10" style="156" customWidth="1"/>
    <col min="11633" max="11633" width="10.796875" style="156" customWidth="1"/>
    <col min="11634" max="11634" width="8.69921875" style="156"/>
    <col min="11635" max="11635" width="13.796875" style="156" customWidth="1"/>
    <col min="11636" max="11636" width="13.69921875" style="156" customWidth="1"/>
    <col min="11637" max="11637" width="19.296875" style="156" customWidth="1"/>
    <col min="11638" max="11653" width="8.69921875" style="156"/>
    <col min="11654" max="11655" width="12.09765625" style="156" customWidth="1"/>
    <col min="11656" max="11656" width="8.69921875" style="156"/>
    <col min="11657" max="11657" width="12.5" style="156" customWidth="1"/>
    <col min="11658" max="11658" width="9.59765625" style="156" customWidth="1"/>
    <col min="11659" max="11659" width="15.59765625" style="156" customWidth="1"/>
    <col min="11660" max="11661" width="11.3984375" style="156" customWidth="1"/>
    <col min="11662" max="11662" width="10.09765625" style="156" customWidth="1"/>
    <col min="11663" max="11663" width="16.5" style="156" customWidth="1"/>
    <col min="11664" max="11664" width="11.59765625" style="156" customWidth="1"/>
    <col min="11665" max="11666" width="11.8984375" style="156" customWidth="1"/>
    <col min="11667" max="11667" width="9.796875" style="156" customWidth="1"/>
    <col min="11668" max="11668" width="10" style="156" customWidth="1"/>
    <col min="11669" max="11669" width="13.69921875" style="156" customWidth="1"/>
    <col min="11670" max="11670" width="8.69921875" style="156"/>
    <col min="11671" max="11671" width="9.8984375" style="156" customWidth="1"/>
    <col min="11672" max="11672" width="9.69921875" style="156" customWidth="1"/>
    <col min="11673" max="11673" width="10.296875" style="156" customWidth="1"/>
    <col min="11674" max="11674" width="3.59765625" style="156" customWidth="1"/>
    <col min="11675" max="11865" width="8.69921875" style="156"/>
    <col min="11866" max="11866" width="5.796875" style="156" customWidth="1"/>
    <col min="11867" max="11867" width="12.5" style="156" customWidth="1"/>
    <col min="11868" max="11868" width="10.69921875" style="156" customWidth="1"/>
    <col min="11869" max="11871" width="8.69921875" style="156"/>
    <col min="11872" max="11872" width="13.8984375" style="156" customWidth="1"/>
    <col min="11873" max="11873" width="14.59765625" style="156" customWidth="1"/>
    <col min="11874" max="11885" width="8.69921875" style="156"/>
    <col min="11886" max="11886" width="10.796875" style="156" customWidth="1"/>
    <col min="11887" max="11887" width="11.5" style="156" customWidth="1"/>
    <col min="11888" max="11888" width="10" style="156" customWidth="1"/>
    <col min="11889" max="11889" width="10.796875" style="156" customWidth="1"/>
    <col min="11890" max="11890" width="8.69921875" style="156"/>
    <col min="11891" max="11891" width="13.796875" style="156" customWidth="1"/>
    <col min="11892" max="11892" width="13.69921875" style="156" customWidth="1"/>
    <col min="11893" max="11893" width="19.296875" style="156" customWidth="1"/>
    <col min="11894" max="11909" width="8.69921875" style="156"/>
    <col min="11910" max="11911" width="12.09765625" style="156" customWidth="1"/>
    <col min="11912" max="11912" width="8.69921875" style="156"/>
    <col min="11913" max="11913" width="12.5" style="156" customWidth="1"/>
    <col min="11914" max="11914" width="9.59765625" style="156" customWidth="1"/>
    <col min="11915" max="11915" width="15.59765625" style="156" customWidth="1"/>
    <col min="11916" max="11917" width="11.3984375" style="156" customWidth="1"/>
    <col min="11918" max="11918" width="10.09765625" style="156" customWidth="1"/>
    <col min="11919" max="11919" width="16.5" style="156" customWidth="1"/>
    <col min="11920" max="11920" width="11.59765625" style="156" customWidth="1"/>
    <col min="11921" max="11922" width="11.8984375" style="156" customWidth="1"/>
    <col min="11923" max="11923" width="9.796875" style="156" customWidth="1"/>
    <col min="11924" max="11924" width="10" style="156" customWidth="1"/>
    <col min="11925" max="11925" width="13.69921875" style="156" customWidth="1"/>
    <col min="11926" max="11926" width="8.69921875" style="156"/>
    <col min="11927" max="11927" width="9.8984375" style="156" customWidth="1"/>
    <col min="11928" max="11928" width="9.69921875" style="156" customWidth="1"/>
    <col min="11929" max="11929" width="10.296875" style="156" customWidth="1"/>
    <col min="11930" max="11930" width="3.59765625" style="156" customWidth="1"/>
    <col min="11931" max="12121" width="8.69921875" style="156"/>
    <col min="12122" max="12122" width="5.796875" style="156" customWidth="1"/>
    <col min="12123" max="12123" width="12.5" style="156" customWidth="1"/>
    <col min="12124" max="12124" width="10.69921875" style="156" customWidth="1"/>
    <col min="12125" max="12127" width="8.69921875" style="156"/>
    <col min="12128" max="12128" width="13.8984375" style="156" customWidth="1"/>
    <col min="12129" max="12129" width="14.59765625" style="156" customWidth="1"/>
    <col min="12130" max="12141" width="8.69921875" style="156"/>
    <col min="12142" max="12142" width="10.796875" style="156" customWidth="1"/>
    <col min="12143" max="12143" width="11.5" style="156" customWidth="1"/>
    <col min="12144" max="12144" width="10" style="156" customWidth="1"/>
    <col min="12145" max="12145" width="10.796875" style="156" customWidth="1"/>
    <col min="12146" max="12146" width="8.69921875" style="156"/>
    <col min="12147" max="12147" width="13.796875" style="156" customWidth="1"/>
    <col min="12148" max="12148" width="13.69921875" style="156" customWidth="1"/>
    <col min="12149" max="12149" width="19.296875" style="156" customWidth="1"/>
    <col min="12150" max="12165" width="8.69921875" style="156"/>
    <col min="12166" max="12167" width="12.09765625" style="156" customWidth="1"/>
    <col min="12168" max="12168" width="8.69921875" style="156"/>
    <col min="12169" max="12169" width="12.5" style="156" customWidth="1"/>
    <col min="12170" max="12170" width="9.59765625" style="156" customWidth="1"/>
    <col min="12171" max="12171" width="15.59765625" style="156" customWidth="1"/>
    <col min="12172" max="12173" width="11.3984375" style="156" customWidth="1"/>
    <col min="12174" max="12174" width="10.09765625" style="156" customWidth="1"/>
    <col min="12175" max="12175" width="16.5" style="156" customWidth="1"/>
    <col min="12176" max="12176" width="11.59765625" style="156" customWidth="1"/>
    <col min="12177" max="12178" width="11.8984375" style="156" customWidth="1"/>
    <col min="12179" max="12179" width="9.796875" style="156" customWidth="1"/>
    <col min="12180" max="12180" width="10" style="156" customWidth="1"/>
    <col min="12181" max="12181" width="13.69921875" style="156" customWidth="1"/>
    <col min="12182" max="12182" width="8.69921875" style="156"/>
    <col min="12183" max="12183" width="9.8984375" style="156" customWidth="1"/>
    <col min="12184" max="12184" width="9.69921875" style="156" customWidth="1"/>
    <col min="12185" max="12185" width="10.296875" style="156" customWidth="1"/>
    <col min="12186" max="12186" width="3.59765625" style="156" customWidth="1"/>
    <col min="12187" max="12377" width="8.69921875" style="156"/>
    <col min="12378" max="12378" width="5.796875" style="156" customWidth="1"/>
    <col min="12379" max="12379" width="12.5" style="156" customWidth="1"/>
    <col min="12380" max="12380" width="10.69921875" style="156" customWidth="1"/>
    <col min="12381" max="12383" width="8.69921875" style="156"/>
    <col min="12384" max="12384" width="13.8984375" style="156" customWidth="1"/>
    <col min="12385" max="12385" width="14.59765625" style="156" customWidth="1"/>
    <col min="12386" max="12397" width="8.69921875" style="156"/>
    <col min="12398" max="12398" width="10.796875" style="156" customWidth="1"/>
    <col min="12399" max="12399" width="11.5" style="156" customWidth="1"/>
    <col min="12400" max="12400" width="10" style="156" customWidth="1"/>
    <col min="12401" max="12401" width="10.796875" style="156" customWidth="1"/>
    <col min="12402" max="12402" width="8.69921875" style="156"/>
    <col min="12403" max="12403" width="13.796875" style="156" customWidth="1"/>
    <col min="12404" max="12404" width="13.69921875" style="156" customWidth="1"/>
    <col min="12405" max="12405" width="19.296875" style="156" customWidth="1"/>
    <col min="12406" max="12421" width="8.69921875" style="156"/>
    <col min="12422" max="12423" width="12.09765625" style="156" customWidth="1"/>
    <col min="12424" max="12424" width="8.69921875" style="156"/>
    <col min="12425" max="12425" width="12.5" style="156" customWidth="1"/>
    <col min="12426" max="12426" width="9.59765625" style="156" customWidth="1"/>
    <col min="12427" max="12427" width="15.59765625" style="156" customWidth="1"/>
    <col min="12428" max="12429" width="11.3984375" style="156" customWidth="1"/>
    <col min="12430" max="12430" width="10.09765625" style="156" customWidth="1"/>
    <col min="12431" max="12431" width="16.5" style="156" customWidth="1"/>
    <col min="12432" max="12432" width="11.59765625" style="156" customWidth="1"/>
    <col min="12433" max="12434" width="11.8984375" style="156" customWidth="1"/>
    <col min="12435" max="12435" width="9.796875" style="156" customWidth="1"/>
    <col min="12436" max="12436" width="10" style="156" customWidth="1"/>
    <col min="12437" max="12437" width="13.69921875" style="156" customWidth="1"/>
    <col min="12438" max="12438" width="8.69921875" style="156"/>
    <col min="12439" max="12439" width="9.8984375" style="156" customWidth="1"/>
    <col min="12440" max="12440" width="9.69921875" style="156" customWidth="1"/>
    <col min="12441" max="12441" width="10.296875" style="156" customWidth="1"/>
    <col min="12442" max="12442" width="3.59765625" style="156" customWidth="1"/>
    <col min="12443" max="12633" width="8.69921875" style="156"/>
    <col min="12634" max="12634" width="5.796875" style="156" customWidth="1"/>
    <col min="12635" max="12635" width="12.5" style="156" customWidth="1"/>
    <col min="12636" max="12636" width="10.69921875" style="156" customWidth="1"/>
    <col min="12637" max="12639" width="8.69921875" style="156"/>
    <col min="12640" max="12640" width="13.8984375" style="156" customWidth="1"/>
    <col min="12641" max="12641" width="14.59765625" style="156" customWidth="1"/>
    <col min="12642" max="12653" width="8.69921875" style="156"/>
    <col min="12654" max="12654" width="10.796875" style="156" customWidth="1"/>
    <col min="12655" max="12655" width="11.5" style="156" customWidth="1"/>
    <col min="12656" max="12656" width="10" style="156" customWidth="1"/>
    <col min="12657" max="12657" width="10.796875" style="156" customWidth="1"/>
    <col min="12658" max="12658" width="8.69921875" style="156"/>
    <col min="12659" max="12659" width="13.796875" style="156" customWidth="1"/>
    <col min="12660" max="12660" width="13.69921875" style="156" customWidth="1"/>
    <col min="12661" max="12661" width="19.296875" style="156" customWidth="1"/>
    <col min="12662" max="12677" width="8.69921875" style="156"/>
    <col min="12678" max="12679" width="12.09765625" style="156" customWidth="1"/>
    <col min="12680" max="12680" width="8.69921875" style="156"/>
    <col min="12681" max="12681" width="12.5" style="156" customWidth="1"/>
    <col min="12682" max="12682" width="9.59765625" style="156" customWidth="1"/>
    <col min="12683" max="12683" width="15.59765625" style="156" customWidth="1"/>
    <col min="12684" max="12685" width="11.3984375" style="156" customWidth="1"/>
    <col min="12686" max="12686" width="10.09765625" style="156" customWidth="1"/>
    <col min="12687" max="12687" width="16.5" style="156" customWidth="1"/>
    <col min="12688" max="12688" width="11.59765625" style="156" customWidth="1"/>
    <col min="12689" max="12690" width="11.8984375" style="156" customWidth="1"/>
    <col min="12691" max="12691" width="9.796875" style="156" customWidth="1"/>
    <col min="12692" max="12692" width="10" style="156" customWidth="1"/>
    <col min="12693" max="12693" width="13.69921875" style="156" customWidth="1"/>
    <col min="12694" max="12694" width="8.69921875" style="156"/>
    <col min="12695" max="12695" width="9.8984375" style="156" customWidth="1"/>
    <col min="12696" max="12696" width="9.69921875" style="156" customWidth="1"/>
    <col min="12697" max="12697" width="10.296875" style="156" customWidth="1"/>
    <col min="12698" max="12698" width="3.59765625" style="156" customWidth="1"/>
    <col min="12699" max="12889" width="8.69921875" style="156"/>
    <col min="12890" max="12890" width="5.796875" style="156" customWidth="1"/>
    <col min="12891" max="12891" width="12.5" style="156" customWidth="1"/>
    <col min="12892" max="12892" width="10.69921875" style="156" customWidth="1"/>
    <col min="12893" max="12895" width="8.69921875" style="156"/>
    <col min="12896" max="12896" width="13.8984375" style="156" customWidth="1"/>
    <col min="12897" max="12897" width="14.59765625" style="156" customWidth="1"/>
    <col min="12898" max="12909" width="8.69921875" style="156"/>
    <col min="12910" max="12910" width="10.796875" style="156" customWidth="1"/>
    <col min="12911" max="12911" width="11.5" style="156" customWidth="1"/>
    <col min="12912" max="12912" width="10" style="156" customWidth="1"/>
    <col min="12913" max="12913" width="10.796875" style="156" customWidth="1"/>
    <col min="12914" max="12914" width="8.69921875" style="156"/>
    <col min="12915" max="12915" width="13.796875" style="156" customWidth="1"/>
    <col min="12916" max="12916" width="13.69921875" style="156" customWidth="1"/>
    <col min="12917" max="12917" width="19.296875" style="156" customWidth="1"/>
    <col min="12918" max="12933" width="8.69921875" style="156"/>
    <col min="12934" max="12935" width="12.09765625" style="156" customWidth="1"/>
    <col min="12936" max="12936" width="8.69921875" style="156"/>
    <col min="12937" max="12937" width="12.5" style="156" customWidth="1"/>
    <col min="12938" max="12938" width="9.59765625" style="156" customWidth="1"/>
    <col min="12939" max="12939" width="15.59765625" style="156" customWidth="1"/>
    <col min="12940" max="12941" width="11.3984375" style="156" customWidth="1"/>
    <col min="12942" max="12942" width="10.09765625" style="156" customWidth="1"/>
    <col min="12943" max="12943" width="16.5" style="156" customWidth="1"/>
    <col min="12944" max="12944" width="11.59765625" style="156" customWidth="1"/>
    <col min="12945" max="12946" width="11.8984375" style="156" customWidth="1"/>
    <col min="12947" max="12947" width="9.796875" style="156" customWidth="1"/>
    <col min="12948" max="12948" width="10" style="156" customWidth="1"/>
    <col min="12949" max="12949" width="13.69921875" style="156" customWidth="1"/>
    <col min="12950" max="12950" width="8.69921875" style="156"/>
    <col min="12951" max="12951" width="9.8984375" style="156" customWidth="1"/>
    <col min="12952" max="12952" width="9.69921875" style="156" customWidth="1"/>
    <col min="12953" max="12953" width="10.296875" style="156" customWidth="1"/>
    <col min="12954" max="12954" width="3.59765625" style="156" customWidth="1"/>
    <col min="12955" max="13145" width="8.69921875" style="156"/>
    <col min="13146" max="13146" width="5.796875" style="156" customWidth="1"/>
    <col min="13147" max="13147" width="12.5" style="156" customWidth="1"/>
    <col min="13148" max="13148" width="10.69921875" style="156" customWidth="1"/>
    <col min="13149" max="13151" width="8.69921875" style="156"/>
    <col min="13152" max="13152" width="13.8984375" style="156" customWidth="1"/>
    <col min="13153" max="13153" width="14.59765625" style="156" customWidth="1"/>
    <col min="13154" max="13165" width="8.69921875" style="156"/>
    <col min="13166" max="13166" width="10.796875" style="156" customWidth="1"/>
    <col min="13167" max="13167" width="11.5" style="156" customWidth="1"/>
    <col min="13168" max="13168" width="10" style="156" customWidth="1"/>
    <col min="13169" max="13169" width="10.796875" style="156" customWidth="1"/>
    <col min="13170" max="13170" width="8.69921875" style="156"/>
    <col min="13171" max="13171" width="13.796875" style="156" customWidth="1"/>
    <col min="13172" max="13172" width="13.69921875" style="156" customWidth="1"/>
    <col min="13173" max="13173" width="19.296875" style="156" customWidth="1"/>
    <col min="13174" max="13189" width="8.69921875" style="156"/>
    <col min="13190" max="13191" width="12.09765625" style="156" customWidth="1"/>
    <col min="13192" max="13192" width="8.69921875" style="156"/>
    <col min="13193" max="13193" width="12.5" style="156" customWidth="1"/>
    <col min="13194" max="13194" width="9.59765625" style="156" customWidth="1"/>
    <col min="13195" max="13195" width="15.59765625" style="156" customWidth="1"/>
    <col min="13196" max="13197" width="11.3984375" style="156" customWidth="1"/>
    <col min="13198" max="13198" width="10.09765625" style="156" customWidth="1"/>
    <col min="13199" max="13199" width="16.5" style="156" customWidth="1"/>
    <col min="13200" max="13200" width="11.59765625" style="156" customWidth="1"/>
    <col min="13201" max="13202" width="11.8984375" style="156" customWidth="1"/>
    <col min="13203" max="13203" width="9.796875" style="156" customWidth="1"/>
    <col min="13204" max="13204" width="10" style="156" customWidth="1"/>
    <col min="13205" max="13205" width="13.69921875" style="156" customWidth="1"/>
    <col min="13206" max="13206" width="8.69921875" style="156"/>
    <col min="13207" max="13207" width="9.8984375" style="156" customWidth="1"/>
    <col min="13208" max="13208" width="9.69921875" style="156" customWidth="1"/>
    <col min="13209" max="13209" width="10.296875" style="156" customWidth="1"/>
    <col min="13210" max="13210" width="3.59765625" style="156" customWidth="1"/>
    <col min="13211" max="13401" width="8.69921875" style="156"/>
    <col min="13402" max="13402" width="5.796875" style="156" customWidth="1"/>
    <col min="13403" max="13403" width="12.5" style="156" customWidth="1"/>
    <col min="13404" max="13404" width="10.69921875" style="156" customWidth="1"/>
    <col min="13405" max="13407" width="8.69921875" style="156"/>
    <col min="13408" max="13408" width="13.8984375" style="156" customWidth="1"/>
    <col min="13409" max="13409" width="14.59765625" style="156" customWidth="1"/>
    <col min="13410" max="13421" width="8.69921875" style="156"/>
    <col min="13422" max="13422" width="10.796875" style="156" customWidth="1"/>
    <col min="13423" max="13423" width="11.5" style="156" customWidth="1"/>
    <col min="13424" max="13424" width="10" style="156" customWidth="1"/>
    <col min="13425" max="13425" width="10.796875" style="156" customWidth="1"/>
    <col min="13426" max="13426" width="8.69921875" style="156"/>
    <col min="13427" max="13427" width="13.796875" style="156" customWidth="1"/>
    <col min="13428" max="13428" width="13.69921875" style="156" customWidth="1"/>
    <col min="13429" max="13429" width="19.296875" style="156" customWidth="1"/>
    <col min="13430" max="13445" width="8.69921875" style="156"/>
    <col min="13446" max="13447" width="12.09765625" style="156" customWidth="1"/>
    <col min="13448" max="13448" width="8.69921875" style="156"/>
    <col min="13449" max="13449" width="12.5" style="156" customWidth="1"/>
    <col min="13450" max="13450" width="9.59765625" style="156" customWidth="1"/>
    <col min="13451" max="13451" width="15.59765625" style="156" customWidth="1"/>
    <col min="13452" max="13453" width="11.3984375" style="156" customWidth="1"/>
    <col min="13454" max="13454" width="10.09765625" style="156" customWidth="1"/>
    <col min="13455" max="13455" width="16.5" style="156" customWidth="1"/>
    <col min="13456" max="13456" width="11.59765625" style="156" customWidth="1"/>
    <col min="13457" max="13458" width="11.8984375" style="156" customWidth="1"/>
    <col min="13459" max="13459" width="9.796875" style="156" customWidth="1"/>
    <col min="13460" max="13460" width="10" style="156" customWidth="1"/>
    <col min="13461" max="13461" width="13.69921875" style="156" customWidth="1"/>
    <col min="13462" max="13462" width="8.69921875" style="156"/>
    <col min="13463" max="13463" width="9.8984375" style="156" customWidth="1"/>
    <col min="13464" max="13464" width="9.69921875" style="156" customWidth="1"/>
    <col min="13465" max="13465" width="10.296875" style="156" customWidth="1"/>
    <col min="13466" max="13466" width="3.59765625" style="156" customWidth="1"/>
    <col min="13467" max="13657" width="8.69921875" style="156"/>
    <col min="13658" max="13658" width="5.796875" style="156" customWidth="1"/>
    <col min="13659" max="13659" width="12.5" style="156" customWidth="1"/>
    <col min="13660" max="13660" width="10.69921875" style="156" customWidth="1"/>
    <col min="13661" max="13663" width="8.69921875" style="156"/>
    <col min="13664" max="13664" width="13.8984375" style="156" customWidth="1"/>
    <col min="13665" max="13665" width="14.59765625" style="156" customWidth="1"/>
    <col min="13666" max="13677" width="8.69921875" style="156"/>
    <col min="13678" max="13678" width="10.796875" style="156" customWidth="1"/>
    <col min="13679" max="13679" width="11.5" style="156" customWidth="1"/>
    <col min="13680" max="13680" width="10" style="156" customWidth="1"/>
    <col min="13681" max="13681" width="10.796875" style="156" customWidth="1"/>
    <col min="13682" max="13682" width="8.69921875" style="156"/>
    <col min="13683" max="13683" width="13.796875" style="156" customWidth="1"/>
    <col min="13684" max="13684" width="13.69921875" style="156" customWidth="1"/>
    <col min="13685" max="13685" width="19.296875" style="156" customWidth="1"/>
    <col min="13686" max="13701" width="8.69921875" style="156"/>
    <col min="13702" max="13703" width="12.09765625" style="156" customWidth="1"/>
    <col min="13704" max="13704" width="8.69921875" style="156"/>
    <col min="13705" max="13705" width="12.5" style="156" customWidth="1"/>
    <col min="13706" max="13706" width="9.59765625" style="156" customWidth="1"/>
    <col min="13707" max="13707" width="15.59765625" style="156" customWidth="1"/>
    <col min="13708" max="13709" width="11.3984375" style="156" customWidth="1"/>
    <col min="13710" max="13710" width="10.09765625" style="156" customWidth="1"/>
    <col min="13711" max="13711" width="16.5" style="156" customWidth="1"/>
    <col min="13712" max="13712" width="11.59765625" style="156" customWidth="1"/>
    <col min="13713" max="13714" width="11.8984375" style="156" customWidth="1"/>
    <col min="13715" max="13715" width="9.796875" style="156" customWidth="1"/>
    <col min="13716" max="13716" width="10" style="156" customWidth="1"/>
    <col min="13717" max="13717" width="13.69921875" style="156" customWidth="1"/>
    <col min="13718" max="13718" width="8.69921875" style="156"/>
    <col min="13719" max="13719" width="9.8984375" style="156" customWidth="1"/>
    <col min="13720" max="13720" width="9.69921875" style="156" customWidth="1"/>
    <col min="13721" max="13721" width="10.296875" style="156" customWidth="1"/>
    <col min="13722" max="13722" width="3.59765625" style="156" customWidth="1"/>
    <col min="13723" max="13913" width="8.69921875" style="156"/>
    <col min="13914" max="13914" width="5.796875" style="156" customWidth="1"/>
    <col min="13915" max="13915" width="12.5" style="156" customWidth="1"/>
    <col min="13916" max="13916" width="10.69921875" style="156" customWidth="1"/>
    <col min="13917" max="13919" width="8.69921875" style="156"/>
    <col min="13920" max="13920" width="13.8984375" style="156" customWidth="1"/>
    <col min="13921" max="13921" width="14.59765625" style="156" customWidth="1"/>
    <col min="13922" max="13933" width="8.69921875" style="156"/>
    <col min="13934" max="13934" width="10.796875" style="156" customWidth="1"/>
    <col min="13935" max="13935" width="11.5" style="156" customWidth="1"/>
    <col min="13936" max="13936" width="10" style="156" customWidth="1"/>
    <col min="13937" max="13937" width="10.796875" style="156" customWidth="1"/>
    <col min="13938" max="13938" width="8.69921875" style="156"/>
    <col min="13939" max="13939" width="13.796875" style="156" customWidth="1"/>
    <col min="13940" max="13940" width="13.69921875" style="156" customWidth="1"/>
    <col min="13941" max="13941" width="19.296875" style="156" customWidth="1"/>
    <col min="13942" max="13957" width="8.69921875" style="156"/>
    <col min="13958" max="13959" width="12.09765625" style="156" customWidth="1"/>
    <col min="13960" max="13960" width="8.69921875" style="156"/>
    <col min="13961" max="13961" width="12.5" style="156" customWidth="1"/>
    <col min="13962" max="13962" width="9.59765625" style="156" customWidth="1"/>
    <col min="13963" max="13963" width="15.59765625" style="156" customWidth="1"/>
    <col min="13964" max="13965" width="11.3984375" style="156" customWidth="1"/>
    <col min="13966" max="13966" width="10.09765625" style="156" customWidth="1"/>
    <col min="13967" max="13967" width="16.5" style="156" customWidth="1"/>
    <col min="13968" max="13968" width="11.59765625" style="156" customWidth="1"/>
    <col min="13969" max="13970" width="11.8984375" style="156" customWidth="1"/>
    <col min="13971" max="13971" width="9.796875" style="156" customWidth="1"/>
    <col min="13972" max="13972" width="10" style="156" customWidth="1"/>
    <col min="13973" max="13973" width="13.69921875" style="156" customWidth="1"/>
    <col min="13974" max="13974" width="8.69921875" style="156"/>
    <col min="13975" max="13975" width="9.8984375" style="156" customWidth="1"/>
    <col min="13976" max="13976" width="9.69921875" style="156" customWidth="1"/>
    <col min="13977" max="13977" width="10.296875" style="156" customWidth="1"/>
    <col min="13978" max="13978" width="3.59765625" style="156" customWidth="1"/>
    <col min="13979" max="14169" width="8.69921875" style="156"/>
    <col min="14170" max="14170" width="5.796875" style="156" customWidth="1"/>
    <col min="14171" max="14171" width="12.5" style="156" customWidth="1"/>
    <col min="14172" max="14172" width="10.69921875" style="156" customWidth="1"/>
    <col min="14173" max="14175" width="8.69921875" style="156"/>
    <col min="14176" max="14176" width="13.8984375" style="156" customWidth="1"/>
    <col min="14177" max="14177" width="14.59765625" style="156" customWidth="1"/>
    <col min="14178" max="14189" width="8.69921875" style="156"/>
    <col min="14190" max="14190" width="10.796875" style="156" customWidth="1"/>
    <col min="14191" max="14191" width="11.5" style="156" customWidth="1"/>
    <col min="14192" max="14192" width="10" style="156" customWidth="1"/>
    <col min="14193" max="14193" width="10.796875" style="156" customWidth="1"/>
    <col min="14194" max="14194" width="8.69921875" style="156"/>
    <col min="14195" max="14195" width="13.796875" style="156" customWidth="1"/>
    <col min="14196" max="14196" width="13.69921875" style="156" customWidth="1"/>
    <col min="14197" max="14197" width="19.296875" style="156" customWidth="1"/>
    <col min="14198" max="14213" width="8.69921875" style="156"/>
    <col min="14214" max="14215" width="12.09765625" style="156" customWidth="1"/>
    <col min="14216" max="14216" width="8.69921875" style="156"/>
    <col min="14217" max="14217" width="12.5" style="156" customWidth="1"/>
    <col min="14218" max="14218" width="9.59765625" style="156" customWidth="1"/>
    <col min="14219" max="14219" width="15.59765625" style="156" customWidth="1"/>
    <col min="14220" max="14221" width="11.3984375" style="156" customWidth="1"/>
    <col min="14222" max="14222" width="10.09765625" style="156" customWidth="1"/>
    <col min="14223" max="14223" width="16.5" style="156" customWidth="1"/>
    <col min="14224" max="14224" width="11.59765625" style="156" customWidth="1"/>
    <col min="14225" max="14226" width="11.8984375" style="156" customWidth="1"/>
    <col min="14227" max="14227" width="9.796875" style="156" customWidth="1"/>
    <col min="14228" max="14228" width="10" style="156" customWidth="1"/>
    <col min="14229" max="14229" width="13.69921875" style="156" customWidth="1"/>
    <col min="14230" max="14230" width="8.69921875" style="156"/>
    <col min="14231" max="14231" width="9.8984375" style="156" customWidth="1"/>
    <col min="14232" max="14232" width="9.69921875" style="156" customWidth="1"/>
    <col min="14233" max="14233" width="10.296875" style="156" customWidth="1"/>
    <col min="14234" max="14234" width="3.59765625" style="156" customWidth="1"/>
    <col min="14235" max="14425" width="8.69921875" style="156"/>
    <col min="14426" max="14426" width="5.796875" style="156" customWidth="1"/>
    <col min="14427" max="14427" width="12.5" style="156" customWidth="1"/>
    <col min="14428" max="14428" width="10.69921875" style="156" customWidth="1"/>
    <col min="14429" max="14431" width="8.69921875" style="156"/>
    <col min="14432" max="14432" width="13.8984375" style="156" customWidth="1"/>
    <col min="14433" max="14433" width="14.59765625" style="156" customWidth="1"/>
    <col min="14434" max="14445" width="8.69921875" style="156"/>
    <col min="14446" max="14446" width="10.796875" style="156" customWidth="1"/>
    <col min="14447" max="14447" width="11.5" style="156" customWidth="1"/>
    <col min="14448" max="14448" width="10" style="156" customWidth="1"/>
    <col min="14449" max="14449" width="10.796875" style="156" customWidth="1"/>
    <col min="14450" max="14450" width="8.69921875" style="156"/>
    <col min="14451" max="14451" width="13.796875" style="156" customWidth="1"/>
    <col min="14452" max="14452" width="13.69921875" style="156" customWidth="1"/>
    <col min="14453" max="14453" width="19.296875" style="156" customWidth="1"/>
    <col min="14454" max="14469" width="8.69921875" style="156"/>
    <col min="14470" max="14471" width="12.09765625" style="156" customWidth="1"/>
    <col min="14472" max="14472" width="8.69921875" style="156"/>
    <col min="14473" max="14473" width="12.5" style="156" customWidth="1"/>
    <col min="14474" max="14474" width="9.59765625" style="156" customWidth="1"/>
    <col min="14475" max="14475" width="15.59765625" style="156" customWidth="1"/>
    <col min="14476" max="14477" width="11.3984375" style="156" customWidth="1"/>
    <col min="14478" max="14478" width="10.09765625" style="156" customWidth="1"/>
    <col min="14479" max="14479" width="16.5" style="156" customWidth="1"/>
    <col min="14480" max="14480" width="11.59765625" style="156" customWidth="1"/>
    <col min="14481" max="14482" width="11.8984375" style="156" customWidth="1"/>
    <col min="14483" max="14483" width="9.796875" style="156" customWidth="1"/>
    <col min="14484" max="14484" width="10" style="156" customWidth="1"/>
    <col min="14485" max="14485" width="13.69921875" style="156" customWidth="1"/>
    <col min="14486" max="14486" width="8.69921875" style="156"/>
    <col min="14487" max="14487" width="9.8984375" style="156" customWidth="1"/>
    <col min="14488" max="14488" width="9.69921875" style="156" customWidth="1"/>
    <col min="14489" max="14489" width="10.296875" style="156" customWidth="1"/>
    <col min="14490" max="14490" width="3.59765625" style="156" customWidth="1"/>
    <col min="14491" max="14681" width="8.69921875" style="156"/>
    <col min="14682" max="14682" width="5.796875" style="156" customWidth="1"/>
    <col min="14683" max="14683" width="12.5" style="156" customWidth="1"/>
    <col min="14684" max="14684" width="10.69921875" style="156" customWidth="1"/>
    <col min="14685" max="14687" width="8.69921875" style="156"/>
    <col min="14688" max="14688" width="13.8984375" style="156" customWidth="1"/>
    <col min="14689" max="14689" width="14.59765625" style="156" customWidth="1"/>
    <col min="14690" max="14701" width="8.69921875" style="156"/>
    <col min="14702" max="14702" width="10.796875" style="156" customWidth="1"/>
    <col min="14703" max="14703" width="11.5" style="156" customWidth="1"/>
    <col min="14704" max="14704" width="10" style="156" customWidth="1"/>
    <col min="14705" max="14705" width="10.796875" style="156" customWidth="1"/>
    <col min="14706" max="14706" width="8.69921875" style="156"/>
    <col min="14707" max="14707" width="13.796875" style="156" customWidth="1"/>
    <col min="14708" max="14708" width="13.69921875" style="156" customWidth="1"/>
    <col min="14709" max="14709" width="19.296875" style="156" customWidth="1"/>
    <col min="14710" max="14725" width="8.69921875" style="156"/>
    <col min="14726" max="14727" width="12.09765625" style="156" customWidth="1"/>
    <col min="14728" max="14728" width="8.69921875" style="156"/>
    <col min="14729" max="14729" width="12.5" style="156" customWidth="1"/>
    <col min="14730" max="14730" width="9.59765625" style="156" customWidth="1"/>
    <col min="14731" max="14731" width="15.59765625" style="156" customWidth="1"/>
    <col min="14732" max="14733" width="11.3984375" style="156" customWidth="1"/>
    <col min="14734" max="14734" width="10.09765625" style="156" customWidth="1"/>
    <col min="14735" max="14735" width="16.5" style="156" customWidth="1"/>
    <col min="14736" max="14736" width="11.59765625" style="156" customWidth="1"/>
    <col min="14737" max="14738" width="11.8984375" style="156" customWidth="1"/>
    <col min="14739" max="14739" width="9.796875" style="156" customWidth="1"/>
    <col min="14740" max="14740" width="10" style="156" customWidth="1"/>
    <col min="14741" max="14741" width="13.69921875" style="156" customWidth="1"/>
    <col min="14742" max="14742" width="8.69921875" style="156"/>
    <col min="14743" max="14743" width="9.8984375" style="156" customWidth="1"/>
    <col min="14744" max="14744" width="9.69921875" style="156" customWidth="1"/>
    <col min="14745" max="14745" width="10.296875" style="156" customWidth="1"/>
    <col min="14746" max="14746" width="3.59765625" style="156" customWidth="1"/>
    <col min="14747" max="14937" width="8.69921875" style="156"/>
    <col min="14938" max="14938" width="5.796875" style="156" customWidth="1"/>
    <col min="14939" max="14939" width="12.5" style="156" customWidth="1"/>
    <col min="14940" max="14940" width="10.69921875" style="156" customWidth="1"/>
    <col min="14941" max="14943" width="8.69921875" style="156"/>
    <col min="14944" max="14944" width="13.8984375" style="156" customWidth="1"/>
    <col min="14945" max="14945" width="14.59765625" style="156" customWidth="1"/>
    <col min="14946" max="14957" width="8.69921875" style="156"/>
    <col min="14958" max="14958" width="10.796875" style="156" customWidth="1"/>
    <col min="14959" max="14959" width="11.5" style="156" customWidth="1"/>
    <col min="14960" max="14960" width="10" style="156" customWidth="1"/>
    <col min="14961" max="14961" width="10.796875" style="156" customWidth="1"/>
    <col min="14962" max="14962" width="8.69921875" style="156"/>
    <col min="14963" max="14963" width="13.796875" style="156" customWidth="1"/>
    <col min="14964" max="14964" width="13.69921875" style="156" customWidth="1"/>
    <col min="14965" max="14965" width="19.296875" style="156" customWidth="1"/>
    <col min="14966" max="14981" width="8.69921875" style="156"/>
    <col min="14982" max="14983" width="12.09765625" style="156" customWidth="1"/>
    <col min="14984" max="14984" width="8.69921875" style="156"/>
    <col min="14985" max="14985" width="12.5" style="156" customWidth="1"/>
    <col min="14986" max="14986" width="9.59765625" style="156" customWidth="1"/>
    <col min="14987" max="14987" width="15.59765625" style="156" customWidth="1"/>
    <col min="14988" max="14989" width="11.3984375" style="156" customWidth="1"/>
    <col min="14990" max="14990" width="10.09765625" style="156" customWidth="1"/>
    <col min="14991" max="14991" width="16.5" style="156" customWidth="1"/>
    <col min="14992" max="14992" width="11.59765625" style="156" customWidth="1"/>
    <col min="14993" max="14994" width="11.8984375" style="156" customWidth="1"/>
    <col min="14995" max="14995" width="9.796875" style="156" customWidth="1"/>
    <col min="14996" max="14996" width="10" style="156" customWidth="1"/>
    <col min="14997" max="14997" width="13.69921875" style="156" customWidth="1"/>
    <col min="14998" max="14998" width="8.69921875" style="156"/>
    <col min="14999" max="14999" width="9.8984375" style="156" customWidth="1"/>
    <col min="15000" max="15000" width="9.69921875" style="156" customWidth="1"/>
    <col min="15001" max="15001" width="10.296875" style="156" customWidth="1"/>
    <col min="15002" max="15002" width="3.59765625" style="156" customWidth="1"/>
    <col min="15003" max="15193" width="8.69921875" style="156"/>
    <col min="15194" max="15194" width="5.796875" style="156" customWidth="1"/>
    <col min="15195" max="15195" width="12.5" style="156" customWidth="1"/>
    <col min="15196" max="15196" width="10.69921875" style="156" customWidth="1"/>
    <col min="15197" max="15199" width="8.69921875" style="156"/>
    <col min="15200" max="15200" width="13.8984375" style="156" customWidth="1"/>
    <col min="15201" max="15201" width="14.59765625" style="156" customWidth="1"/>
    <col min="15202" max="15213" width="8.69921875" style="156"/>
    <col min="15214" max="15214" width="10.796875" style="156" customWidth="1"/>
    <col min="15215" max="15215" width="11.5" style="156" customWidth="1"/>
    <col min="15216" max="15216" width="10" style="156" customWidth="1"/>
    <col min="15217" max="15217" width="10.796875" style="156" customWidth="1"/>
    <col min="15218" max="15218" width="8.69921875" style="156"/>
    <col min="15219" max="15219" width="13.796875" style="156" customWidth="1"/>
    <col min="15220" max="15220" width="13.69921875" style="156" customWidth="1"/>
    <col min="15221" max="15221" width="19.296875" style="156" customWidth="1"/>
    <col min="15222" max="15237" width="8.69921875" style="156"/>
    <col min="15238" max="15239" width="12.09765625" style="156" customWidth="1"/>
    <col min="15240" max="15240" width="8.69921875" style="156"/>
    <col min="15241" max="15241" width="12.5" style="156" customWidth="1"/>
    <col min="15242" max="15242" width="9.59765625" style="156" customWidth="1"/>
    <col min="15243" max="15243" width="15.59765625" style="156" customWidth="1"/>
    <col min="15244" max="15245" width="11.3984375" style="156" customWidth="1"/>
    <col min="15246" max="15246" width="10.09765625" style="156" customWidth="1"/>
    <col min="15247" max="15247" width="16.5" style="156" customWidth="1"/>
    <col min="15248" max="15248" width="11.59765625" style="156" customWidth="1"/>
    <col min="15249" max="15250" width="11.8984375" style="156" customWidth="1"/>
    <col min="15251" max="15251" width="9.796875" style="156" customWidth="1"/>
    <col min="15252" max="15252" width="10" style="156" customWidth="1"/>
    <col min="15253" max="15253" width="13.69921875" style="156" customWidth="1"/>
    <col min="15254" max="15254" width="8.69921875" style="156"/>
    <col min="15255" max="15255" width="9.8984375" style="156" customWidth="1"/>
    <col min="15256" max="15256" width="9.69921875" style="156" customWidth="1"/>
    <col min="15257" max="15257" width="10.296875" style="156" customWidth="1"/>
    <col min="15258" max="15258" width="3.59765625" style="156" customWidth="1"/>
    <col min="15259" max="15449" width="8.69921875" style="156"/>
    <col min="15450" max="15450" width="5.796875" style="156" customWidth="1"/>
    <col min="15451" max="15451" width="12.5" style="156" customWidth="1"/>
    <col min="15452" max="15452" width="10.69921875" style="156" customWidth="1"/>
    <col min="15453" max="15455" width="8.69921875" style="156"/>
    <col min="15456" max="15456" width="13.8984375" style="156" customWidth="1"/>
    <col min="15457" max="15457" width="14.59765625" style="156" customWidth="1"/>
    <col min="15458" max="15469" width="8.69921875" style="156"/>
    <col min="15470" max="15470" width="10.796875" style="156" customWidth="1"/>
    <col min="15471" max="15471" width="11.5" style="156" customWidth="1"/>
    <col min="15472" max="15472" width="10" style="156" customWidth="1"/>
    <col min="15473" max="15473" width="10.796875" style="156" customWidth="1"/>
    <col min="15474" max="15474" width="8.69921875" style="156"/>
    <col min="15475" max="15475" width="13.796875" style="156" customWidth="1"/>
    <col min="15476" max="15476" width="13.69921875" style="156" customWidth="1"/>
    <col min="15477" max="15477" width="19.296875" style="156" customWidth="1"/>
    <col min="15478" max="15493" width="8.69921875" style="156"/>
    <col min="15494" max="15495" width="12.09765625" style="156" customWidth="1"/>
    <col min="15496" max="15496" width="8.69921875" style="156"/>
    <col min="15497" max="15497" width="12.5" style="156" customWidth="1"/>
    <col min="15498" max="15498" width="9.59765625" style="156" customWidth="1"/>
    <col min="15499" max="15499" width="15.59765625" style="156" customWidth="1"/>
    <col min="15500" max="15501" width="11.3984375" style="156" customWidth="1"/>
    <col min="15502" max="15502" width="10.09765625" style="156" customWidth="1"/>
    <col min="15503" max="15503" width="16.5" style="156" customWidth="1"/>
    <col min="15504" max="15504" width="11.59765625" style="156" customWidth="1"/>
    <col min="15505" max="15506" width="11.8984375" style="156" customWidth="1"/>
    <col min="15507" max="15507" width="9.796875" style="156" customWidth="1"/>
    <col min="15508" max="15508" width="10" style="156" customWidth="1"/>
    <col min="15509" max="15509" width="13.69921875" style="156" customWidth="1"/>
    <col min="15510" max="15510" width="8.69921875" style="156"/>
    <col min="15511" max="15511" width="9.8984375" style="156" customWidth="1"/>
    <col min="15512" max="15512" width="9.69921875" style="156" customWidth="1"/>
    <col min="15513" max="15513" width="10.296875" style="156" customWidth="1"/>
    <col min="15514" max="15514" width="3.59765625" style="156" customWidth="1"/>
    <col min="15515" max="15705" width="8.69921875" style="156"/>
    <col min="15706" max="15706" width="5.796875" style="156" customWidth="1"/>
    <col min="15707" max="15707" width="12.5" style="156" customWidth="1"/>
    <col min="15708" max="15708" width="10.69921875" style="156" customWidth="1"/>
    <col min="15709" max="15711" width="8.69921875" style="156"/>
    <col min="15712" max="15712" width="13.8984375" style="156" customWidth="1"/>
    <col min="15713" max="15713" width="14.59765625" style="156" customWidth="1"/>
    <col min="15714" max="15725" width="8.69921875" style="156"/>
    <col min="15726" max="15726" width="10.796875" style="156" customWidth="1"/>
    <col min="15727" max="15727" width="11.5" style="156" customWidth="1"/>
    <col min="15728" max="15728" width="10" style="156" customWidth="1"/>
    <col min="15729" max="15729" width="10.796875" style="156" customWidth="1"/>
    <col min="15730" max="15730" width="8.69921875" style="156"/>
    <col min="15731" max="15731" width="13.796875" style="156" customWidth="1"/>
    <col min="15732" max="15732" width="13.69921875" style="156" customWidth="1"/>
    <col min="15733" max="15733" width="19.296875" style="156" customWidth="1"/>
    <col min="15734" max="15749" width="8.69921875" style="156"/>
    <col min="15750" max="15751" width="12.09765625" style="156" customWidth="1"/>
    <col min="15752" max="15752" width="8.69921875" style="156"/>
    <col min="15753" max="15753" width="12.5" style="156" customWidth="1"/>
    <col min="15754" max="15754" width="9.59765625" style="156" customWidth="1"/>
    <col min="15755" max="15755" width="15.59765625" style="156" customWidth="1"/>
    <col min="15756" max="15757" width="11.3984375" style="156" customWidth="1"/>
    <col min="15758" max="15758" width="10.09765625" style="156" customWidth="1"/>
    <col min="15759" max="15759" width="16.5" style="156" customWidth="1"/>
    <col min="15760" max="15760" width="11.59765625" style="156" customWidth="1"/>
    <col min="15761" max="15762" width="11.8984375" style="156" customWidth="1"/>
    <col min="15763" max="15763" width="9.796875" style="156" customWidth="1"/>
    <col min="15764" max="15764" width="10" style="156" customWidth="1"/>
    <col min="15765" max="15765" width="13.69921875" style="156" customWidth="1"/>
    <col min="15766" max="15766" width="8.69921875" style="156"/>
    <col min="15767" max="15767" width="9.8984375" style="156" customWidth="1"/>
    <col min="15768" max="15768" width="9.69921875" style="156" customWidth="1"/>
    <col min="15769" max="15769" width="10.296875" style="156" customWidth="1"/>
    <col min="15770" max="15770" width="3.59765625" style="156" customWidth="1"/>
    <col min="15771" max="15961" width="8.69921875" style="156"/>
    <col min="15962" max="15962" width="5.796875" style="156" customWidth="1"/>
    <col min="15963" max="15963" width="12.5" style="156" customWidth="1"/>
    <col min="15964" max="15964" width="10.69921875" style="156" customWidth="1"/>
    <col min="15965" max="15967" width="8.69921875" style="156"/>
    <col min="15968" max="15968" width="13.8984375" style="156" customWidth="1"/>
    <col min="15969" max="15969" width="14.59765625" style="156" customWidth="1"/>
    <col min="15970" max="15981" width="8.69921875" style="156"/>
    <col min="15982" max="15982" width="10.796875" style="156" customWidth="1"/>
    <col min="15983" max="15983" width="11.5" style="156" customWidth="1"/>
    <col min="15984" max="15984" width="10" style="156" customWidth="1"/>
    <col min="15985" max="15985" width="10.796875" style="156" customWidth="1"/>
    <col min="15986" max="15986" width="8.69921875" style="156"/>
    <col min="15987" max="15987" width="13.796875" style="156" customWidth="1"/>
    <col min="15988" max="15988" width="13.69921875" style="156" customWidth="1"/>
    <col min="15989" max="15989" width="19.296875" style="156" customWidth="1"/>
    <col min="15990" max="16005" width="8.69921875" style="156"/>
    <col min="16006" max="16007" width="12.09765625" style="156" customWidth="1"/>
    <col min="16008" max="16008" width="8.69921875" style="156"/>
    <col min="16009" max="16009" width="12.5" style="156" customWidth="1"/>
    <col min="16010" max="16010" width="9.59765625" style="156" customWidth="1"/>
    <col min="16011" max="16011" width="15.59765625" style="156" customWidth="1"/>
    <col min="16012" max="16013" width="11.3984375" style="156" customWidth="1"/>
    <col min="16014" max="16014" width="10.09765625" style="156" customWidth="1"/>
    <col min="16015" max="16015" width="16.5" style="156" customWidth="1"/>
    <col min="16016" max="16016" width="11.59765625" style="156" customWidth="1"/>
    <col min="16017" max="16018" width="11.8984375" style="156" customWidth="1"/>
    <col min="16019" max="16019" width="9.796875" style="156" customWidth="1"/>
    <col min="16020" max="16020" width="10" style="156" customWidth="1"/>
    <col min="16021" max="16021" width="13.69921875" style="156" customWidth="1"/>
    <col min="16022" max="16022" width="8.69921875" style="156"/>
    <col min="16023" max="16023" width="9.8984375" style="156" customWidth="1"/>
    <col min="16024" max="16024" width="9.69921875" style="156" customWidth="1"/>
    <col min="16025" max="16025" width="10.296875" style="156" customWidth="1"/>
    <col min="16026" max="16026" width="3.59765625" style="156" customWidth="1"/>
    <col min="16027" max="16384" width="8.69921875" style="156"/>
  </cols>
  <sheetData>
    <row r="1" spans="1:68" ht="13.2" x14ac:dyDescent="0.2">
      <c r="A1" s="155" t="s">
        <v>122</v>
      </c>
    </row>
    <row r="2" spans="1:68" x14ac:dyDescent="0.2">
      <c r="C2" s="158" t="s">
        <v>123</v>
      </c>
    </row>
    <row r="3" spans="1:68" s="157" customFormat="1" x14ac:dyDescent="0.2">
      <c r="A3" s="159"/>
      <c r="B3" s="160" t="s">
        <v>124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</row>
    <row r="4" spans="1:68" s="157" customFormat="1" x14ac:dyDescent="0.2">
      <c r="A4" s="159"/>
      <c r="B4" s="162" t="s">
        <v>125</v>
      </c>
      <c r="C4" s="161" t="s">
        <v>357</v>
      </c>
      <c r="D4" s="161" t="s">
        <v>357</v>
      </c>
      <c r="E4" s="161" t="s">
        <v>357</v>
      </c>
      <c r="F4" s="161" t="s">
        <v>357</v>
      </c>
      <c r="G4" s="161" t="s">
        <v>357</v>
      </c>
      <c r="H4" s="161" t="s">
        <v>357</v>
      </c>
      <c r="I4" s="161" t="s">
        <v>357</v>
      </c>
      <c r="J4" s="161" t="s">
        <v>358</v>
      </c>
      <c r="K4" s="161" t="s">
        <v>358</v>
      </c>
      <c r="L4" s="161" t="s">
        <v>359</v>
      </c>
      <c r="M4" s="161" t="s">
        <v>359</v>
      </c>
      <c r="N4" s="161" t="s">
        <v>359</v>
      </c>
      <c r="O4" s="161" t="s">
        <v>359</v>
      </c>
      <c r="P4" s="161" t="s">
        <v>359</v>
      </c>
      <c r="Q4" s="161" t="s">
        <v>359</v>
      </c>
      <c r="R4" s="161" t="s">
        <v>359</v>
      </c>
      <c r="S4" s="161" t="s">
        <v>359</v>
      </c>
      <c r="T4" s="161" t="s">
        <v>359</v>
      </c>
      <c r="U4" s="161" t="s">
        <v>359</v>
      </c>
      <c r="V4" s="161" t="s">
        <v>359</v>
      </c>
      <c r="W4" s="161" t="s">
        <v>359</v>
      </c>
      <c r="X4" s="161" t="s">
        <v>359</v>
      </c>
      <c r="Y4" s="161" t="s">
        <v>359</v>
      </c>
      <c r="Z4" s="161" t="s">
        <v>359</v>
      </c>
      <c r="AA4" s="161" t="s">
        <v>359</v>
      </c>
      <c r="AB4" s="161" t="s">
        <v>359</v>
      </c>
      <c r="AC4" s="161" t="s">
        <v>359</v>
      </c>
      <c r="AD4" s="161" t="s">
        <v>359</v>
      </c>
      <c r="AE4" s="161" t="s">
        <v>359</v>
      </c>
      <c r="AF4" s="161" t="s">
        <v>359</v>
      </c>
      <c r="AG4" s="161" t="s">
        <v>359</v>
      </c>
      <c r="AH4" s="161" t="s">
        <v>360</v>
      </c>
      <c r="AI4" s="161" t="s">
        <v>361</v>
      </c>
      <c r="AJ4" s="161" t="s">
        <v>359</v>
      </c>
      <c r="AK4" s="161" t="s">
        <v>359</v>
      </c>
      <c r="AL4" s="161" t="s">
        <v>359</v>
      </c>
      <c r="AM4" s="161" t="s">
        <v>359</v>
      </c>
      <c r="AN4" s="161" t="s">
        <v>362</v>
      </c>
      <c r="AO4" s="161" t="s">
        <v>363</v>
      </c>
      <c r="AP4" s="161" t="s">
        <v>359</v>
      </c>
      <c r="AQ4" s="161" t="s">
        <v>359</v>
      </c>
      <c r="AR4" s="161" t="s">
        <v>363</v>
      </c>
      <c r="AS4" s="161" t="s">
        <v>359</v>
      </c>
      <c r="AT4" s="161" t="s">
        <v>359</v>
      </c>
      <c r="AU4" s="161" t="s">
        <v>359</v>
      </c>
      <c r="AV4" s="161" t="s">
        <v>359</v>
      </c>
      <c r="AW4" s="161" t="s">
        <v>359</v>
      </c>
      <c r="AX4" s="161" t="s">
        <v>359</v>
      </c>
      <c r="AY4" s="161" t="s">
        <v>364</v>
      </c>
      <c r="AZ4" s="161" t="s">
        <v>360</v>
      </c>
      <c r="BA4" s="161" t="s">
        <v>360</v>
      </c>
      <c r="BB4" s="161" t="s">
        <v>360</v>
      </c>
      <c r="BC4" s="161" t="s">
        <v>359</v>
      </c>
      <c r="BD4" s="161" t="s">
        <v>359</v>
      </c>
      <c r="BE4" s="161" t="s">
        <v>359</v>
      </c>
      <c r="BF4" s="161" t="s">
        <v>359</v>
      </c>
      <c r="BG4" s="161" t="s">
        <v>359</v>
      </c>
      <c r="BH4" s="161" t="s">
        <v>376</v>
      </c>
      <c r="BI4" s="161" t="s">
        <v>359</v>
      </c>
      <c r="BJ4" s="161" t="s">
        <v>359</v>
      </c>
      <c r="BK4" s="161" t="s">
        <v>359</v>
      </c>
      <c r="BL4" s="161" t="s">
        <v>359</v>
      </c>
      <c r="BM4" s="161" t="s">
        <v>358</v>
      </c>
      <c r="BN4" s="161"/>
    </row>
    <row r="5" spans="1:68" s="157" customFormat="1" x14ac:dyDescent="0.2">
      <c r="A5" s="159"/>
      <c r="B5" s="160" t="s">
        <v>126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</row>
    <row r="6" spans="1:68" s="164" customFormat="1" ht="20.399999999999999" x14ac:dyDescent="0.2">
      <c r="A6" s="163"/>
      <c r="B6" s="160" t="s">
        <v>127</v>
      </c>
      <c r="C6" s="265" t="s">
        <v>377</v>
      </c>
      <c r="D6" s="265" t="s">
        <v>148</v>
      </c>
      <c r="E6" s="265" t="s">
        <v>147</v>
      </c>
      <c r="F6" s="265" t="s">
        <v>278</v>
      </c>
      <c r="G6" s="265" t="s">
        <v>149</v>
      </c>
      <c r="H6" s="265" t="s">
        <v>153</v>
      </c>
      <c r="I6" s="265" t="s">
        <v>277</v>
      </c>
      <c r="J6" s="265" t="s">
        <v>154</v>
      </c>
      <c r="K6" s="265" t="s">
        <v>157</v>
      </c>
      <c r="L6" s="265" t="s">
        <v>158</v>
      </c>
      <c r="M6" s="265" t="s">
        <v>6</v>
      </c>
      <c r="N6" s="265" t="s">
        <v>8</v>
      </c>
      <c r="O6" s="265" t="s">
        <v>159</v>
      </c>
      <c r="P6" s="265" t="s">
        <v>160</v>
      </c>
      <c r="Q6" s="265" t="s">
        <v>161</v>
      </c>
      <c r="R6" s="265" t="s">
        <v>162</v>
      </c>
      <c r="S6" s="265" t="s">
        <v>280</v>
      </c>
      <c r="T6" s="265" t="s">
        <v>84</v>
      </c>
      <c r="U6" s="265" t="s">
        <v>384</v>
      </c>
      <c r="V6" s="265" t="s">
        <v>9</v>
      </c>
      <c r="W6" s="265" t="s">
        <v>10</v>
      </c>
      <c r="X6" s="265" t="s">
        <v>400</v>
      </c>
      <c r="Y6" s="265" t="s">
        <v>174</v>
      </c>
      <c r="Z6" s="265" t="s">
        <v>173</v>
      </c>
      <c r="AA6" s="265" t="s">
        <v>170</v>
      </c>
      <c r="AB6" s="265" t="s">
        <v>85</v>
      </c>
      <c r="AC6" s="265" t="s">
        <v>50</v>
      </c>
      <c r="AD6" s="265" t="s">
        <v>86</v>
      </c>
      <c r="AE6" s="265" t="s">
        <v>87</v>
      </c>
      <c r="AF6" s="265" t="s">
        <v>88</v>
      </c>
      <c r="AG6" s="265" t="s">
        <v>282</v>
      </c>
      <c r="AH6" s="265" t="s">
        <v>388</v>
      </c>
      <c r="AI6" s="265" t="s">
        <v>19</v>
      </c>
      <c r="AJ6" s="265" t="s">
        <v>52</v>
      </c>
      <c r="AK6" s="265" t="s">
        <v>186</v>
      </c>
      <c r="AL6" s="265" t="s">
        <v>285</v>
      </c>
      <c r="AM6" s="265" t="s">
        <v>190</v>
      </c>
      <c r="AN6" s="265" t="s">
        <v>17</v>
      </c>
      <c r="AO6" s="265" t="s">
        <v>391</v>
      </c>
      <c r="AP6" s="265" t="s">
        <v>397</v>
      </c>
      <c r="AQ6" s="265" t="s">
        <v>200</v>
      </c>
      <c r="AR6" s="265" t="s">
        <v>198</v>
      </c>
      <c r="AS6" s="265" t="s">
        <v>198</v>
      </c>
      <c r="AT6" s="265" t="s">
        <v>23</v>
      </c>
      <c r="AU6" s="265" t="s">
        <v>207</v>
      </c>
      <c r="AV6" s="265" t="s">
        <v>208</v>
      </c>
      <c r="AW6" s="265" t="s">
        <v>209</v>
      </c>
      <c r="AX6" s="265" t="s">
        <v>287</v>
      </c>
      <c r="AY6" s="265" t="s">
        <v>105</v>
      </c>
      <c r="AZ6" s="265" t="s">
        <v>343</v>
      </c>
      <c r="BA6" s="265" t="s">
        <v>393</v>
      </c>
      <c r="BB6" s="265" t="s">
        <v>399</v>
      </c>
      <c r="BC6" s="265" t="s">
        <v>47</v>
      </c>
      <c r="BD6" s="265" t="s">
        <v>74</v>
      </c>
      <c r="BE6" s="265" t="s">
        <v>218</v>
      </c>
      <c r="BF6" s="265" t="s">
        <v>27</v>
      </c>
      <c r="BG6" s="265" t="s">
        <v>291</v>
      </c>
      <c r="BH6" s="265" t="s">
        <v>28</v>
      </c>
      <c r="BI6" s="265" t="s">
        <v>220</v>
      </c>
      <c r="BJ6" s="265" t="s">
        <v>40</v>
      </c>
      <c r="BK6" s="265" t="s">
        <v>225</v>
      </c>
      <c r="BL6" s="265" t="s">
        <v>222</v>
      </c>
      <c r="BM6" s="265" t="s">
        <v>29</v>
      </c>
      <c r="BN6" s="265"/>
    </row>
    <row r="7" spans="1:68" x14ac:dyDescent="0.2">
      <c r="A7" s="165" t="s">
        <v>129</v>
      </c>
      <c r="B7" s="166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</row>
    <row r="8" spans="1:68" x14ac:dyDescent="0.2">
      <c r="A8" s="168" t="s">
        <v>258</v>
      </c>
      <c r="B8" s="166"/>
      <c r="C8" s="263"/>
      <c r="D8" s="263"/>
      <c r="E8" s="263"/>
      <c r="F8" s="263"/>
      <c r="G8" s="263"/>
      <c r="H8" s="263"/>
      <c r="I8" s="263">
        <v>0.13496296296296295</v>
      </c>
      <c r="J8" s="263"/>
      <c r="K8" s="263"/>
      <c r="L8" s="263"/>
      <c r="M8" s="263">
        <v>4.5382728164867521</v>
      </c>
      <c r="N8" s="263"/>
      <c r="O8" s="263">
        <v>5.4009523809523818</v>
      </c>
      <c r="P8" s="263"/>
      <c r="Q8" s="263"/>
      <c r="R8" s="263"/>
      <c r="S8" s="263"/>
      <c r="T8" s="263"/>
      <c r="U8" s="263">
        <v>3.3285714285714287</v>
      </c>
      <c r="V8" s="263"/>
      <c r="W8" s="263"/>
      <c r="X8" s="263"/>
      <c r="Y8" s="263"/>
      <c r="Z8" s="263"/>
      <c r="AA8" s="263"/>
      <c r="AB8" s="263"/>
      <c r="AC8" s="263">
        <v>0.30826470588235294</v>
      </c>
      <c r="AD8" s="263"/>
      <c r="AE8" s="263"/>
      <c r="AF8" s="263"/>
      <c r="AG8" s="263"/>
      <c r="AH8" s="263">
        <v>1.0192532088681447</v>
      </c>
      <c r="AI8" s="263">
        <v>0.19856028794241151</v>
      </c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>
        <v>5.043010752688172</v>
      </c>
      <c r="AU8" s="263"/>
      <c r="AV8" s="263"/>
      <c r="AW8" s="263"/>
      <c r="AX8" s="263"/>
      <c r="AY8" s="263"/>
      <c r="AZ8" s="263"/>
      <c r="BA8" s="263"/>
      <c r="BB8" s="263"/>
      <c r="BC8" s="263">
        <v>1.4376693766937669</v>
      </c>
      <c r="BD8" s="263">
        <v>0.97333333333333338</v>
      </c>
      <c r="BE8" s="263"/>
      <c r="BF8" s="263"/>
      <c r="BG8" s="263"/>
      <c r="BH8" s="263"/>
      <c r="BI8" s="263">
        <v>1.1171137136380809</v>
      </c>
      <c r="BJ8" s="263"/>
      <c r="BK8" s="263">
        <v>4.5812499999999998</v>
      </c>
      <c r="BL8" s="263"/>
      <c r="BM8" s="263"/>
      <c r="BN8" s="263"/>
      <c r="BO8" s="263"/>
      <c r="BP8" s="263"/>
    </row>
    <row r="9" spans="1:68" x14ac:dyDescent="0.2">
      <c r="A9" s="168" t="s">
        <v>259</v>
      </c>
      <c r="B9" s="166"/>
      <c r="C9" s="263"/>
      <c r="D9" s="263"/>
      <c r="E9" s="263"/>
      <c r="F9" s="263"/>
      <c r="G9" s="263"/>
      <c r="H9" s="263"/>
      <c r="I9" s="263">
        <v>0.14133333333333334</v>
      </c>
      <c r="J9" s="263"/>
      <c r="K9" s="263"/>
      <c r="L9" s="263">
        <v>4.7912371134020617</v>
      </c>
      <c r="M9" s="263">
        <v>4.1055555555555552</v>
      </c>
      <c r="N9" s="263"/>
      <c r="O9" s="263">
        <v>5.5873786407766985</v>
      </c>
      <c r="P9" s="263"/>
      <c r="Q9" s="263"/>
      <c r="R9" s="263"/>
      <c r="S9" s="263"/>
      <c r="T9" s="263"/>
      <c r="U9" s="263">
        <v>4.05607476635514</v>
      </c>
      <c r="V9" s="263">
        <v>0.19423766816143498</v>
      </c>
      <c r="W9" s="263"/>
      <c r="X9" s="263"/>
      <c r="Y9" s="263"/>
      <c r="Z9" s="263"/>
      <c r="AA9" s="263"/>
      <c r="AB9" s="263"/>
      <c r="AC9" s="263">
        <v>0.37607272727272728</v>
      </c>
      <c r="AD9" s="263"/>
      <c r="AE9" s="263"/>
      <c r="AF9" s="263"/>
      <c r="AG9" s="263"/>
      <c r="AH9" s="263">
        <v>0.12971572288697508</v>
      </c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>
        <v>5.8571428571428568</v>
      </c>
      <c r="AU9" s="263"/>
      <c r="AV9" s="263"/>
      <c r="AW9" s="263"/>
      <c r="AX9" s="263"/>
      <c r="AY9" s="263"/>
      <c r="AZ9" s="263"/>
      <c r="BA9" s="263"/>
      <c r="BB9" s="263"/>
      <c r="BC9" s="263">
        <v>1.4567857142857144</v>
      </c>
      <c r="BD9" s="263">
        <v>1.0562130177514792</v>
      </c>
      <c r="BE9" s="263"/>
      <c r="BF9" s="263"/>
      <c r="BG9" s="263"/>
      <c r="BH9" s="263"/>
      <c r="BI9" s="263">
        <v>0.95937499999999998</v>
      </c>
      <c r="BJ9" s="263"/>
      <c r="BK9" s="263">
        <v>3.7582417582417582</v>
      </c>
      <c r="BL9" s="263">
        <v>13.841269841269842</v>
      </c>
      <c r="BM9" s="263"/>
      <c r="BN9" s="263"/>
      <c r="BO9" s="263"/>
      <c r="BP9" s="263"/>
    </row>
    <row r="10" spans="1:68" x14ac:dyDescent="0.2">
      <c r="A10" s="168" t="s">
        <v>260</v>
      </c>
      <c r="B10" s="167"/>
      <c r="C10" s="263"/>
      <c r="D10" s="263"/>
      <c r="E10" s="263"/>
      <c r="F10" s="263"/>
      <c r="G10" s="263"/>
      <c r="H10" s="263"/>
      <c r="I10" s="263">
        <v>0.21428571428571427</v>
      </c>
      <c r="J10" s="263"/>
      <c r="K10" s="263"/>
      <c r="L10" s="263">
        <v>5</v>
      </c>
      <c r="M10" s="263">
        <v>4.6428571428571432</v>
      </c>
      <c r="N10" s="263"/>
      <c r="O10" s="263">
        <v>5.9524134790528231</v>
      </c>
      <c r="P10" s="263"/>
      <c r="Q10" s="263"/>
      <c r="R10" s="263"/>
      <c r="S10" s="263"/>
      <c r="T10" s="263"/>
      <c r="U10" s="263">
        <v>4.2279999999999998</v>
      </c>
      <c r="V10" s="263">
        <v>0.19078947368421054</v>
      </c>
      <c r="W10" s="263">
        <v>0.28580645161290325</v>
      </c>
      <c r="X10" s="263"/>
      <c r="Y10" s="263"/>
      <c r="Z10" s="263"/>
      <c r="AA10" s="263"/>
      <c r="AB10" s="263"/>
      <c r="AC10" s="263">
        <v>0.424789644012945</v>
      </c>
      <c r="AD10" s="263"/>
      <c r="AE10" s="263"/>
      <c r="AF10" s="263"/>
      <c r="AG10" s="263"/>
      <c r="AH10" s="263">
        <v>4.4823529411764707E-2</v>
      </c>
      <c r="AI10" s="263"/>
      <c r="AJ10" s="263">
        <v>1.9715242881072026</v>
      </c>
      <c r="AK10" s="263"/>
      <c r="AL10" s="263"/>
      <c r="AM10" s="263"/>
      <c r="AN10" s="263"/>
      <c r="AO10" s="263"/>
      <c r="AP10" s="263"/>
      <c r="AQ10" s="263"/>
      <c r="AR10" s="263"/>
      <c r="AS10" s="263"/>
      <c r="AT10" s="263">
        <v>2.1482352941176472</v>
      </c>
      <c r="AU10" s="263">
        <v>0.46411764705882352</v>
      </c>
      <c r="AV10" s="263"/>
      <c r="AW10" s="263"/>
      <c r="AX10" s="263"/>
      <c r="AY10" s="263">
        <v>0.49965010496850942</v>
      </c>
      <c r="AZ10" s="263">
        <v>0.57133333333333336</v>
      </c>
      <c r="BA10" s="263"/>
      <c r="BB10" s="263"/>
      <c r="BC10" s="263">
        <v>1.8538899430740039</v>
      </c>
      <c r="BD10" s="263">
        <v>1.1426666666666667</v>
      </c>
      <c r="BE10" s="263"/>
      <c r="BF10" s="263">
        <v>1.5714285714285714</v>
      </c>
      <c r="BG10" s="263"/>
      <c r="BH10" s="263"/>
      <c r="BI10" s="263"/>
      <c r="BJ10" s="263">
        <v>1.3738461538461539</v>
      </c>
      <c r="BK10" s="263"/>
      <c r="BL10" s="263">
        <v>14.28888888888889</v>
      </c>
      <c r="BM10" s="263"/>
      <c r="BN10" s="263"/>
      <c r="BO10" s="263"/>
      <c r="BP10" s="263"/>
    </row>
    <row r="11" spans="1:68" x14ac:dyDescent="0.2">
      <c r="A11" s="168" t="s">
        <v>261</v>
      </c>
      <c r="B11" s="167"/>
      <c r="C11" s="263"/>
      <c r="D11" s="263"/>
      <c r="E11" s="263"/>
      <c r="F11" s="263"/>
      <c r="G11" s="263"/>
      <c r="H11" s="263"/>
      <c r="I11" s="263"/>
      <c r="J11" s="263"/>
      <c r="K11" s="263"/>
      <c r="L11" s="263">
        <v>4.3746666666666663</v>
      </c>
      <c r="M11" s="263">
        <v>4.6876666666666669</v>
      </c>
      <c r="N11" s="263">
        <v>0.75</v>
      </c>
      <c r="O11" s="263">
        <v>4.926801801801802</v>
      </c>
      <c r="P11" s="263"/>
      <c r="Q11" s="263"/>
      <c r="R11" s="263"/>
      <c r="S11" s="263"/>
      <c r="T11" s="263"/>
      <c r="U11" s="263">
        <v>3.3620689655172415</v>
      </c>
      <c r="V11" s="263">
        <v>0.2324438202247191</v>
      </c>
      <c r="W11" s="263">
        <v>0.25015328019619865</v>
      </c>
      <c r="X11" s="263"/>
      <c r="Y11" s="263"/>
      <c r="Z11" s="263"/>
      <c r="AA11" s="263"/>
      <c r="AB11" s="263"/>
      <c r="AC11" s="263">
        <v>0.43213432835820897</v>
      </c>
      <c r="AD11" s="263"/>
      <c r="AE11" s="263"/>
      <c r="AF11" s="263"/>
      <c r="AG11" s="263"/>
      <c r="AH11" s="263">
        <v>3.3536585365853661E-2</v>
      </c>
      <c r="AI11" s="263"/>
      <c r="AJ11" s="263">
        <v>1.222692633361558</v>
      </c>
      <c r="AK11" s="263"/>
      <c r="AL11" s="263"/>
      <c r="AM11" s="263"/>
      <c r="AN11" s="263"/>
      <c r="AO11" s="263"/>
      <c r="AP11" s="263"/>
      <c r="AQ11" s="263"/>
      <c r="AR11" s="263"/>
      <c r="AS11" s="263"/>
      <c r="AT11" s="263"/>
      <c r="AU11" s="263">
        <v>0.33083778966131905</v>
      </c>
      <c r="AV11" s="263"/>
      <c r="AW11" s="263"/>
      <c r="AX11" s="263"/>
      <c r="AY11" s="263">
        <v>0.55869565217391304</v>
      </c>
      <c r="AZ11" s="263">
        <v>0.5</v>
      </c>
      <c r="BA11" s="263"/>
      <c r="BB11" s="263"/>
      <c r="BC11" s="263">
        <v>1.8875305623471883</v>
      </c>
      <c r="BD11" s="263">
        <v>1.125</v>
      </c>
      <c r="BE11" s="263"/>
      <c r="BF11" s="263"/>
      <c r="BG11" s="263"/>
      <c r="BH11" s="263"/>
      <c r="BI11" s="263"/>
      <c r="BJ11" s="263">
        <v>1.25</v>
      </c>
      <c r="BK11" s="263"/>
      <c r="BL11" s="263">
        <v>12.804878048780488</v>
      </c>
      <c r="BM11" s="263"/>
      <c r="BN11" s="263"/>
      <c r="BO11" s="263"/>
      <c r="BP11" s="263"/>
    </row>
    <row r="12" spans="1:68" x14ac:dyDescent="0.2">
      <c r="A12" s="168" t="s">
        <v>262</v>
      </c>
      <c r="B12" s="167"/>
      <c r="C12" s="263"/>
      <c r="D12" s="263"/>
      <c r="E12" s="263"/>
      <c r="F12" s="263"/>
      <c r="G12" s="263"/>
      <c r="H12" s="263"/>
      <c r="I12" s="263"/>
      <c r="J12" s="263"/>
      <c r="K12" s="263"/>
      <c r="L12" s="263">
        <v>4.3075342465753428</v>
      </c>
      <c r="M12" s="263">
        <v>4.6152505446623096</v>
      </c>
      <c r="N12" s="263">
        <v>0.73796296296296293</v>
      </c>
      <c r="O12" s="263">
        <v>4.9124731182795704</v>
      </c>
      <c r="P12" s="263"/>
      <c r="Q12" s="263"/>
      <c r="R12" s="263"/>
      <c r="S12" s="263"/>
      <c r="T12" s="263"/>
      <c r="U12" s="263">
        <v>2.5025510204081631</v>
      </c>
      <c r="V12" s="263">
        <v>0.22897742363877821</v>
      </c>
      <c r="W12" s="263">
        <v>0.27667638483965012</v>
      </c>
      <c r="X12" s="263"/>
      <c r="Y12" s="263"/>
      <c r="Z12" s="263"/>
      <c r="AA12" s="263"/>
      <c r="AB12" s="263"/>
      <c r="AC12" s="263">
        <v>0.45031111111111111</v>
      </c>
      <c r="AD12" s="263"/>
      <c r="AE12" s="263"/>
      <c r="AF12" s="263"/>
      <c r="AG12" s="263"/>
      <c r="AH12" s="263">
        <v>3.6541666666666667E-2</v>
      </c>
      <c r="AI12" s="263"/>
      <c r="AJ12" s="263">
        <v>1.328643216080402</v>
      </c>
      <c r="AK12" s="263"/>
      <c r="AL12" s="263"/>
      <c r="AM12" s="263"/>
      <c r="AN12" s="263"/>
      <c r="AO12" s="263"/>
      <c r="AP12" s="263"/>
      <c r="AQ12" s="263"/>
      <c r="AR12" s="263"/>
      <c r="AS12" s="263"/>
      <c r="AT12" s="263"/>
      <c r="AU12" s="263">
        <v>0.31039540816326533</v>
      </c>
      <c r="AV12" s="263"/>
      <c r="AW12" s="263"/>
      <c r="AX12" s="263"/>
      <c r="AY12" s="263">
        <v>0.49243027888446217</v>
      </c>
      <c r="AZ12" s="263"/>
      <c r="BA12" s="263"/>
      <c r="BB12" s="263"/>
      <c r="BC12" s="263">
        <v>1.8045977011494252</v>
      </c>
      <c r="BD12" s="263"/>
      <c r="BE12" s="263"/>
      <c r="BF12" s="263"/>
      <c r="BG12" s="263"/>
      <c r="BH12" s="263"/>
      <c r="BI12" s="263"/>
      <c r="BJ12" s="263">
        <v>1.2363636363636363</v>
      </c>
      <c r="BK12" s="263"/>
      <c r="BL12" s="263">
        <v>16.40650406504065</v>
      </c>
      <c r="BM12" s="263"/>
      <c r="BN12" s="263"/>
      <c r="BO12" s="263"/>
      <c r="BP12" s="263"/>
    </row>
    <row r="13" spans="1:68" x14ac:dyDescent="0.2">
      <c r="A13" s="168" t="s">
        <v>134</v>
      </c>
      <c r="C13" s="263"/>
      <c r="D13" s="263"/>
      <c r="E13" s="263"/>
      <c r="F13" s="263"/>
      <c r="G13" s="263"/>
      <c r="H13" s="263"/>
      <c r="I13" s="263"/>
      <c r="J13" s="263"/>
      <c r="K13" s="263"/>
      <c r="L13" s="263">
        <v>4.2039062500000002</v>
      </c>
      <c r="M13" s="263">
        <v>4.2758139534883721</v>
      </c>
      <c r="N13" s="263">
        <v>0.5911764705882353</v>
      </c>
      <c r="O13" s="263">
        <v>4.3926587301587299</v>
      </c>
      <c r="P13" s="263"/>
      <c r="Q13" s="263"/>
      <c r="R13" s="263"/>
      <c r="S13" s="263"/>
      <c r="T13" s="263"/>
      <c r="U13" s="263">
        <v>3.0028985507246375</v>
      </c>
      <c r="V13" s="263">
        <v>0.20812411847672779</v>
      </c>
      <c r="W13" s="263">
        <v>0.25806451612903225</v>
      </c>
      <c r="X13" s="263"/>
      <c r="Y13" s="263"/>
      <c r="Z13" s="263"/>
      <c r="AA13" s="263"/>
      <c r="AB13" s="263"/>
      <c r="AC13" s="263">
        <v>0.38264784946236557</v>
      </c>
      <c r="AD13" s="263"/>
      <c r="AE13" s="263"/>
      <c r="AF13" s="263"/>
      <c r="AG13" s="263"/>
      <c r="AH13" s="263">
        <v>3.4722689075630253E-2</v>
      </c>
      <c r="AI13" s="263"/>
      <c r="AJ13" s="263">
        <v>1.3103030303030303</v>
      </c>
      <c r="AK13" s="263"/>
      <c r="AL13" s="263"/>
      <c r="AM13" s="263"/>
      <c r="AN13" s="263"/>
      <c r="AO13" s="263"/>
      <c r="AP13" s="263"/>
      <c r="AQ13" s="263"/>
      <c r="AR13" s="263"/>
      <c r="AS13" s="263"/>
      <c r="AT13" s="263">
        <v>1.7261538461538461</v>
      </c>
      <c r="AU13" s="263">
        <v>0.30219780219780218</v>
      </c>
      <c r="AV13" s="263"/>
      <c r="AW13" s="263"/>
      <c r="AX13" s="263"/>
      <c r="AY13" s="263">
        <v>0.45737704918032784</v>
      </c>
      <c r="AZ13" s="263"/>
      <c r="BA13" s="263"/>
      <c r="BB13" s="263"/>
      <c r="BC13" s="263">
        <v>1.3664974619289341</v>
      </c>
      <c r="BD13" s="263">
        <v>0.71621621621621623</v>
      </c>
      <c r="BE13" s="263"/>
      <c r="BF13" s="263"/>
      <c r="BG13" s="263"/>
      <c r="BH13" s="263"/>
      <c r="BI13" s="263"/>
      <c r="BJ13" s="263">
        <v>1.3455223880597016</v>
      </c>
      <c r="BK13" s="263"/>
      <c r="BL13" s="263">
        <v>15.333333333333334</v>
      </c>
      <c r="BM13" s="263"/>
      <c r="BN13" s="263"/>
      <c r="BO13" s="263"/>
      <c r="BP13" s="263"/>
    </row>
    <row r="14" spans="1:68" x14ac:dyDescent="0.2">
      <c r="A14" s="168" t="s">
        <v>130</v>
      </c>
      <c r="C14" s="263"/>
      <c r="D14" s="263"/>
      <c r="E14" s="263"/>
      <c r="F14" s="263"/>
      <c r="G14" s="263"/>
      <c r="H14" s="263"/>
      <c r="I14" s="263"/>
      <c r="J14" s="263"/>
      <c r="K14" s="263"/>
      <c r="L14" s="263">
        <v>4.8941704035874443</v>
      </c>
      <c r="M14" s="263"/>
      <c r="N14" s="263">
        <v>0.59680851063829787</v>
      </c>
      <c r="O14" s="263">
        <v>4.259323671497584</v>
      </c>
      <c r="P14" s="263"/>
      <c r="Q14" s="263"/>
      <c r="R14" s="263"/>
      <c r="S14" s="263"/>
      <c r="T14" s="263"/>
      <c r="U14" s="263">
        <v>0.35405405405405405</v>
      </c>
      <c r="V14" s="263">
        <v>0.24110569105691057</v>
      </c>
      <c r="W14" s="263">
        <v>0.26363636363636361</v>
      </c>
      <c r="X14" s="263"/>
      <c r="Y14" s="263"/>
      <c r="Z14" s="263"/>
      <c r="AA14" s="263"/>
      <c r="AB14" s="263"/>
      <c r="AC14" s="263">
        <v>0.41659574468085109</v>
      </c>
      <c r="AD14" s="263"/>
      <c r="AE14" s="263"/>
      <c r="AF14" s="263"/>
      <c r="AG14" s="263"/>
      <c r="AH14" s="263">
        <v>3.4218749999999999E-2</v>
      </c>
      <c r="AI14" s="263"/>
      <c r="AJ14" s="263">
        <v>1.3049999999999999</v>
      </c>
      <c r="AK14" s="263"/>
      <c r="AL14" s="263"/>
      <c r="AM14" s="263"/>
      <c r="AN14" s="263"/>
      <c r="AO14" s="263"/>
      <c r="AP14" s="263"/>
      <c r="AQ14" s="263"/>
      <c r="AR14" s="263"/>
      <c r="AS14" s="263"/>
      <c r="AT14" s="263">
        <v>1.4285714285714286</v>
      </c>
      <c r="AU14" s="263">
        <v>0.33243027888446214</v>
      </c>
      <c r="AV14" s="263"/>
      <c r="AW14" s="263"/>
      <c r="AX14" s="263"/>
      <c r="AY14" s="263"/>
      <c r="AZ14" s="263">
        <v>0.37507987220447286</v>
      </c>
      <c r="BA14" s="263"/>
      <c r="BB14" s="263"/>
      <c r="BC14" s="263">
        <v>1.378095238095238</v>
      </c>
      <c r="BD14" s="263"/>
      <c r="BE14" s="263">
        <v>0.97167630057803467</v>
      </c>
      <c r="BF14" s="263"/>
      <c r="BG14" s="263"/>
      <c r="BH14" s="263"/>
      <c r="BI14" s="263"/>
      <c r="BJ14" s="263">
        <v>0.94466666666666665</v>
      </c>
      <c r="BK14" s="263"/>
      <c r="BL14" s="263">
        <v>15.921568627450981</v>
      </c>
      <c r="BM14" s="263"/>
      <c r="BN14" s="263"/>
      <c r="BO14" s="263"/>
      <c r="BP14" s="263"/>
    </row>
    <row r="15" spans="1:68" x14ac:dyDescent="0.2">
      <c r="A15" s="168" t="s">
        <v>263</v>
      </c>
      <c r="C15" s="263">
        <v>24.24</v>
      </c>
      <c r="D15" s="263"/>
      <c r="E15" s="263">
        <v>4.4461538461538463</v>
      </c>
      <c r="F15" s="263"/>
      <c r="G15" s="263"/>
      <c r="H15" s="263"/>
      <c r="I15" s="263"/>
      <c r="J15" s="263"/>
      <c r="K15" s="263">
        <v>4.0414161656646623</v>
      </c>
      <c r="L15" s="263">
        <v>5.0433070866141732</v>
      </c>
      <c r="M15" s="263"/>
      <c r="N15" s="263">
        <v>0.69914346895074941</v>
      </c>
      <c r="O15" s="263"/>
      <c r="P15" s="263">
        <v>5.327541827541828</v>
      </c>
      <c r="Q15" s="263">
        <v>6.1739130434782608</v>
      </c>
      <c r="R15" s="263">
        <v>2.4145299145299144</v>
      </c>
      <c r="S15" s="263">
        <v>4.4702842377260987</v>
      </c>
      <c r="T15" s="263"/>
      <c r="U15" s="263">
        <v>3.1549295774647885</v>
      </c>
      <c r="V15" s="263">
        <v>0.21517666587621531</v>
      </c>
      <c r="W15" s="263">
        <v>0.29399999999999998</v>
      </c>
      <c r="X15" s="263"/>
      <c r="Y15" s="263"/>
      <c r="Z15" s="263"/>
      <c r="AA15" s="263"/>
      <c r="AB15" s="263"/>
      <c r="AC15" s="263"/>
      <c r="AD15" s="263">
        <v>0.29409090909090907</v>
      </c>
      <c r="AE15" s="263">
        <v>0.19302325581395349</v>
      </c>
      <c r="AF15" s="263">
        <v>0.42372093023255814</v>
      </c>
      <c r="AG15" s="263"/>
      <c r="AH15" s="263">
        <v>3.5419161676646709E-2</v>
      </c>
      <c r="AI15" s="263"/>
      <c r="AJ15" s="263"/>
      <c r="AK15" s="263">
        <v>0.79202586206896552</v>
      </c>
      <c r="AL15" s="263"/>
      <c r="AM15" s="263"/>
      <c r="AN15" s="263"/>
      <c r="AO15" s="263"/>
      <c r="AP15" s="263"/>
      <c r="AQ15" s="263"/>
      <c r="AR15" s="263"/>
      <c r="AS15" s="263"/>
      <c r="AT15" s="263">
        <v>1.5638297872340425</v>
      </c>
      <c r="AU15" s="263">
        <v>0.64421487603305783</v>
      </c>
      <c r="AV15" s="263"/>
      <c r="AW15" s="263"/>
      <c r="AX15" s="263"/>
      <c r="AY15" s="263">
        <v>0.47915027537372146</v>
      </c>
      <c r="AZ15" s="263"/>
      <c r="BA15" s="263"/>
      <c r="BB15" s="263"/>
      <c r="BC15" s="263">
        <v>1.7230320699708455</v>
      </c>
      <c r="BD15" s="263"/>
      <c r="BE15" s="263">
        <v>0.88967803030303028</v>
      </c>
      <c r="BF15" s="263"/>
      <c r="BG15" s="263"/>
      <c r="BH15" s="263"/>
      <c r="BI15" s="263"/>
      <c r="BJ15" s="263">
        <v>1.5451418744625967</v>
      </c>
      <c r="BK15" s="263"/>
      <c r="BL15" s="263"/>
      <c r="BM15" s="263"/>
      <c r="BN15" s="263"/>
      <c r="BO15" s="263"/>
      <c r="BP15" s="263"/>
    </row>
    <row r="16" spans="1:68" x14ac:dyDescent="0.2">
      <c r="A16" s="168" t="s">
        <v>264</v>
      </c>
      <c r="C16" s="263">
        <v>25.375</v>
      </c>
      <c r="D16" s="263"/>
      <c r="E16" s="263">
        <v>4.3684210526315788</v>
      </c>
      <c r="F16" s="263"/>
      <c r="G16" s="263"/>
      <c r="H16" s="263"/>
      <c r="I16" s="263">
        <v>0.33846153846153848</v>
      </c>
      <c r="J16" s="263">
        <v>4.1250000000000002E-3</v>
      </c>
      <c r="K16" s="263">
        <v>3.6250980392156862</v>
      </c>
      <c r="L16" s="263">
        <v>4.9287305122494436</v>
      </c>
      <c r="M16" s="263">
        <v>3.999607072691552</v>
      </c>
      <c r="N16" s="263">
        <v>0.81242937853107344</v>
      </c>
      <c r="O16" s="263"/>
      <c r="P16" s="263"/>
      <c r="Q16" s="263"/>
      <c r="R16" s="263"/>
      <c r="S16" s="263"/>
      <c r="T16" s="263">
        <v>0.8666666666666667</v>
      </c>
      <c r="U16" s="263">
        <v>2.5789473684210527</v>
      </c>
      <c r="V16" s="263">
        <v>0.24643232511970103</v>
      </c>
      <c r="W16" s="263">
        <v>0.3436559139784946</v>
      </c>
      <c r="X16" s="263"/>
      <c r="Y16" s="263"/>
      <c r="Z16" s="263"/>
      <c r="AA16" s="263">
        <v>0.88770053475935828</v>
      </c>
      <c r="AB16" s="263">
        <v>0.73780487804878048</v>
      </c>
      <c r="AC16" s="263"/>
      <c r="AD16" s="263">
        <v>0.40635897435897433</v>
      </c>
      <c r="AE16" s="263">
        <v>0.23642857142857143</v>
      </c>
      <c r="AF16" s="263">
        <v>0.56669982401101848</v>
      </c>
      <c r="AG16" s="263"/>
      <c r="AH16" s="263">
        <v>3.8900445765230315E-2</v>
      </c>
      <c r="AI16" s="263"/>
      <c r="AJ16" s="263"/>
      <c r="AK16" s="263">
        <v>3.9305555555555554</v>
      </c>
      <c r="AL16" s="263"/>
      <c r="AM16" s="263">
        <v>0.87081891580161475</v>
      </c>
      <c r="AN16" s="263"/>
      <c r="AO16" s="263"/>
      <c r="AP16" s="263">
        <v>1.3719008264462811</v>
      </c>
      <c r="AQ16" s="263"/>
      <c r="AR16" s="263"/>
      <c r="AS16" s="263">
        <v>2.4956521739130433</v>
      </c>
      <c r="AT16" s="263">
        <v>1.6256880733944954</v>
      </c>
      <c r="AU16" s="263">
        <v>0.70296296296296301</v>
      </c>
      <c r="AV16" s="263"/>
      <c r="AW16" s="263"/>
      <c r="AX16" s="263"/>
      <c r="AY16" s="263">
        <v>0.51642796967144056</v>
      </c>
      <c r="AZ16" s="263"/>
      <c r="BA16" s="263"/>
      <c r="BB16" s="263"/>
      <c r="BC16" s="263">
        <v>1.8222523744911805</v>
      </c>
      <c r="BD16" s="263"/>
      <c r="BE16" s="263">
        <v>0.9443349753694581</v>
      </c>
      <c r="BF16" s="263">
        <v>1.3787878787878789</v>
      </c>
      <c r="BG16" s="263"/>
      <c r="BH16" s="263"/>
      <c r="BI16" s="263"/>
      <c r="BJ16" s="263">
        <v>1.8986175115207373</v>
      </c>
      <c r="BK16" s="263">
        <v>2.3111111111111109</v>
      </c>
      <c r="BL16" s="263"/>
      <c r="BM16" s="263"/>
      <c r="BN16" s="263"/>
      <c r="BO16" s="263"/>
      <c r="BP16" s="263"/>
    </row>
    <row r="17" spans="1:68" x14ac:dyDescent="0.2">
      <c r="A17" s="168" t="s">
        <v>135</v>
      </c>
      <c r="C17" s="263">
        <v>26.315789473684209</v>
      </c>
      <c r="D17" s="263"/>
      <c r="E17" s="263">
        <v>4.291666666666667</v>
      </c>
      <c r="F17" s="263"/>
      <c r="G17" s="263"/>
      <c r="H17" s="263">
        <v>4</v>
      </c>
      <c r="I17" s="263">
        <v>0.41176470588235292</v>
      </c>
      <c r="J17" s="263"/>
      <c r="K17" s="263"/>
      <c r="L17" s="263">
        <v>4.764127764127764</v>
      </c>
      <c r="M17" s="263">
        <v>2.625103906899418</v>
      </c>
      <c r="N17" s="263">
        <v>0.7646356033452808</v>
      </c>
      <c r="O17" s="263"/>
      <c r="P17" s="263">
        <v>5.1162790697674421</v>
      </c>
      <c r="Q17" s="263">
        <v>6.5476753349093775</v>
      </c>
      <c r="R17" s="263">
        <v>2.7878787878787876</v>
      </c>
      <c r="S17" s="263">
        <v>4.378827646544182</v>
      </c>
      <c r="T17" s="263">
        <v>1.1923076923076923</v>
      </c>
      <c r="U17" s="263">
        <v>2.6045977011494252</v>
      </c>
      <c r="V17" s="263">
        <v>0.26313696246582152</v>
      </c>
      <c r="W17" s="263">
        <v>0.35975892443208157</v>
      </c>
      <c r="X17" s="263"/>
      <c r="Y17" s="263"/>
      <c r="Z17" s="263"/>
      <c r="AA17" s="263">
        <v>0.87428571428571433</v>
      </c>
      <c r="AB17" s="263">
        <v>0.71666666666666667</v>
      </c>
      <c r="AC17" s="263"/>
      <c r="AD17" s="263">
        <v>0.34372549019607845</v>
      </c>
      <c r="AE17" s="263">
        <v>0.23401360544217686</v>
      </c>
      <c r="AF17" s="263">
        <v>0.45312295973884659</v>
      </c>
      <c r="AG17" s="263"/>
      <c r="AH17" s="263"/>
      <c r="AI17" s="263"/>
      <c r="AJ17" s="263"/>
      <c r="AK17" s="263">
        <v>3.3058823529411763</v>
      </c>
      <c r="AL17" s="263"/>
      <c r="AM17" s="263">
        <v>0.86503067484662577</v>
      </c>
      <c r="AN17" s="263"/>
      <c r="AO17" s="263">
        <v>2.429206349206349E-2</v>
      </c>
      <c r="AP17" s="263">
        <v>1.3412698412698412</v>
      </c>
      <c r="AQ17" s="263"/>
      <c r="AR17" s="263"/>
      <c r="AS17" s="263">
        <v>2.8138801261829651</v>
      </c>
      <c r="AT17" s="263">
        <v>1.4385185185185185</v>
      </c>
      <c r="AU17" s="263">
        <v>0.72093264248704658</v>
      </c>
      <c r="AV17" s="263"/>
      <c r="AW17" s="263"/>
      <c r="AX17" s="263"/>
      <c r="AY17" s="263">
        <v>0.50038197097020631</v>
      </c>
      <c r="AZ17" s="263">
        <v>0.63880224578914535</v>
      </c>
      <c r="BA17" s="263"/>
      <c r="BB17" s="263"/>
      <c r="BC17" s="263">
        <v>1.9680426098535286</v>
      </c>
      <c r="BD17" s="263"/>
      <c r="BE17" s="263">
        <v>0.81252900232018566</v>
      </c>
      <c r="BF17" s="263">
        <v>1</v>
      </c>
      <c r="BG17" s="263"/>
      <c r="BH17" s="263"/>
      <c r="BI17" s="263"/>
      <c r="BJ17" s="263">
        <v>1.4296419650291423</v>
      </c>
      <c r="BK17" s="263">
        <v>2.1846153846153844</v>
      </c>
      <c r="BL17" s="263"/>
      <c r="BM17" s="263"/>
      <c r="BN17" s="263"/>
      <c r="BO17" s="263"/>
      <c r="BP17" s="263"/>
    </row>
    <row r="18" spans="1:68" x14ac:dyDescent="0.2">
      <c r="A18" s="168" t="s">
        <v>265</v>
      </c>
      <c r="C18" s="263">
        <v>23.313432835820894</v>
      </c>
      <c r="D18" s="263">
        <v>18</v>
      </c>
      <c r="E18" s="263">
        <v>3.3692307692307693</v>
      </c>
      <c r="F18" s="263"/>
      <c r="G18" s="263"/>
      <c r="H18" s="263">
        <v>5</v>
      </c>
      <c r="I18" s="263">
        <v>0.37226277372262773</v>
      </c>
      <c r="J18" s="263"/>
      <c r="K18" s="263"/>
      <c r="L18" s="263">
        <v>5.1369294605809133</v>
      </c>
      <c r="M18" s="263">
        <v>2.1337359792924935</v>
      </c>
      <c r="N18" s="263">
        <v>0.80110497237569056</v>
      </c>
      <c r="O18" s="263">
        <v>5.7838799898296465</v>
      </c>
      <c r="P18" s="263"/>
      <c r="Q18" s="263"/>
      <c r="R18" s="263"/>
      <c r="S18" s="263"/>
      <c r="T18" s="263">
        <v>1.393939393939394</v>
      </c>
      <c r="U18" s="263">
        <v>2.6434599156118144</v>
      </c>
      <c r="V18" s="263">
        <v>0.2193169217121313</v>
      </c>
      <c r="W18" s="263">
        <v>0.23370786516853934</v>
      </c>
      <c r="X18" s="263"/>
      <c r="Y18" s="263"/>
      <c r="Z18" s="263"/>
      <c r="AA18" s="263">
        <v>1.1298701298701299</v>
      </c>
      <c r="AB18" s="263">
        <v>0.76571428571428568</v>
      </c>
      <c r="AC18" s="263"/>
      <c r="AD18" s="263"/>
      <c r="AE18" s="263"/>
      <c r="AF18" s="263"/>
      <c r="AG18" s="263"/>
      <c r="AH18" s="263">
        <v>5.369165487977369E-2</v>
      </c>
      <c r="AI18" s="263"/>
      <c r="AJ18" s="263"/>
      <c r="AK18" s="263">
        <v>4.666666666666667</v>
      </c>
      <c r="AL18" s="263"/>
      <c r="AM18" s="263">
        <v>0.81699346405228757</v>
      </c>
      <c r="AN18" s="263"/>
      <c r="AO18" s="263">
        <v>2.9924830824718338E-2</v>
      </c>
      <c r="AP18" s="263">
        <v>2</v>
      </c>
      <c r="AQ18" s="263"/>
      <c r="AR18" s="263"/>
      <c r="AS18" s="263">
        <v>2.8005390835579513</v>
      </c>
      <c r="AT18" s="263">
        <v>1.460344827586207</v>
      </c>
      <c r="AU18" s="263">
        <v>0.55207317073170736</v>
      </c>
      <c r="AV18" s="263"/>
      <c r="AW18" s="263"/>
      <c r="AX18" s="263"/>
      <c r="AY18" s="263">
        <v>0.59868421052631582</v>
      </c>
      <c r="AZ18" s="263"/>
      <c r="BA18" s="263"/>
      <c r="BB18" s="263"/>
      <c r="BC18" s="263">
        <v>2.2062314540059349</v>
      </c>
      <c r="BD18" s="263"/>
      <c r="BE18" s="263">
        <v>0.9662921348314607</v>
      </c>
      <c r="BF18" s="263">
        <v>1.2831541218637992</v>
      </c>
      <c r="BG18" s="263"/>
      <c r="BH18" s="263"/>
      <c r="BI18" s="263"/>
      <c r="BJ18" s="263">
        <v>1.6887232059645854</v>
      </c>
      <c r="BK18" s="263">
        <v>2.1352657004830919</v>
      </c>
      <c r="BL18" s="263"/>
      <c r="BM18" s="263"/>
      <c r="BN18" s="263"/>
      <c r="BO18" s="263"/>
      <c r="BP18" s="263"/>
    </row>
    <row r="19" spans="1:68" x14ac:dyDescent="0.2">
      <c r="A19" s="168" t="s">
        <v>266</v>
      </c>
      <c r="C19" s="263">
        <v>24.142857142857142</v>
      </c>
      <c r="D19" s="263">
        <v>21</v>
      </c>
      <c r="E19" s="263">
        <v>3.6294642857142856</v>
      </c>
      <c r="F19" s="263"/>
      <c r="G19" s="263"/>
      <c r="H19" s="263">
        <v>5.1818181818181817</v>
      </c>
      <c r="I19" s="263">
        <v>0.36521739130434783</v>
      </c>
      <c r="J19" s="263"/>
      <c r="K19" s="263"/>
      <c r="L19" s="263">
        <v>4.5263671875</v>
      </c>
      <c r="M19" s="263">
        <v>3</v>
      </c>
      <c r="N19" s="263">
        <v>0.8</v>
      </c>
      <c r="O19" s="263">
        <v>5.0002510040160644</v>
      </c>
      <c r="P19" s="263"/>
      <c r="Q19" s="263"/>
      <c r="R19" s="263"/>
      <c r="S19" s="263"/>
      <c r="T19" s="263">
        <v>1.65</v>
      </c>
      <c r="U19" s="263">
        <v>2.6666666666666665</v>
      </c>
      <c r="V19" s="263">
        <v>0.21331117213470155</v>
      </c>
      <c r="W19" s="263">
        <v>0.26699029126213591</v>
      </c>
      <c r="X19" s="263"/>
      <c r="Y19" s="263"/>
      <c r="Z19" s="263"/>
      <c r="AA19" s="263">
        <v>0.9642857142857143</v>
      </c>
      <c r="AB19" s="263">
        <v>0.8351648351648352</v>
      </c>
      <c r="AC19" s="263"/>
      <c r="AD19" s="263"/>
      <c r="AE19" s="263"/>
      <c r="AF19" s="263"/>
      <c r="AG19" s="263"/>
      <c r="AH19" s="263">
        <v>5.2699849170437407E-2</v>
      </c>
      <c r="AI19" s="263"/>
      <c r="AJ19" s="263"/>
      <c r="AK19" s="263">
        <v>5</v>
      </c>
      <c r="AL19" s="263"/>
      <c r="AM19" s="263">
        <v>1.1078680203045685</v>
      </c>
      <c r="AN19" s="263"/>
      <c r="AO19" s="263">
        <v>3.8875034635633139E-2</v>
      </c>
      <c r="AP19" s="263">
        <v>2.4</v>
      </c>
      <c r="AQ19" s="263"/>
      <c r="AR19" s="263"/>
      <c r="AS19" s="263">
        <v>3.040983606557377</v>
      </c>
      <c r="AT19" s="263">
        <v>1.7025316455696202</v>
      </c>
      <c r="AU19" s="263">
        <v>0.44676297485286248</v>
      </c>
      <c r="AV19" s="263"/>
      <c r="AW19" s="263"/>
      <c r="AX19" s="263"/>
      <c r="AY19" s="263">
        <v>0.70042194092827004</v>
      </c>
      <c r="AZ19" s="263"/>
      <c r="BA19" s="263"/>
      <c r="BB19" s="263"/>
      <c r="BC19" s="263">
        <v>2.3347164591977871</v>
      </c>
      <c r="BD19" s="263"/>
      <c r="BE19" s="263">
        <v>0.93333333333333335</v>
      </c>
      <c r="BF19" s="263">
        <v>1.6288951841359773</v>
      </c>
      <c r="BG19" s="263"/>
      <c r="BH19" s="263"/>
      <c r="BI19" s="263"/>
      <c r="BJ19" s="263">
        <v>1.5663003663003663</v>
      </c>
      <c r="BK19" s="263">
        <v>2.1333333333333333</v>
      </c>
      <c r="BL19" s="263"/>
      <c r="BM19" s="263"/>
      <c r="BN19" s="263"/>
      <c r="BO19" s="263"/>
      <c r="BP19" s="263"/>
    </row>
    <row r="20" spans="1:68" x14ac:dyDescent="0.2">
      <c r="A20" s="168" t="s">
        <v>136</v>
      </c>
      <c r="C20" s="263">
        <v>23.565656565656564</v>
      </c>
      <c r="D20" s="263">
        <v>18</v>
      </c>
      <c r="E20" s="263">
        <v>4.3793103448275863</v>
      </c>
      <c r="F20" s="263"/>
      <c r="G20" s="263"/>
      <c r="H20" s="263">
        <v>4.666666666666667</v>
      </c>
      <c r="I20" s="263">
        <v>0.39597315436241609</v>
      </c>
      <c r="J20" s="263"/>
      <c r="K20" s="263"/>
      <c r="L20" s="263">
        <v>4.3210099188458067</v>
      </c>
      <c r="M20" s="263">
        <v>2.3335050218902911</v>
      </c>
      <c r="N20" s="263">
        <v>0.79326923076923073</v>
      </c>
      <c r="O20" s="263">
        <v>4.9534731323722152</v>
      </c>
      <c r="P20" s="263"/>
      <c r="Q20" s="263"/>
      <c r="R20" s="263"/>
      <c r="S20" s="263"/>
      <c r="T20" s="263">
        <v>1.7441860465116279</v>
      </c>
      <c r="U20" s="263">
        <v>4.666666666666667</v>
      </c>
      <c r="V20" s="263">
        <v>0.20361349888570518</v>
      </c>
      <c r="W20" s="263">
        <v>0.26678190723134543</v>
      </c>
      <c r="X20" s="263"/>
      <c r="Y20" s="263"/>
      <c r="Z20" s="263"/>
      <c r="AA20" s="263">
        <v>1</v>
      </c>
      <c r="AB20" s="263">
        <v>0.80107526881720426</v>
      </c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3">
        <v>0.97752808988764039</v>
      </c>
      <c r="AN20" s="263"/>
      <c r="AO20" s="263">
        <v>2.5830469644902637E-2</v>
      </c>
      <c r="AP20" s="263">
        <v>1.5876288659793814</v>
      </c>
      <c r="AQ20" s="263"/>
      <c r="AR20" s="263"/>
      <c r="AS20" s="263">
        <v>3.3311403508771931</v>
      </c>
      <c r="AT20" s="263">
        <v>1.7330173775671407</v>
      </c>
      <c r="AU20" s="263">
        <v>2.6666666666666665</v>
      </c>
      <c r="AV20" s="263">
        <v>1.3324080499653019</v>
      </c>
      <c r="AW20" s="263">
        <v>0.27283691013668132</v>
      </c>
      <c r="AX20" s="263"/>
      <c r="AY20" s="263">
        <v>0.61474358974358978</v>
      </c>
      <c r="AZ20" s="263"/>
      <c r="BA20" s="263"/>
      <c r="BB20" s="263"/>
      <c r="BC20" s="263">
        <v>2.3328530259365996</v>
      </c>
      <c r="BD20" s="263"/>
      <c r="BE20" s="263">
        <v>0.93959290873276424</v>
      </c>
      <c r="BF20" s="263">
        <v>1.800711743772242</v>
      </c>
      <c r="BG20" s="263"/>
      <c r="BH20" s="263"/>
      <c r="BI20" s="263"/>
      <c r="BJ20" s="263">
        <v>1.6001697792869269</v>
      </c>
      <c r="BK20" s="263">
        <v>2.1313559322033897</v>
      </c>
      <c r="BL20" s="263"/>
      <c r="BM20" s="263"/>
      <c r="BN20" s="263"/>
      <c r="BO20" s="263"/>
      <c r="BP20" s="263"/>
    </row>
    <row r="21" spans="1:68" x14ac:dyDescent="0.2">
      <c r="A21" s="168" t="s">
        <v>137</v>
      </c>
      <c r="C21" s="263">
        <v>25.833333333333332</v>
      </c>
      <c r="D21" s="263">
        <v>15.75</v>
      </c>
      <c r="E21" s="263">
        <v>4.9508196721311473</v>
      </c>
      <c r="F21" s="263"/>
      <c r="G21" s="263"/>
      <c r="H21" s="263">
        <v>5.4</v>
      </c>
      <c r="I21" s="263"/>
      <c r="J21" s="263"/>
      <c r="K21" s="263"/>
      <c r="L21" s="263">
        <v>4.6663265306122446</v>
      </c>
      <c r="M21" s="263">
        <v>2.1336492890995262</v>
      </c>
      <c r="N21" s="263">
        <v>0.73464912280701755</v>
      </c>
      <c r="O21" s="263">
        <v>6.397201291711518</v>
      </c>
      <c r="P21" s="263"/>
      <c r="Q21" s="263"/>
      <c r="R21" s="263"/>
      <c r="S21" s="263"/>
      <c r="T21" s="263">
        <v>1.5217391304347827</v>
      </c>
      <c r="U21" s="263">
        <v>2.0159857904085259</v>
      </c>
      <c r="V21" s="263">
        <v>0.19930922601915327</v>
      </c>
      <c r="W21" s="263">
        <v>0.26664793481314975</v>
      </c>
      <c r="X21" s="263"/>
      <c r="Y21" s="263"/>
      <c r="Z21" s="263"/>
      <c r="AA21" s="263">
        <v>1</v>
      </c>
      <c r="AB21" s="263">
        <v>0.83076923076923082</v>
      </c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63">
        <v>0.99793601651186792</v>
      </c>
      <c r="AN21" s="263"/>
      <c r="AO21" s="263">
        <v>2.5925925925925925E-2</v>
      </c>
      <c r="AP21" s="263">
        <v>1.0194805194805194</v>
      </c>
      <c r="AQ21" s="263"/>
      <c r="AR21" s="263"/>
      <c r="AS21" s="263"/>
      <c r="AT21" s="263">
        <v>1.3333333333333333</v>
      </c>
      <c r="AU21" s="263">
        <v>4.7428571428571429</v>
      </c>
      <c r="AV21" s="263">
        <v>1.4671641791044776</v>
      </c>
      <c r="AW21" s="263">
        <v>0.33333333333333331</v>
      </c>
      <c r="AX21" s="263"/>
      <c r="AY21" s="263">
        <v>0.4964887640449438</v>
      </c>
      <c r="AZ21" s="263"/>
      <c r="BA21" s="263"/>
      <c r="BB21" s="263"/>
      <c r="BC21" s="263">
        <v>2.1739130434782608</v>
      </c>
      <c r="BD21" s="263"/>
      <c r="BE21" s="263">
        <v>0.83333333333333337</v>
      </c>
      <c r="BF21" s="263">
        <v>1.7658227848101267</v>
      </c>
      <c r="BG21" s="263"/>
      <c r="BH21" s="263"/>
      <c r="BI21" s="263"/>
      <c r="BJ21" s="263">
        <v>1.7651792245793709</v>
      </c>
      <c r="BK21" s="263">
        <v>1.8669201520912548</v>
      </c>
      <c r="BL21" s="263"/>
      <c r="BM21" s="263"/>
      <c r="BN21" s="263"/>
      <c r="BO21" s="263"/>
      <c r="BP21" s="263"/>
    </row>
    <row r="22" spans="1:68" x14ac:dyDescent="0.2">
      <c r="A22" s="168" t="s">
        <v>267</v>
      </c>
      <c r="C22" s="263">
        <v>20</v>
      </c>
      <c r="D22" s="263">
        <v>20</v>
      </c>
      <c r="E22" s="263">
        <v>4.1904761904761907</v>
      </c>
      <c r="F22" s="263"/>
      <c r="G22" s="263"/>
      <c r="H22" s="263">
        <v>6.25</v>
      </c>
      <c r="I22" s="263"/>
      <c r="J22" s="263"/>
      <c r="K22" s="263"/>
      <c r="L22" s="263">
        <v>3.3603603603603602</v>
      </c>
      <c r="M22" s="263">
        <v>2.0340740740740739</v>
      </c>
      <c r="N22" s="263">
        <v>0.6</v>
      </c>
      <c r="O22" s="263">
        <v>6.2609686609686612</v>
      </c>
      <c r="P22" s="263"/>
      <c r="Q22" s="263"/>
      <c r="R22" s="263"/>
      <c r="S22" s="263"/>
      <c r="T22" s="263">
        <v>2</v>
      </c>
      <c r="U22" s="263">
        <v>2.0678642714570858</v>
      </c>
      <c r="V22" s="263">
        <v>0.20005273334505186</v>
      </c>
      <c r="W22" s="263">
        <v>0.36688311688311687</v>
      </c>
      <c r="X22" s="263"/>
      <c r="Y22" s="263"/>
      <c r="Z22" s="263"/>
      <c r="AA22" s="263">
        <v>1.01875</v>
      </c>
      <c r="AB22" s="263">
        <v>0.60096153846153844</v>
      </c>
      <c r="AC22" s="263"/>
      <c r="AD22" s="263"/>
      <c r="AE22" s="263"/>
      <c r="AF22" s="263"/>
      <c r="AG22" s="263"/>
      <c r="AH22" s="263"/>
      <c r="AI22" s="263"/>
      <c r="AJ22" s="263"/>
      <c r="AK22" s="263"/>
      <c r="AL22" s="263"/>
      <c r="AM22" s="263"/>
      <c r="AN22" s="263"/>
      <c r="AO22" s="263">
        <v>3.3340082337855168E-2</v>
      </c>
      <c r="AP22" s="263"/>
      <c r="AQ22" s="263"/>
      <c r="AR22" s="263"/>
      <c r="AS22" s="263"/>
      <c r="AT22" s="263">
        <v>1.4</v>
      </c>
      <c r="AU22" s="263">
        <v>4.7272727272727275</v>
      </c>
      <c r="AV22" s="263">
        <v>1.3426183844011141</v>
      </c>
      <c r="AW22" s="263">
        <v>0.3245365135579118</v>
      </c>
      <c r="AX22" s="263"/>
      <c r="AY22" s="263">
        <v>0.47243346007604564</v>
      </c>
      <c r="AZ22" s="263"/>
      <c r="BA22" s="263"/>
      <c r="BB22" s="263"/>
      <c r="BC22" s="263">
        <v>2.3038971807628523</v>
      </c>
      <c r="BD22" s="263"/>
      <c r="BE22" s="263">
        <v>0.6886348352387357</v>
      </c>
      <c r="BF22" s="263">
        <v>1.3357400722021662</v>
      </c>
      <c r="BG22" s="263"/>
      <c r="BH22" s="263">
        <v>2.5000000000000001E-2</v>
      </c>
      <c r="BI22" s="263"/>
      <c r="BJ22" s="263">
        <v>1.7972222222222223</v>
      </c>
      <c r="BK22" s="263">
        <v>2</v>
      </c>
      <c r="BL22" s="263"/>
      <c r="BM22" s="263"/>
      <c r="BN22" s="263"/>
      <c r="BO22" s="263"/>
      <c r="BP22" s="263"/>
    </row>
    <row r="23" spans="1:68" x14ac:dyDescent="0.2">
      <c r="A23" s="168" t="s">
        <v>268</v>
      </c>
      <c r="C23" s="263">
        <v>34.985074626865675</v>
      </c>
      <c r="D23" s="263">
        <v>21.5</v>
      </c>
      <c r="E23" s="263">
        <v>5.0526315789473681</v>
      </c>
      <c r="F23" s="263"/>
      <c r="G23" s="263">
        <v>5.2307692307692308</v>
      </c>
      <c r="H23" s="263"/>
      <c r="I23" s="263"/>
      <c r="J23" s="263"/>
      <c r="K23" s="263"/>
      <c r="L23" s="263">
        <v>3.6002372479240807</v>
      </c>
      <c r="M23" s="263">
        <v>2.3222776636336953</v>
      </c>
      <c r="N23" s="263">
        <v>0.6396551724137931</v>
      </c>
      <c r="O23" s="263">
        <v>5.2527021184608733</v>
      </c>
      <c r="P23" s="263"/>
      <c r="Q23" s="263"/>
      <c r="R23" s="263"/>
      <c r="S23" s="263"/>
      <c r="T23" s="263">
        <v>1.8604651162790697</v>
      </c>
      <c r="U23" s="263">
        <v>1.8732394366197183</v>
      </c>
      <c r="V23" s="263">
        <v>0.1951207201144107</v>
      </c>
      <c r="W23" s="263">
        <v>0.35654008438818563</v>
      </c>
      <c r="X23" s="263"/>
      <c r="Y23" s="263"/>
      <c r="Z23" s="263"/>
      <c r="AA23" s="263">
        <v>1.1333333333333333</v>
      </c>
      <c r="AB23" s="263">
        <v>0.6</v>
      </c>
      <c r="AC23" s="263"/>
      <c r="AD23" s="263">
        <v>0.41161987041036718</v>
      </c>
      <c r="AE23" s="263"/>
      <c r="AF23" s="263"/>
      <c r="AG23" s="263"/>
      <c r="AH23" s="263"/>
      <c r="AI23" s="263"/>
      <c r="AJ23" s="263"/>
      <c r="AK23" s="263">
        <v>3.7987804878048781</v>
      </c>
      <c r="AL23" s="263"/>
      <c r="AM23" s="263"/>
      <c r="AN23" s="263"/>
      <c r="AO23" s="263">
        <v>3.3323844767055702E-2</v>
      </c>
      <c r="AP23" s="263"/>
      <c r="AQ23" s="263"/>
      <c r="AR23" s="263"/>
      <c r="AS23" s="263"/>
      <c r="AT23" s="263">
        <v>1.4</v>
      </c>
      <c r="AU23" s="263">
        <v>3.8421052631578947</v>
      </c>
      <c r="AV23" s="263">
        <v>1.0356164383561643</v>
      </c>
      <c r="AW23" s="263">
        <v>0.28606642991435138</v>
      </c>
      <c r="AX23" s="263"/>
      <c r="AY23" s="263">
        <v>0.46912521440823329</v>
      </c>
      <c r="AZ23" s="263">
        <v>0.82227891156462585</v>
      </c>
      <c r="BA23" s="263"/>
      <c r="BB23" s="263"/>
      <c r="BC23" s="263"/>
      <c r="BD23" s="263"/>
      <c r="BE23" s="263">
        <v>0.80021321961620473</v>
      </c>
      <c r="BF23" s="263">
        <v>1.3644067796610169</v>
      </c>
      <c r="BG23" s="263"/>
      <c r="BH23" s="263">
        <v>2.9051383399209485E-2</v>
      </c>
      <c r="BI23" s="263"/>
      <c r="BJ23" s="263"/>
      <c r="BK23" s="263">
        <v>2.0649819494584838</v>
      </c>
      <c r="BL23" s="263"/>
      <c r="BM23" s="263"/>
      <c r="BN23" s="263"/>
      <c r="BO23" s="263"/>
      <c r="BP23" s="263"/>
    </row>
    <row r="24" spans="1:68" x14ac:dyDescent="0.2">
      <c r="A24" s="168" t="s">
        <v>138</v>
      </c>
      <c r="C24" s="263">
        <v>25.725490196078429</v>
      </c>
      <c r="D24" s="263">
        <v>19.333333333333332</v>
      </c>
      <c r="E24" s="263">
        <v>3.9352380952380948</v>
      </c>
      <c r="F24" s="263"/>
      <c r="G24" s="263">
        <v>5</v>
      </c>
      <c r="H24" s="263"/>
      <c r="I24" s="263"/>
      <c r="J24" s="263"/>
      <c r="K24" s="263"/>
      <c r="L24" s="263">
        <v>3</v>
      </c>
      <c r="M24" s="263">
        <v>2.666666666666667</v>
      </c>
      <c r="N24" s="263">
        <v>0.96663420967218439</v>
      </c>
      <c r="O24" s="263">
        <v>5.0483793517406959</v>
      </c>
      <c r="P24" s="263"/>
      <c r="Q24" s="263"/>
      <c r="R24" s="263"/>
      <c r="S24" s="263"/>
      <c r="T24" s="263">
        <v>1.8014184397163122</v>
      </c>
      <c r="U24" s="263">
        <v>1.9330877839165133</v>
      </c>
      <c r="V24" s="263">
        <v>0.22217011185048846</v>
      </c>
      <c r="W24" s="263">
        <v>0.49042296734604424</v>
      </c>
      <c r="X24" s="263"/>
      <c r="Y24" s="263"/>
      <c r="Z24" s="263"/>
      <c r="AA24" s="263">
        <v>1.1325536062378168</v>
      </c>
      <c r="AB24" s="263">
        <v>0.58371735791090629</v>
      </c>
      <c r="AC24" s="263"/>
      <c r="AD24" s="263">
        <v>0.31665454545454547</v>
      </c>
      <c r="AE24" s="263">
        <v>0.216260162601626</v>
      </c>
      <c r="AF24" s="263">
        <v>0.4499876662681922</v>
      </c>
      <c r="AG24" s="263"/>
      <c r="AH24" s="263"/>
      <c r="AI24" s="263"/>
      <c r="AJ24" s="263"/>
      <c r="AK24" s="263">
        <v>3.8666666666666671</v>
      </c>
      <c r="AL24" s="263"/>
      <c r="AM24" s="263"/>
      <c r="AN24" s="263"/>
      <c r="AO24" s="263">
        <v>3.4246621507768006E-2</v>
      </c>
      <c r="AP24" s="263"/>
      <c r="AQ24" s="263"/>
      <c r="AR24" s="263"/>
      <c r="AS24" s="263"/>
      <c r="AT24" s="263">
        <v>1.5498349834983498</v>
      </c>
      <c r="AU24" s="263">
        <v>3.8596491228070171</v>
      </c>
      <c r="AV24" s="263">
        <v>0.92805755395683454</v>
      </c>
      <c r="AW24" s="263">
        <v>0.23037515076907775</v>
      </c>
      <c r="AX24" s="263"/>
      <c r="AY24" s="263">
        <v>0.4897984496124031</v>
      </c>
      <c r="AZ24" s="263"/>
      <c r="BA24" s="263">
        <v>0.84362218005481759</v>
      </c>
      <c r="BB24" s="263">
        <v>1.7214611872146119</v>
      </c>
      <c r="BC24" s="263"/>
      <c r="BD24" s="263"/>
      <c r="BE24" s="263">
        <v>0.86666666666666659</v>
      </c>
      <c r="BF24" s="263">
        <v>1.5148005148005148</v>
      </c>
      <c r="BG24" s="263"/>
      <c r="BH24" s="263">
        <v>2.8874234573716438E-2</v>
      </c>
      <c r="BI24" s="263"/>
      <c r="BJ24" s="263"/>
      <c r="BK24" s="263">
        <v>1.9200450450450453</v>
      </c>
      <c r="BL24" s="263"/>
      <c r="BM24" s="263"/>
      <c r="BN24" s="263"/>
      <c r="BO24" s="263"/>
      <c r="BP24" s="263"/>
    </row>
    <row r="25" spans="1:68" x14ac:dyDescent="0.2">
      <c r="A25" s="168" t="s">
        <v>269</v>
      </c>
      <c r="C25" s="263">
        <v>32.178571428571431</v>
      </c>
      <c r="D25" s="263"/>
      <c r="E25" s="263">
        <v>5.3787878787878789</v>
      </c>
      <c r="F25" s="263"/>
      <c r="G25" s="263">
        <v>6</v>
      </c>
      <c r="H25" s="263"/>
      <c r="I25" s="263"/>
      <c r="J25" s="263"/>
      <c r="K25" s="263"/>
      <c r="L25" s="263">
        <v>5.0001597188947455</v>
      </c>
      <c r="M25" s="263">
        <v>2.4666666666666668</v>
      </c>
      <c r="N25" s="263">
        <v>0.71430485762144058</v>
      </c>
      <c r="O25" s="263">
        <v>4.9266553287981862</v>
      </c>
      <c r="P25" s="263"/>
      <c r="Q25" s="263"/>
      <c r="R25" s="263"/>
      <c r="S25" s="263"/>
      <c r="T25" s="263">
        <v>1.4000000000000001</v>
      </c>
      <c r="U25" s="263">
        <v>1.9683775811209441</v>
      </c>
      <c r="V25" s="263">
        <v>0.26138475880187195</v>
      </c>
      <c r="W25" s="263">
        <v>0.36669738863287249</v>
      </c>
      <c r="X25" s="263"/>
      <c r="Y25" s="263"/>
      <c r="Z25" s="263"/>
      <c r="AA25" s="263">
        <v>1.3625806451612903</v>
      </c>
      <c r="AB25" s="263">
        <v>0.75008547008547011</v>
      </c>
      <c r="AC25" s="263"/>
      <c r="AD25" s="263">
        <v>0.33333333333333331</v>
      </c>
      <c r="AE25" s="263">
        <v>0.2167111111111111</v>
      </c>
      <c r="AF25" s="263">
        <v>0.6333333333333333</v>
      </c>
      <c r="AG25" s="263"/>
      <c r="AH25" s="263"/>
      <c r="AI25" s="263"/>
      <c r="AJ25" s="263"/>
      <c r="AK25" s="263">
        <v>6.333333333333333</v>
      </c>
      <c r="AL25" s="263"/>
      <c r="AM25" s="263"/>
      <c r="AN25" s="263"/>
      <c r="AO25" s="263">
        <v>3.1482760384694088E-2</v>
      </c>
      <c r="AP25" s="263"/>
      <c r="AQ25" s="263"/>
      <c r="AR25" s="263"/>
      <c r="AS25" s="263"/>
      <c r="AT25" s="263">
        <v>1.2666666666666668</v>
      </c>
      <c r="AU25" s="263">
        <v>5.6</v>
      </c>
      <c r="AV25" s="263">
        <v>0.66666666666666663</v>
      </c>
      <c r="AW25" s="263">
        <v>0.36666666666666664</v>
      </c>
      <c r="AX25" s="263"/>
      <c r="AY25" s="263">
        <v>0.54975938402309921</v>
      </c>
      <c r="AZ25" s="263"/>
      <c r="BA25" s="263">
        <v>0.91055276381909545</v>
      </c>
      <c r="BB25" s="263">
        <v>1.7999999999999998</v>
      </c>
      <c r="BC25" s="263"/>
      <c r="BD25" s="263"/>
      <c r="BE25" s="263">
        <v>0.75001996007984029</v>
      </c>
      <c r="BF25" s="263">
        <v>1.8</v>
      </c>
      <c r="BG25" s="263"/>
      <c r="BH25" s="263">
        <v>2.7082322006472492E-2</v>
      </c>
      <c r="BI25" s="263"/>
      <c r="BJ25" s="263"/>
      <c r="BK25" s="263">
        <v>2.8000000000000003</v>
      </c>
      <c r="BL25" s="263"/>
      <c r="BM25" s="263"/>
      <c r="BN25" s="263"/>
      <c r="BO25" s="263"/>
      <c r="BP25" s="263"/>
    </row>
    <row r="26" spans="1:68" x14ac:dyDescent="0.2">
      <c r="A26" s="168" t="s">
        <v>270</v>
      </c>
      <c r="C26" s="263">
        <v>38.070175438596493</v>
      </c>
      <c r="D26" s="263"/>
      <c r="E26" s="263">
        <v>4.3505747126436782</v>
      </c>
      <c r="F26" s="263"/>
      <c r="G26" s="263">
        <v>8</v>
      </c>
      <c r="H26" s="263"/>
      <c r="I26" s="263"/>
      <c r="J26" s="263"/>
      <c r="K26" s="263"/>
      <c r="L26" s="263">
        <v>4</v>
      </c>
      <c r="M26" s="263">
        <v>2.9337716790546979</v>
      </c>
      <c r="N26" s="263">
        <v>0.86796931538572875</v>
      </c>
      <c r="O26" s="263"/>
      <c r="P26" s="263"/>
      <c r="Q26" s="263"/>
      <c r="R26" s="263"/>
      <c r="S26" s="263"/>
      <c r="T26" s="263"/>
      <c r="U26" s="263"/>
      <c r="V26" s="263">
        <v>0.2453342801129961</v>
      </c>
      <c r="W26" s="263">
        <v>0.91861239119303628</v>
      </c>
      <c r="X26" s="263">
        <v>2.6666666666666665E-2</v>
      </c>
      <c r="Y26" s="263">
        <v>7.8625954198473277E-2</v>
      </c>
      <c r="Z26" s="263">
        <v>0.16666666666666666</v>
      </c>
      <c r="AA26" s="263"/>
      <c r="AB26" s="263">
        <v>1.2</v>
      </c>
      <c r="AC26" s="263"/>
      <c r="AD26" s="263">
        <v>0.4</v>
      </c>
      <c r="AE26" s="263"/>
      <c r="AF26" s="263">
        <v>0.66197737686139746</v>
      </c>
      <c r="AG26" s="263"/>
      <c r="AH26" s="263"/>
      <c r="AI26" s="263"/>
      <c r="AJ26" s="263"/>
      <c r="AK26" s="263"/>
      <c r="AL26" s="263"/>
      <c r="AM26" s="263"/>
      <c r="AN26" s="263">
        <v>3</v>
      </c>
      <c r="AO26" s="263">
        <v>2.9629629629629631E-2</v>
      </c>
      <c r="AP26" s="263"/>
      <c r="AQ26" s="263">
        <v>0.86736768314055379</v>
      </c>
      <c r="AR26" s="263"/>
      <c r="AS26" s="263"/>
      <c r="AT26" s="263">
        <v>1.3333333333333333</v>
      </c>
      <c r="AU26" s="263">
        <v>0.65454545454545454</v>
      </c>
      <c r="AV26" s="263">
        <v>0.66666666666666663</v>
      </c>
      <c r="AW26" s="263">
        <v>0.27399579294865989</v>
      </c>
      <c r="AX26" s="263"/>
      <c r="AY26" s="263"/>
      <c r="AZ26" s="263"/>
      <c r="BA26" s="263"/>
      <c r="BB26" s="263"/>
      <c r="BC26" s="263"/>
      <c r="BD26" s="263"/>
      <c r="BE26" s="263"/>
      <c r="BF26" s="263">
        <v>1.8666666666666665</v>
      </c>
      <c r="BG26" s="263">
        <v>0.66666666666666663</v>
      </c>
      <c r="BH26" s="263">
        <v>3.4532837716676631E-2</v>
      </c>
      <c r="BI26" s="263"/>
      <c r="BJ26" s="263"/>
      <c r="BK26" s="263"/>
      <c r="BL26" s="263"/>
      <c r="BM26" s="263">
        <v>0.68182701652089406</v>
      </c>
      <c r="BN26" s="263"/>
      <c r="BO26" s="263"/>
      <c r="BP26" s="263"/>
    </row>
    <row r="27" spans="1:68" x14ac:dyDescent="0.2">
      <c r="A27" s="168" t="s">
        <v>271</v>
      </c>
      <c r="C27" s="263">
        <v>31.403508771929822</v>
      </c>
      <c r="D27" s="263"/>
      <c r="E27" s="263">
        <v>4.9090909090909092</v>
      </c>
      <c r="F27" s="263">
        <v>0.2</v>
      </c>
      <c r="G27" s="263">
        <v>4.3712121212121211</v>
      </c>
      <c r="H27" s="263"/>
      <c r="I27" s="263"/>
      <c r="J27" s="263"/>
      <c r="K27" s="263"/>
      <c r="L27" s="263">
        <v>4.2952544311034879</v>
      </c>
      <c r="M27" s="263">
        <v>2.6757403906742279</v>
      </c>
      <c r="N27" s="263">
        <v>0.78186082877247853</v>
      </c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>
        <v>0.50436101630640884</v>
      </c>
      <c r="AE27" s="263">
        <v>0.33333333333333331</v>
      </c>
      <c r="AF27" s="263"/>
      <c r="AG27" s="263"/>
      <c r="AH27" s="263"/>
      <c r="AI27" s="263"/>
      <c r="AJ27" s="263"/>
      <c r="AK27" s="263"/>
      <c r="AL27" s="263"/>
      <c r="AM27" s="263"/>
      <c r="AN27" s="263">
        <v>2.8275862068965516</v>
      </c>
      <c r="AO27" s="263">
        <v>2.9629629629629631E-2</v>
      </c>
      <c r="AP27" s="263"/>
      <c r="AQ27" s="263">
        <v>0.66666666666666663</v>
      </c>
      <c r="AR27" s="263"/>
      <c r="AS27" s="263"/>
      <c r="AT27" s="263"/>
      <c r="AU27" s="263">
        <v>0.54714475431606913</v>
      </c>
      <c r="AV27" s="263"/>
      <c r="AW27" s="263">
        <v>0.26639359623055708</v>
      </c>
      <c r="AX27" s="263"/>
      <c r="AY27" s="263"/>
      <c r="AZ27" s="263"/>
      <c r="BA27" s="263"/>
      <c r="BB27" s="263"/>
      <c r="BC27" s="263"/>
      <c r="BD27" s="263"/>
      <c r="BE27" s="263"/>
      <c r="BF27" s="263"/>
      <c r="BG27" s="263"/>
      <c r="BH27" s="263">
        <v>3.3333333333333333E-2</v>
      </c>
      <c r="BI27" s="263"/>
      <c r="BJ27" s="263"/>
      <c r="BK27" s="263"/>
      <c r="BL27" s="263"/>
      <c r="BM27" s="263"/>
      <c r="BN27" s="263"/>
      <c r="BO27" s="263"/>
      <c r="BP27" s="263"/>
    </row>
    <row r="28" spans="1:68" x14ac:dyDescent="0.2">
      <c r="A28" s="168" t="s">
        <v>272</v>
      </c>
      <c r="C28" s="263">
        <v>30</v>
      </c>
      <c r="D28" s="263"/>
      <c r="E28" s="263">
        <v>6.9047619047619042</v>
      </c>
      <c r="F28" s="263"/>
      <c r="G28" s="263"/>
      <c r="H28" s="263"/>
      <c r="I28" s="263"/>
      <c r="J28" s="263"/>
      <c r="K28" s="263"/>
      <c r="L28" s="263">
        <v>4</v>
      </c>
      <c r="M28" s="263">
        <v>2.374848484848485</v>
      </c>
      <c r="N28" s="263">
        <v>1.0657004830917873</v>
      </c>
      <c r="O28" s="263"/>
      <c r="P28" s="263"/>
      <c r="Q28" s="263"/>
      <c r="R28" s="263"/>
      <c r="S28" s="263"/>
      <c r="T28" s="263"/>
      <c r="U28" s="263"/>
      <c r="V28" s="263"/>
      <c r="W28" s="263"/>
      <c r="X28" s="263">
        <v>3.6419753086419752E-2</v>
      </c>
      <c r="Y28" s="263"/>
      <c r="Z28" s="263"/>
      <c r="AA28" s="263"/>
      <c r="AB28" s="263"/>
      <c r="AC28" s="263"/>
      <c r="AD28" s="263">
        <v>0.51818181818181819</v>
      </c>
      <c r="AE28" s="263">
        <v>0.39117106069895768</v>
      </c>
      <c r="AF28" s="263">
        <v>0.62197857437165227</v>
      </c>
      <c r="AG28" s="263"/>
      <c r="AH28" s="263"/>
      <c r="AI28" s="263"/>
      <c r="AJ28" s="263"/>
      <c r="AK28" s="263"/>
      <c r="AL28" s="263"/>
      <c r="AM28" s="263"/>
      <c r="AN28" s="263">
        <v>2.8079999999999998</v>
      </c>
      <c r="AO28" s="263">
        <v>2.9629629629629631E-2</v>
      </c>
      <c r="AP28" s="263"/>
      <c r="AQ28" s="263">
        <v>0.83333333333333326</v>
      </c>
      <c r="AR28" s="263"/>
      <c r="AS28" s="263"/>
      <c r="AT28" s="263"/>
      <c r="AU28" s="263">
        <v>4</v>
      </c>
      <c r="AV28" s="263"/>
      <c r="AW28" s="263">
        <v>0.39999999999999997</v>
      </c>
      <c r="AX28" s="263"/>
      <c r="AY28" s="263"/>
      <c r="AZ28" s="263"/>
      <c r="BA28" s="263"/>
      <c r="BB28" s="263"/>
      <c r="BC28" s="263"/>
      <c r="BD28" s="263"/>
      <c r="BE28" s="263"/>
      <c r="BF28" s="263"/>
      <c r="BG28" s="263"/>
      <c r="BH28" s="263">
        <v>3.5318985931188186E-2</v>
      </c>
      <c r="BI28" s="263"/>
      <c r="BJ28" s="263"/>
      <c r="BK28" s="263"/>
      <c r="BL28" s="263"/>
      <c r="BM28" s="263"/>
      <c r="BN28" s="263"/>
      <c r="BO28" s="263"/>
      <c r="BP28" s="263"/>
    </row>
    <row r="29" spans="1:68" x14ac:dyDescent="0.2">
      <c r="A29" s="168" t="s">
        <v>131</v>
      </c>
      <c r="C29" s="263">
        <v>23.333333333333332</v>
      </c>
      <c r="D29" s="263"/>
      <c r="E29" s="263">
        <v>3.74</v>
      </c>
      <c r="F29" s="263"/>
      <c r="G29" s="263"/>
      <c r="H29" s="263"/>
      <c r="I29" s="263"/>
      <c r="J29" s="263"/>
      <c r="K29" s="263"/>
      <c r="L29" s="263">
        <v>4.3788903924221918</v>
      </c>
      <c r="M29" s="263">
        <v>2.7135808880810179</v>
      </c>
      <c r="N29" s="263">
        <v>1.1522648083623694</v>
      </c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>
        <v>0.5279661016949152</v>
      </c>
      <c r="AE29" s="263"/>
      <c r="AF29" s="263">
        <v>0.58656667408137109</v>
      </c>
      <c r="AG29" s="263"/>
      <c r="AH29" s="263"/>
      <c r="AI29" s="263"/>
      <c r="AJ29" s="263"/>
      <c r="AK29" s="263"/>
      <c r="AL29" s="263"/>
      <c r="AM29" s="263"/>
      <c r="AN29" s="263">
        <v>3.084848484848485</v>
      </c>
      <c r="AO29" s="263">
        <v>2.9615973435107919E-2</v>
      </c>
      <c r="AP29" s="263"/>
      <c r="AQ29" s="263">
        <v>0.75975975975975973</v>
      </c>
      <c r="AR29" s="263"/>
      <c r="AS29" s="263"/>
      <c r="AT29" s="263"/>
      <c r="AU29" s="263">
        <v>2.2599999999999998</v>
      </c>
      <c r="AV29" s="263">
        <v>1</v>
      </c>
      <c r="AW29" s="263">
        <v>0.40000280280841405</v>
      </c>
      <c r="AX29" s="263">
        <v>0.4</v>
      </c>
      <c r="AY29" s="263"/>
      <c r="AZ29" s="263"/>
      <c r="BA29" s="263"/>
      <c r="BB29" s="263"/>
      <c r="BC29" s="263"/>
      <c r="BD29" s="263"/>
      <c r="BE29" s="263"/>
      <c r="BF29" s="263"/>
      <c r="BG29" s="263"/>
      <c r="BH29" s="263">
        <v>3.3333333333333333E-2</v>
      </c>
      <c r="BI29" s="263">
        <v>4.3235294117647059E-2</v>
      </c>
      <c r="BJ29" s="263"/>
      <c r="BK29" s="263"/>
      <c r="BL29" s="263"/>
      <c r="BM29" s="263"/>
      <c r="BN29" s="263"/>
      <c r="BO29" s="263"/>
      <c r="BP29" s="263"/>
    </row>
    <row r="30" spans="1:68" x14ac:dyDescent="0.2">
      <c r="A30" s="168" t="s">
        <v>132</v>
      </c>
      <c r="C30" s="263">
        <v>26.666666666666668</v>
      </c>
      <c r="D30" s="263">
        <v>4.666666666666667</v>
      </c>
      <c r="E30" s="263">
        <v>5.333333333333333</v>
      </c>
      <c r="F30" s="263"/>
      <c r="G30" s="263">
        <v>4</v>
      </c>
      <c r="H30" s="263"/>
      <c r="I30" s="263"/>
      <c r="J30" s="263"/>
      <c r="K30" s="263"/>
      <c r="L30" s="263">
        <v>4.666666666666667</v>
      </c>
      <c r="M30" s="263">
        <v>3.9838492597577391</v>
      </c>
      <c r="N30" s="263">
        <v>1.047588424437299</v>
      </c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  <c r="AA30" s="263"/>
      <c r="AB30" s="263"/>
      <c r="AC30" s="263"/>
      <c r="AD30" s="263">
        <v>0.29978540772532186</v>
      </c>
      <c r="AE30" s="263">
        <v>1.111111111111111E-2</v>
      </c>
      <c r="AF30" s="263">
        <v>0.67716623280029753</v>
      </c>
      <c r="AG30" s="263"/>
      <c r="AH30" s="263"/>
      <c r="AI30" s="263"/>
      <c r="AJ30" s="263"/>
      <c r="AK30" s="263"/>
      <c r="AL30" s="263"/>
      <c r="AM30" s="263"/>
      <c r="AN30" s="263">
        <v>3.4303797468354431</v>
      </c>
      <c r="AO30" s="263">
        <v>3.3334923664122135E-2</v>
      </c>
      <c r="AP30" s="263"/>
      <c r="AQ30" s="263">
        <v>3.5825242718446604</v>
      </c>
      <c r="AR30" s="263"/>
      <c r="AS30" s="263"/>
      <c r="AT30" s="263"/>
      <c r="AU30" s="263">
        <v>4.0481927710843371</v>
      </c>
      <c r="AV30" s="263">
        <v>0.53325</v>
      </c>
      <c r="AW30" s="263">
        <v>0.23229888520638747</v>
      </c>
      <c r="AX30" s="263">
        <v>0.38</v>
      </c>
      <c r="AY30" s="263"/>
      <c r="AZ30" s="263"/>
      <c r="BA30" s="263"/>
      <c r="BB30" s="263"/>
      <c r="BC30" s="263"/>
      <c r="BD30" s="263"/>
      <c r="BE30" s="263"/>
      <c r="BF30" s="263"/>
      <c r="BG30" s="263"/>
      <c r="BH30" s="263">
        <v>2.8047429078014184E-2</v>
      </c>
      <c r="BI30" s="263">
        <v>5.6969696969696969E-2</v>
      </c>
      <c r="BJ30" s="263"/>
      <c r="BK30" s="263"/>
      <c r="BL30" s="263"/>
      <c r="BM30" s="263"/>
      <c r="BN30" s="263"/>
      <c r="BO30" s="263"/>
      <c r="BP30" s="263"/>
    </row>
    <row r="31" spans="1:68" x14ac:dyDescent="0.2">
      <c r="A31" s="168" t="s">
        <v>133</v>
      </c>
      <c r="C31" s="263">
        <v>16.642857142857142</v>
      </c>
      <c r="D31" s="263"/>
      <c r="E31" s="263">
        <v>5.3375000000000004</v>
      </c>
      <c r="F31" s="263"/>
      <c r="G31" s="263"/>
      <c r="H31" s="263"/>
      <c r="I31" s="263"/>
      <c r="J31" s="263"/>
      <c r="K31" s="263"/>
      <c r="L31" s="263">
        <v>4.712890625</v>
      </c>
      <c r="M31" s="263">
        <v>3.9271863117870724</v>
      </c>
      <c r="N31" s="263">
        <v>1.0274131274131275</v>
      </c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263"/>
      <c r="AD31" s="263">
        <v>0.32872340425531915</v>
      </c>
      <c r="AE31" s="263">
        <v>1.1133333333333334E-2</v>
      </c>
      <c r="AF31" s="263">
        <v>0.73693415637860082</v>
      </c>
      <c r="AG31" s="263"/>
      <c r="AH31" s="263"/>
      <c r="AI31" s="263"/>
      <c r="AJ31" s="263"/>
      <c r="AK31" s="263"/>
      <c r="AL31" s="263"/>
      <c r="AM31" s="263"/>
      <c r="AN31" s="263">
        <v>3.3312499999999998</v>
      </c>
      <c r="AO31" s="263">
        <v>3.3333333333333333E-2</v>
      </c>
      <c r="AP31" s="263"/>
      <c r="AQ31" s="263">
        <v>3</v>
      </c>
      <c r="AR31" s="263"/>
      <c r="AS31" s="263"/>
      <c r="AT31" s="263"/>
      <c r="AU31" s="263">
        <v>3.6923076923076925</v>
      </c>
      <c r="AV31" s="263">
        <v>0.66666666666666663</v>
      </c>
      <c r="AW31" s="263">
        <v>0.22233333333333333</v>
      </c>
      <c r="AX31" s="263">
        <v>0.38095238095238093</v>
      </c>
      <c r="AY31" s="263"/>
      <c r="AZ31" s="263"/>
      <c r="BA31" s="263"/>
      <c r="BB31" s="263"/>
      <c r="BC31" s="263"/>
      <c r="BD31" s="263"/>
      <c r="BE31" s="263"/>
      <c r="BF31" s="263"/>
      <c r="BG31" s="263"/>
      <c r="BH31" s="263">
        <v>2.5998729531338225E-2</v>
      </c>
      <c r="BI31" s="263">
        <v>5.0874999999999997E-2</v>
      </c>
      <c r="BJ31" s="263"/>
      <c r="BK31" s="263"/>
      <c r="BL31" s="263"/>
      <c r="BM31" s="263"/>
      <c r="BN31" s="263"/>
      <c r="BO31" s="263"/>
      <c r="BP31" s="263"/>
    </row>
    <row r="32" spans="1:68" x14ac:dyDescent="0.2">
      <c r="A32" s="168" t="s">
        <v>273</v>
      </c>
      <c r="C32" s="263">
        <v>15</v>
      </c>
      <c r="D32" s="263">
        <v>4</v>
      </c>
      <c r="E32" s="263">
        <v>5</v>
      </c>
      <c r="F32" s="263"/>
      <c r="G32" s="263"/>
      <c r="H32" s="263"/>
      <c r="I32" s="263"/>
      <c r="J32" s="263"/>
      <c r="K32" s="263"/>
      <c r="L32" s="263">
        <v>4.2853223593964334</v>
      </c>
      <c r="M32" s="263">
        <v>4</v>
      </c>
      <c r="N32" s="263">
        <v>1.0439114391143911</v>
      </c>
      <c r="O32" s="263">
        <v>13.047482014388489</v>
      </c>
      <c r="P32" s="263"/>
      <c r="Q32" s="263"/>
      <c r="R32" s="263"/>
      <c r="S32" s="263"/>
      <c r="T32" s="263"/>
      <c r="U32" s="263">
        <v>2.3365591397849461</v>
      </c>
      <c r="V32" s="263">
        <v>0.26680099194048357</v>
      </c>
      <c r="W32" s="263"/>
      <c r="X32" s="263"/>
      <c r="Y32" s="263"/>
      <c r="Z32" s="263"/>
      <c r="AA32" s="263"/>
      <c r="AB32" s="263"/>
      <c r="AC32" s="263"/>
      <c r="AD32" s="263">
        <v>0.30714285714285716</v>
      </c>
      <c r="AE32" s="263"/>
      <c r="AF32" s="263">
        <v>0.75012866700977865</v>
      </c>
      <c r="AG32" s="263">
        <v>0.5</v>
      </c>
      <c r="AH32" s="263">
        <v>13.333333333333334</v>
      </c>
      <c r="AI32" s="263"/>
      <c r="AJ32" s="263"/>
      <c r="AK32" s="263"/>
      <c r="AL32" s="263"/>
      <c r="AM32" s="263"/>
      <c r="AN32" s="263"/>
      <c r="AO32" s="263">
        <v>3.7503546099290783E-2</v>
      </c>
      <c r="AP32" s="263"/>
      <c r="AQ32" s="263">
        <v>1.6341463414634145</v>
      </c>
      <c r="AR32" s="263">
        <v>0.20000491835530199</v>
      </c>
      <c r="AS32" s="263"/>
      <c r="AT32" s="263"/>
      <c r="AU32" s="263">
        <v>0.44518201284796571</v>
      </c>
      <c r="AV32" s="263"/>
      <c r="AW32" s="263"/>
      <c r="AX32" s="263">
        <v>0.4</v>
      </c>
      <c r="AY32" s="263"/>
      <c r="AZ32" s="263"/>
      <c r="BA32" s="263"/>
      <c r="BB32" s="263"/>
      <c r="BC32" s="263"/>
      <c r="BD32" s="263"/>
      <c r="BE32" s="263"/>
      <c r="BF32" s="263"/>
      <c r="BG32" s="263"/>
      <c r="BH32" s="263">
        <v>3.8244514106583069E-2</v>
      </c>
      <c r="BI32" s="263"/>
      <c r="BJ32" s="263"/>
      <c r="BK32" s="263"/>
      <c r="BL32" s="263"/>
      <c r="BM32" s="263"/>
      <c r="BN32" s="263"/>
      <c r="BO32" s="263"/>
      <c r="BP32" s="263"/>
    </row>
    <row r="33" spans="3:34" x14ac:dyDescent="0.2"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3"/>
      <c r="AG33" s="263"/>
      <c r="AH33" s="263"/>
    </row>
    <row r="34" spans="3:34" x14ac:dyDescent="0.2"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  <c r="AG34" s="263"/>
      <c r="AH34" s="263"/>
    </row>
    <row r="35" spans="3:34" x14ac:dyDescent="0.2"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  <c r="AG35" s="263"/>
      <c r="AH35" s="263"/>
    </row>
    <row r="36" spans="3:34" x14ac:dyDescent="0.2"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  <c r="AA36" s="263"/>
      <c r="AB36" s="263"/>
      <c r="AC36" s="263"/>
      <c r="AD36" s="263"/>
      <c r="AE36" s="263"/>
      <c r="AF36" s="263"/>
      <c r="AG36" s="263"/>
      <c r="AH36" s="263"/>
    </row>
    <row r="37" spans="3:34" x14ac:dyDescent="0.2"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</row>
    <row r="38" spans="3:34" x14ac:dyDescent="0.2"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  <c r="AF38" s="263"/>
      <c r="AG38" s="263"/>
      <c r="AH38" s="263"/>
    </row>
    <row r="39" spans="3:34" x14ac:dyDescent="0.2"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G39" s="263"/>
      <c r="AH39" s="263"/>
    </row>
    <row r="40" spans="3:34" x14ac:dyDescent="0.2"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  <c r="AE40" s="263"/>
      <c r="AF40" s="263"/>
      <c r="AG40" s="263"/>
      <c r="AH40" s="263"/>
    </row>
    <row r="41" spans="3:34" x14ac:dyDescent="0.2"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  <c r="AG41" s="263"/>
      <c r="AH41" s="263"/>
    </row>
    <row r="42" spans="3:34" x14ac:dyDescent="0.2"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  <c r="AH42" s="263"/>
    </row>
    <row r="43" spans="3:34" x14ac:dyDescent="0.2">
      <c r="C43" s="263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  <c r="AH43" s="263"/>
    </row>
    <row r="44" spans="3:34" x14ac:dyDescent="0.2"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  <c r="AE44" s="263"/>
      <c r="AF44" s="263"/>
      <c r="AG44" s="263"/>
      <c r="AH44" s="263"/>
    </row>
    <row r="45" spans="3:34" x14ac:dyDescent="0.2"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3"/>
      <c r="AA45" s="263"/>
      <c r="AB45" s="263"/>
      <c r="AC45" s="263"/>
      <c r="AD45" s="263"/>
      <c r="AE45" s="263"/>
      <c r="AF45" s="263"/>
      <c r="AG45" s="263"/>
      <c r="AH45" s="263"/>
    </row>
    <row r="46" spans="3:34" x14ac:dyDescent="0.2"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  <c r="AE46" s="263"/>
      <c r="AF46" s="263"/>
      <c r="AG46" s="263"/>
      <c r="AH46" s="263"/>
    </row>
    <row r="47" spans="3:34" x14ac:dyDescent="0.2"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  <c r="AC47" s="263"/>
      <c r="AD47" s="263"/>
      <c r="AE47" s="263"/>
      <c r="AF47" s="263"/>
      <c r="AG47" s="263"/>
      <c r="AH47" s="263"/>
    </row>
    <row r="48" spans="3:34" x14ac:dyDescent="0.2"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  <c r="AG48" s="263"/>
      <c r="AH48" s="263"/>
    </row>
    <row r="49" spans="3:34" x14ac:dyDescent="0.2"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63"/>
      <c r="AA49" s="263"/>
      <c r="AB49" s="263"/>
      <c r="AC49" s="263"/>
      <c r="AD49" s="263"/>
      <c r="AE49" s="263"/>
      <c r="AF49" s="263"/>
      <c r="AG49" s="263"/>
      <c r="AH49" s="263"/>
    </row>
    <row r="50" spans="3:34" x14ac:dyDescent="0.2">
      <c r="C50" s="263"/>
      <c r="D50" s="263"/>
      <c r="E50" s="263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  <c r="AE50" s="263"/>
      <c r="AF50" s="263"/>
      <c r="AG50" s="263"/>
      <c r="AH50" s="263"/>
    </row>
    <row r="51" spans="3:34" x14ac:dyDescent="0.2"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  <c r="AD51" s="263"/>
      <c r="AE51" s="263"/>
      <c r="AF51" s="263"/>
      <c r="AG51" s="263"/>
      <c r="AH51" s="263"/>
    </row>
    <row r="52" spans="3:34" x14ac:dyDescent="0.2"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  <c r="AD52" s="263"/>
      <c r="AE52" s="263"/>
      <c r="AF52" s="263"/>
      <c r="AG52" s="263"/>
      <c r="AH52" s="263"/>
    </row>
    <row r="53" spans="3:34" x14ac:dyDescent="0.2">
      <c r="C53" s="263"/>
      <c r="D53" s="263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263"/>
      <c r="AA53" s="263"/>
      <c r="AB53" s="263"/>
      <c r="AC53" s="263"/>
      <c r="AD53" s="263"/>
      <c r="AE53" s="263"/>
      <c r="AF53" s="263"/>
      <c r="AG53" s="263"/>
      <c r="AH53" s="263"/>
    </row>
    <row r="54" spans="3:34" x14ac:dyDescent="0.2">
      <c r="C54" s="263"/>
      <c r="D54" s="263"/>
      <c r="E54" s="263"/>
      <c r="F54" s="263"/>
      <c r="G54" s="263"/>
      <c r="H54" s="263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X54" s="263"/>
      <c r="Y54" s="263"/>
      <c r="Z54" s="263"/>
      <c r="AA54" s="263"/>
      <c r="AB54" s="263"/>
      <c r="AC54" s="263"/>
      <c r="AD54" s="263"/>
      <c r="AE54" s="263"/>
      <c r="AF54" s="263"/>
      <c r="AG54" s="263"/>
      <c r="AH54" s="263"/>
    </row>
    <row r="55" spans="3:34" x14ac:dyDescent="0.2">
      <c r="C55" s="263"/>
      <c r="D55" s="263"/>
      <c r="E55" s="263"/>
      <c r="F55" s="263"/>
      <c r="G55" s="263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X55" s="263"/>
      <c r="Y55" s="263"/>
      <c r="Z55" s="263"/>
      <c r="AA55" s="263"/>
      <c r="AB55" s="263"/>
      <c r="AC55" s="263"/>
      <c r="AD55" s="263"/>
      <c r="AE55" s="263"/>
      <c r="AF55" s="263"/>
      <c r="AG55" s="263"/>
      <c r="AH55" s="263"/>
    </row>
    <row r="56" spans="3:34" x14ac:dyDescent="0.2">
      <c r="C56" s="263"/>
      <c r="D56" s="263"/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</row>
    <row r="57" spans="3:34" x14ac:dyDescent="0.2">
      <c r="C57" s="263"/>
      <c r="D57" s="263"/>
      <c r="E57" s="263"/>
      <c r="F57" s="263"/>
      <c r="G57" s="263"/>
      <c r="H57" s="263"/>
      <c r="I57" s="263"/>
      <c r="J57" s="263"/>
      <c r="K57" s="263"/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</row>
    <row r="58" spans="3:34" x14ac:dyDescent="0.2"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  <c r="X58" s="263"/>
      <c r="Y58" s="263"/>
      <c r="Z58" s="263"/>
      <c r="AA58" s="263"/>
      <c r="AB58" s="263"/>
      <c r="AC58" s="263"/>
      <c r="AD58" s="263"/>
      <c r="AE58" s="263"/>
      <c r="AF58" s="263"/>
      <c r="AG58" s="263"/>
      <c r="AH58" s="263"/>
    </row>
    <row r="59" spans="3:34" x14ac:dyDescent="0.2"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3"/>
      <c r="AB59" s="263"/>
      <c r="AC59" s="263"/>
      <c r="AD59" s="263"/>
      <c r="AE59" s="263"/>
      <c r="AF59" s="263"/>
      <c r="AG59" s="263"/>
      <c r="AH59" s="263"/>
    </row>
    <row r="60" spans="3:34" x14ac:dyDescent="0.2"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263"/>
      <c r="AD60" s="263"/>
      <c r="AE60" s="263"/>
      <c r="AF60" s="263"/>
      <c r="AG60" s="263"/>
      <c r="AH60" s="263"/>
    </row>
    <row r="61" spans="3:34" x14ac:dyDescent="0.2"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  <c r="X61" s="263"/>
      <c r="Y61" s="263"/>
      <c r="Z61" s="263"/>
      <c r="AA61" s="263"/>
      <c r="AB61" s="263"/>
      <c r="AC61" s="263"/>
      <c r="AD61" s="263"/>
      <c r="AE61" s="263"/>
      <c r="AF61" s="263"/>
      <c r="AG61" s="263"/>
      <c r="AH61" s="263"/>
    </row>
    <row r="62" spans="3:34" x14ac:dyDescent="0.2"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  <c r="X62" s="263"/>
      <c r="Y62" s="263"/>
      <c r="Z62" s="263"/>
      <c r="AA62" s="263"/>
      <c r="AB62" s="263"/>
      <c r="AC62" s="263"/>
      <c r="AD62" s="263"/>
      <c r="AE62" s="263"/>
      <c r="AF62" s="263"/>
      <c r="AG62" s="263"/>
      <c r="AH62" s="263"/>
    </row>
    <row r="63" spans="3:34" x14ac:dyDescent="0.2"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263"/>
      <c r="AD63" s="263"/>
      <c r="AE63" s="263"/>
      <c r="AF63" s="263"/>
      <c r="AG63" s="263"/>
      <c r="AH63" s="263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80"/>
  <sheetViews>
    <sheetView zoomScale="60" zoomScaleNormal="60" workbookViewId="0">
      <pane xSplit="1" ySplit="2" topLeftCell="B11" activePane="bottomRight" state="frozen"/>
      <selection pane="topRight" activeCell="C1" sqref="C1"/>
      <selection pane="bottomLeft" activeCell="A3" sqref="A3"/>
      <selection pane="bottomRight" activeCell="A35" sqref="A35"/>
    </sheetView>
  </sheetViews>
  <sheetFormatPr defaultColWidth="11" defaultRowHeight="14.4" x14ac:dyDescent="0.3"/>
  <cols>
    <col min="1" max="1" width="33.5" style="4" customWidth="1"/>
    <col min="2" max="2" width="11" style="4"/>
    <col min="3" max="3" width="12.296875" style="4" customWidth="1"/>
    <col min="4" max="4" width="11" style="4"/>
    <col min="5" max="5" width="11.3984375" style="4" customWidth="1"/>
    <col min="6" max="9" width="11" style="4"/>
    <col min="10" max="10" width="11" style="15"/>
    <col min="11" max="11" width="11" style="4"/>
    <col min="12" max="12" width="13.3984375" style="4" customWidth="1"/>
    <col min="13" max="13" width="11" style="16"/>
    <col min="14" max="15" width="11" style="4"/>
    <col min="16" max="16" width="11" style="15"/>
    <col min="17" max="20" width="11" style="4"/>
    <col min="21" max="21" width="11" style="15"/>
    <col min="22" max="25" width="11" style="4"/>
    <col min="26" max="26" width="11" style="15"/>
    <col min="27" max="32" width="11" style="4"/>
    <col min="33" max="33" width="11" style="15"/>
    <col min="34" max="39" width="11" style="4"/>
    <col min="40" max="40" width="11" style="15"/>
    <col min="41" max="46" width="11" style="4"/>
    <col min="47" max="47" width="11" style="15"/>
    <col min="48" max="49" width="11" style="4"/>
    <col min="50" max="50" width="12.09765625" style="18" customWidth="1"/>
    <col min="51" max="52" width="12.09765625" style="4" customWidth="1"/>
    <col min="53" max="56" width="12.09765625" style="11" customWidth="1"/>
    <col min="57" max="57" width="12.09765625" style="15" customWidth="1"/>
    <col min="58" max="59" width="12.09765625" style="4" customWidth="1"/>
    <col min="60" max="60" width="12.09765625" style="15" customWidth="1"/>
    <col min="61" max="62" width="12.09765625" style="4" customWidth="1"/>
    <col min="63" max="63" width="12.09765625" style="15" customWidth="1"/>
    <col min="64" max="65" width="12.09765625" style="4" customWidth="1"/>
    <col min="66" max="66" width="12.09765625" style="15" customWidth="1"/>
    <col min="67" max="68" width="12.09765625" style="4" customWidth="1"/>
    <col min="69" max="69" width="12.09765625" style="15" customWidth="1"/>
    <col min="70" max="71" width="12.09765625" style="4" customWidth="1"/>
    <col min="72" max="72" width="12.09765625" style="15" customWidth="1"/>
    <col min="73" max="74" width="12.09765625" style="4" customWidth="1"/>
    <col min="75" max="16384" width="11" style="4"/>
  </cols>
  <sheetData>
    <row r="1" spans="1:74" ht="15" customHeight="1" x14ac:dyDescent="0.3">
      <c r="B1" s="280" t="s">
        <v>234</v>
      </c>
      <c r="C1" s="281"/>
      <c r="D1" s="277" t="s">
        <v>235</v>
      </c>
      <c r="E1" s="278"/>
      <c r="F1" s="280" t="s">
        <v>236</v>
      </c>
      <c r="G1" s="281"/>
      <c r="H1" s="280" t="s">
        <v>237</v>
      </c>
      <c r="I1" s="281"/>
      <c r="J1" s="207"/>
      <c r="K1" s="280" t="s">
        <v>238</v>
      </c>
      <c r="L1" s="281"/>
      <c r="M1" s="4"/>
      <c r="N1" s="280" t="s">
        <v>239</v>
      </c>
      <c r="O1" s="281"/>
      <c r="P1" s="8"/>
      <c r="Q1" s="280" t="s">
        <v>240</v>
      </c>
      <c r="R1" s="281"/>
      <c r="S1" s="280" t="s">
        <v>241</v>
      </c>
      <c r="T1" s="281"/>
      <c r="U1" s="8"/>
      <c r="V1" s="280" t="s">
        <v>242</v>
      </c>
      <c r="W1" s="281"/>
      <c r="X1" s="280" t="s">
        <v>243</v>
      </c>
      <c r="Y1" s="281"/>
      <c r="Z1" s="8"/>
      <c r="AA1" s="280" t="s">
        <v>244</v>
      </c>
      <c r="AB1" s="281"/>
      <c r="AC1" s="280" t="s">
        <v>245</v>
      </c>
      <c r="AD1" s="281"/>
      <c r="AE1" s="280" t="s">
        <v>246</v>
      </c>
      <c r="AF1" s="281"/>
      <c r="AG1" s="207"/>
      <c r="AH1" s="280" t="s">
        <v>247</v>
      </c>
      <c r="AI1" s="281"/>
      <c r="AJ1" s="280" t="s">
        <v>248</v>
      </c>
      <c r="AK1" s="281"/>
      <c r="AL1" s="280" t="s">
        <v>249</v>
      </c>
      <c r="AM1" s="281"/>
      <c r="AN1" s="8"/>
      <c r="AO1" s="277" t="s">
        <v>250</v>
      </c>
      <c r="AP1" s="278"/>
      <c r="AQ1" s="280" t="s">
        <v>251</v>
      </c>
      <c r="AR1" s="281"/>
      <c r="AS1" s="280" t="s">
        <v>252</v>
      </c>
      <c r="AT1" s="281"/>
      <c r="AU1" s="8"/>
      <c r="AV1" s="277" t="s">
        <v>253</v>
      </c>
      <c r="AW1" s="278"/>
      <c r="AX1" s="8"/>
      <c r="AY1" s="279" t="s">
        <v>254</v>
      </c>
      <c r="AZ1" s="279"/>
      <c r="BA1" s="277" t="s">
        <v>255</v>
      </c>
      <c r="BB1" s="278"/>
      <c r="BC1" s="277" t="s">
        <v>75</v>
      </c>
      <c r="BD1" s="278"/>
      <c r="BE1" s="204"/>
      <c r="BF1" s="279" t="s">
        <v>256</v>
      </c>
      <c r="BG1" s="279"/>
      <c r="BH1" s="204"/>
      <c r="BI1" s="279" t="s">
        <v>76</v>
      </c>
      <c r="BJ1" s="279"/>
      <c r="BK1" s="13"/>
      <c r="BL1" s="279" t="s">
        <v>77</v>
      </c>
      <c r="BM1" s="279"/>
      <c r="BN1" s="5"/>
      <c r="BO1" s="287" t="s">
        <v>78</v>
      </c>
      <c r="BP1" s="288"/>
      <c r="BQ1" s="5"/>
      <c r="BR1" s="287" t="s">
        <v>67</v>
      </c>
      <c r="BS1" s="288"/>
      <c r="BT1" s="5"/>
      <c r="BU1" s="286" t="s">
        <v>79</v>
      </c>
      <c r="BV1" s="284"/>
    </row>
    <row r="2" spans="1:74" x14ac:dyDescent="0.3">
      <c r="A2" s="196" t="s">
        <v>83</v>
      </c>
      <c r="B2" s="6" t="s">
        <v>43</v>
      </c>
      <c r="C2" s="7" t="s">
        <v>66</v>
      </c>
      <c r="D2" s="8" t="s">
        <v>43</v>
      </c>
      <c r="E2" s="7" t="s">
        <v>66</v>
      </c>
      <c r="F2" s="6" t="s">
        <v>43</v>
      </c>
      <c r="G2" s="7" t="s">
        <v>66</v>
      </c>
      <c r="H2" s="9" t="s">
        <v>43</v>
      </c>
      <c r="I2" s="7" t="s">
        <v>66</v>
      </c>
      <c r="J2" s="208" t="s">
        <v>0</v>
      </c>
      <c r="K2" s="6" t="s">
        <v>43</v>
      </c>
      <c r="L2" s="200" t="s">
        <v>233</v>
      </c>
      <c r="M2" s="5" t="s">
        <v>0</v>
      </c>
      <c r="N2" s="6" t="s">
        <v>43</v>
      </c>
      <c r="O2" s="200" t="s">
        <v>233</v>
      </c>
      <c r="P2" s="5" t="s">
        <v>0</v>
      </c>
      <c r="Q2" s="6" t="s">
        <v>55</v>
      </c>
      <c r="R2" s="200" t="s">
        <v>233</v>
      </c>
      <c r="S2" s="6" t="s">
        <v>43</v>
      </c>
      <c r="T2" s="200" t="s">
        <v>233</v>
      </c>
      <c r="U2" s="5" t="s">
        <v>0</v>
      </c>
      <c r="V2" s="6" t="s">
        <v>43</v>
      </c>
      <c r="W2" s="200" t="s">
        <v>233</v>
      </c>
      <c r="X2" s="6" t="s">
        <v>43</v>
      </c>
      <c r="Y2" s="200" t="s">
        <v>233</v>
      </c>
      <c r="Z2" s="5" t="s">
        <v>0</v>
      </c>
      <c r="AA2" s="6" t="s">
        <v>43</v>
      </c>
      <c r="AB2" s="200" t="s">
        <v>233</v>
      </c>
      <c r="AC2" s="6" t="s">
        <v>43</v>
      </c>
      <c r="AD2" s="200" t="s">
        <v>233</v>
      </c>
      <c r="AE2" s="6" t="s">
        <v>43</v>
      </c>
      <c r="AF2" s="200" t="s">
        <v>233</v>
      </c>
      <c r="AG2" s="5" t="s">
        <v>0</v>
      </c>
      <c r="AH2" s="8" t="s">
        <v>43</v>
      </c>
      <c r="AI2" s="200" t="s">
        <v>233</v>
      </c>
      <c r="AJ2" s="8" t="s">
        <v>43</v>
      </c>
      <c r="AK2" s="200" t="s">
        <v>233</v>
      </c>
      <c r="AL2" s="8" t="s">
        <v>43</v>
      </c>
      <c r="AM2" s="200" t="s">
        <v>233</v>
      </c>
      <c r="AN2" s="5" t="s">
        <v>0</v>
      </c>
      <c r="AO2" s="8" t="s">
        <v>43</v>
      </c>
      <c r="AP2" s="200" t="s">
        <v>233</v>
      </c>
      <c r="AQ2" s="8" t="s">
        <v>49</v>
      </c>
      <c r="AR2" s="200" t="s">
        <v>233</v>
      </c>
      <c r="AS2" s="8" t="s">
        <v>49</v>
      </c>
      <c r="AT2" s="200" t="s">
        <v>233</v>
      </c>
      <c r="AU2" s="5" t="s">
        <v>0</v>
      </c>
      <c r="AV2" s="8" t="s">
        <v>43</v>
      </c>
      <c r="AW2" s="200" t="s">
        <v>233</v>
      </c>
      <c r="AX2" s="5" t="s">
        <v>0</v>
      </c>
      <c r="AY2" s="11" t="s">
        <v>43</v>
      </c>
      <c r="AZ2" s="12" t="s">
        <v>66</v>
      </c>
      <c r="BA2" s="11" t="s">
        <v>43</v>
      </c>
      <c r="BB2" s="7" t="s">
        <v>66</v>
      </c>
      <c r="BC2" s="11" t="s">
        <v>43</v>
      </c>
      <c r="BD2" s="7" t="s">
        <v>66</v>
      </c>
      <c r="BE2" s="5" t="s">
        <v>0</v>
      </c>
      <c r="BF2" s="13" t="s">
        <v>43</v>
      </c>
      <c r="BG2" s="7" t="s">
        <v>66</v>
      </c>
      <c r="BH2" s="5" t="s">
        <v>0</v>
      </c>
      <c r="BI2" s="13" t="s">
        <v>43</v>
      </c>
      <c r="BJ2" s="7" t="s">
        <v>66</v>
      </c>
      <c r="BK2" s="5" t="s">
        <v>0</v>
      </c>
      <c r="BL2" s="13" t="s">
        <v>43</v>
      </c>
      <c r="BM2" s="200" t="s">
        <v>233</v>
      </c>
      <c r="BN2" s="5" t="s">
        <v>0</v>
      </c>
      <c r="BO2" s="13" t="s">
        <v>43</v>
      </c>
      <c r="BP2" s="200" t="s">
        <v>233</v>
      </c>
      <c r="BQ2" s="5" t="s">
        <v>0</v>
      </c>
      <c r="BR2" s="13" t="s">
        <v>43</v>
      </c>
      <c r="BS2" s="200" t="s">
        <v>233</v>
      </c>
      <c r="BT2" s="5" t="s">
        <v>0</v>
      </c>
      <c r="BU2" s="5" t="s">
        <v>43</v>
      </c>
      <c r="BV2" s="200" t="s">
        <v>233</v>
      </c>
    </row>
    <row r="3" spans="1:74" x14ac:dyDescent="0.3">
      <c r="A3" s="179" t="s">
        <v>145</v>
      </c>
      <c r="B3" s="6"/>
      <c r="C3" s="7">
        <v>20700</v>
      </c>
      <c r="D3" s="8"/>
      <c r="E3" s="7">
        <v>40300</v>
      </c>
      <c r="F3" s="14"/>
      <c r="G3" s="14">
        <v>37830</v>
      </c>
      <c r="H3" s="9"/>
      <c r="I3" s="14">
        <v>37825</v>
      </c>
      <c r="K3" s="6"/>
      <c r="N3" s="6"/>
      <c r="P3" s="17"/>
      <c r="Q3" s="6"/>
      <c r="S3" s="6"/>
      <c r="U3" s="17"/>
      <c r="V3" s="6"/>
      <c r="X3" s="6"/>
      <c r="Z3" s="18"/>
      <c r="AA3" s="19"/>
      <c r="AB3" s="19"/>
      <c r="AC3" s="19"/>
      <c r="AD3" s="19">
        <v>883</v>
      </c>
      <c r="AE3" s="19"/>
      <c r="AF3" s="19"/>
      <c r="AG3" s="20"/>
      <c r="AH3" s="8"/>
      <c r="AI3" s="10"/>
      <c r="AJ3" s="8"/>
      <c r="AK3" s="10"/>
      <c r="AL3" s="8"/>
      <c r="AM3" s="10"/>
      <c r="AN3" s="17"/>
      <c r="AO3" s="8"/>
      <c r="AP3" s="10"/>
      <c r="AQ3" s="8"/>
      <c r="AR3" s="10"/>
      <c r="AS3" s="8"/>
      <c r="AT3" s="21"/>
      <c r="AU3" s="17"/>
      <c r="AV3" s="8"/>
      <c r="AW3" s="10"/>
      <c r="AY3" s="22"/>
      <c r="AZ3" s="22"/>
      <c r="BB3" s="7"/>
      <c r="BD3" s="7"/>
      <c r="BE3" s="20"/>
      <c r="BF3" s="13"/>
      <c r="BG3" s="7"/>
      <c r="BH3" s="23"/>
      <c r="BI3" s="13"/>
      <c r="BJ3" s="7"/>
      <c r="BK3" s="20"/>
      <c r="BL3" s="13"/>
      <c r="BM3" s="10"/>
      <c r="BN3" s="24"/>
      <c r="BO3" s="13"/>
      <c r="BP3" s="10"/>
      <c r="BQ3" s="20"/>
      <c r="BR3" s="13"/>
      <c r="BS3" s="10"/>
      <c r="BT3" s="24"/>
      <c r="BU3" s="5"/>
      <c r="BV3" s="10"/>
    </row>
    <row r="4" spans="1:74" x14ac:dyDescent="0.3">
      <c r="A4" s="180" t="s">
        <v>146</v>
      </c>
      <c r="B4" s="11"/>
      <c r="C4" s="11"/>
      <c r="D4" s="8"/>
      <c r="E4" s="11"/>
      <c r="F4" s="11"/>
      <c r="G4" s="11"/>
      <c r="H4" s="26"/>
      <c r="I4" s="11"/>
      <c r="J4" s="18" t="s">
        <v>42</v>
      </c>
      <c r="K4" s="14">
        <v>29</v>
      </c>
      <c r="L4" s="284">
        <v>2034</v>
      </c>
      <c r="M4" s="20" t="s">
        <v>42</v>
      </c>
      <c r="N4" s="14">
        <v>41</v>
      </c>
      <c r="O4" s="284">
        <v>2190</v>
      </c>
      <c r="P4" s="18" t="s">
        <v>42</v>
      </c>
      <c r="Q4" s="19">
        <v>15</v>
      </c>
      <c r="R4" s="284">
        <v>1032</v>
      </c>
      <c r="S4" s="19">
        <v>50</v>
      </c>
      <c r="T4" s="284">
        <v>1556</v>
      </c>
      <c r="U4" s="18" t="s">
        <v>42</v>
      </c>
      <c r="V4" s="27">
        <v>42</v>
      </c>
      <c r="W4" s="284">
        <v>1358</v>
      </c>
      <c r="X4" s="27">
        <v>35</v>
      </c>
      <c r="Y4" s="284">
        <v>1078</v>
      </c>
      <c r="Z4" s="18" t="s">
        <v>42</v>
      </c>
      <c r="AA4" s="28">
        <v>31</v>
      </c>
      <c r="AB4" s="283">
        <v>688</v>
      </c>
      <c r="AE4" s="29">
        <v>26</v>
      </c>
      <c r="AF4" s="30">
        <v>401</v>
      </c>
      <c r="AG4" s="18" t="s">
        <v>42</v>
      </c>
      <c r="AH4" s="31">
        <v>22</v>
      </c>
      <c r="AI4" s="31">
        <v>426</v>
      </c>
      <c r="AJ4" s="27">
        <v>41</v>
      </c>
      <c r="AK4" s="27">
        <v>822</v>
      </c>
      <c r="AL4" s="27">
        <v>78</v>
      </c>
      <c r="AM4" s="27">
        <v>1820</v>
      </c>
      <c r="AN4" s="18" t="s">
        <v>42</v>
      </c>
      <c r="AO4" s="31">
        <v>38</v>
      </c>
      <c r="AP4" s="31">
        <v>887</v>
      </c>
      <c r="AQ4" s="14">
        <v>23</v>
      </c>
      <c r="AR4" s="14">
        <v>607</v>
      </c>
      <c r="AS4" s="14">
        <v>48</v>
      </c>
      <c r="AT4" s="32">
        <v>960</v>
      </c>
      <c r="AU4" s="18" t="s">
        <v>42</v>
      </c>
      <c r="AV4" s="33">
        <v>54</v>
      </c>
      <c r="AW4" s="33">
        <v>1350</v>
      </c>
      <c r="AX4" s="18" t="s">
        <v>42</v>
      </c>
      <c r="AY4" s="4">
        <v>21</v>
      </c>
      <c r="AZ4" s="4">
        <v>8610</v>
      </c>
      <c r="BA4" s="11">
        <v>8</v>
      </c>
      <c r="BB4" s="11">
        <v>4620</v>
      </c>
      <c r="BC4" s="11">
        <v>6</v>
      </c>
      <c r="BD4" s="11">
        <v>4500</v>
      </c>
      <c r="BE4" s="18" t="s">
        <v>42</v>
      </c>
      <c r="BF4" s="34">
        <v>12</v>
      </c>
      <c r="BG4" s="34">
        <v>4800</v>
      </c>
      <c r="BH4" s="18" t="s">
        <v>42</v>
      </c>
      <c r="BI4" s="34">
        <v>5</v>
      </c>
      <c r="BJ4" s="35">
        <v>2250</v>
      </c>
      <c r="BK4" s="18" t="s">
        <v>42</v>
      </c>
      <c r="BL4" s="36">
        <v>8</v>
      </c>
      <c r="BM4" s="36">
        <v>187</v>
      </c>
      <c r="BN4" s="18" t="s">
        <v>42</v>
      </c>
      <c r="BO4" s="36">
        <v>3</v>
      </c>
      <c r="BP4" s="36">
        <v>80</v>
      </c>
      <c r="BQ4" s="18" t="s">
        <v>42</v>
      </c>
      <c r="BR4" s="36">
        <v>10</v>
      </c>
      <c r="BS4" s="36">
        <v>200</v>
      </c>
      <c r="BT4" s="18" t="s">
        <v>42</v>
      </c>
      <c r="BU4" s="4">
        <v>5</v>
      </c>
      <c r="BV4" s="4">
        <v>130</v>
      </c>
    </row>
    <row r="5" spans="1:74" x14ac:dyDescent="0.3">
      <c r="A5" s="180" t="s">
        <v>147</v>
      </c>
      <c r="B5" s="11"/>
      <c r="C5" s="11"/>
      <c r="D5" s="11"/>
      <c r="E5" s="11"/>
      <c r="F5" s="14"/>
      <c r="G5" s="14"/>
      <c r="H5" s="26"/>
      <c r="I5" s="14"/>
      <c r="J5" s="18" t="s">
        <v>42</v>
      </c>
      <c r="K5" s="14">
        <v>88</v>
      </c>
      <c r="L5" s="284"/>
      <c r="M5" s="20" t="s">
        <v>42</v>
      </c>
      <c r="N5" s="14">
        <v>94</v>
      </c>
      <c r="O5" s="284"/>
      <c r="P5" s="18" t="s">
        <v>42</v>
      </c>
      <c r="Q5" s="19">
        <v>30</v>
      </c>
      <c r="R5" s="284"/>
      <c r="S5" s="19">
        <v>25</v>
      </c>
      <c r="T5" s="284"/>
      <c r="U5" s="18" t="s">
        <v>42</v>
      </c>
      <c r="V5" s="27">
        <v>31</v>
      </c>
      <c r="W5" s="284"/>
      <c r="X5" s="27">
        <v>40</v>
      </c>
      <c r="Y5" s="284"/>
      <c r="Z5" s="18" t="s">
        <v>42</v>
      </c>
      <c r="AA5" s="28">
        <v>28</v>
      </c>
      <c r="AB5" s="283"/>
      <c r="AC5" s="19"/>
      <c r="AD5" s="19"/>
      <c r="AE5" s="37">
        <v>31</v>
      </c>
      <c r="AF5" s="19">
        <v>208</v>
      </c>
      <c r="AG5" s="18" t="s">
        <v>42</v>
      </c>
      <c r="AH5" s="31">
        <v>27</v>
      </c>
      <c r="AI5" s="31">
        <v>213</v>
      </c>
      <c r="AJ5" s="27">
        <v>34</v>
      </c>
      <c r="AK5" s="27">
        <v>268</v>
      </c>
      <c r="AL5" s="27">
        <v>30</v>
      </c>
      <c r="AM5" s="27">
        <v>232</v>
      </c>
      <c r="AN5" s="18" t="s">
        <v>42</v>
      </c>
      <c r="AO5" s="31">
        <v>19</v>
      </c>
      <c r="AP5" s="31">
        <v>167</v>
      </c>
      <c r="AQ5" s="14">
        <v>15</v>
      </c>
      <c r="AR5" s="14">
        <v>65</v>
      </c>
      <c r="AS5" s="14">
        <v>20</v>
      </c>
      <c r="AT5" s="32">
        <v>107</v>
      </c>
      <c r="AU5" s="18" t="s">
        <v>42</v>
      </c>
      <c r="AV5" s="33">
        <v>20</v>
      </c>
      <c r="AW5" s="33">
        <v>80</v>
      </c>
      <c r="AX5" s="18" t="s">
        <v>42</v>
      </c>
      <c r="AY5" s="4">
        <v>57</v>
      </c>
      <c r="AZ5" s="4">
        <v>4674</v>
      </c>
      <c r="BA5" s="11">
        <v>49</v>
      </c>
      <c r="BB5" s="11">
        <v>4263</v>
      </c>
      <c r="BC5" s="11">
        <v>100</v>
      </c>
      <c r="BD5" s="11">
        <v>8000</v>
      </c>
      <c r="BE5" s="18" t="s">
        <v>42</v>
      </c>
      <c r="BF5" s="34">
        <v>40</v>
      </c>
      <c r="BG5" s="34">
        <v>2400</v>
      </c>
      <c r="BH5" s="18" t="s">
        <v>42</v>
      </c>
      <c r="BI5" s="34">
        <v>65</v>
      </c>
      <c r="BJ5" s="35">
        <v>4875</v>
      </c>
      <c r="BK5" s="18" t="s">
        <v>42</v>
      </c>
      <c r="BL5" s="36">
        <v>100</v>
      </c>
      <c r="BM5" s="36">
        <v>600</v>
      </c>
      <c r="BN5" s="18" t="s">
        <v>42</v>
      </c>
      <c r="BO5" s="36">
        <v>128</v>
      </c>
      <c r="BP5" s="36">
        <v>725</v>
      </c>
      <c r="BQ5" s="18" t="s">
        <v>42</v>
      </c>
      <c r="BR5" s="36">
        <v>150</v>
      </c>
      <c r="BS5" s="36">
        <v>1000</v>
      </c>
      <c r="BT5" s="18" t="s">
        <v>42</v>
      </c>
      <c r="BU5" s="4">
        <v>130</v>
      </c>
      <c r="BV5" s="4">
        <v>920</v>
      </c>
    </row>
    <row r="6" spans="1:74" x14ac:dyDescent="0.3">
      <c r="A6" s="180" t="s">
        <v>148</v>
      </c>
      <c r="B6" s="14"/>
      <c r="C6" s="14"/>
      <c r="D6" s="11"/>
      <c r="E6" s="14"/>
      <c r="F6" s="14"/>
      <c r="G6" s="14"/>
      <c r="H6" s="26"/>
      <c r="I6" s="14"/>
      <c r="J6" s="18" t="s">
        <v>42</v>
      </c>
      <c r="K6" s="14">
        <v>60</v>
      </c>
      <c r="L6" s="284"/>
      <c r="M6" s="20" t="s">
        <v>42</v>
      </c>
      <c r="N6" s="14">
        <v>53</v>
      </c>
      <c r="O6" s="284"/>
      <c r="P6" s="18" t="s">
        <v>42</v>
      </c>
      <c r="Q6" s="19">
        <v>35</v>
      </c>
      <c r="R6" s="284"/>
      <c r="S6" s="19">
        <v>86</v>
      </c>
      <c r="T6" s="284"/>
      <c r="U6" s="18" t="s">
        <v>42</v>
      </c>
      <c r="V6" s="27">
        <v>56</v>
      </c>
      <c r="W6" s="284"/>
      <c r="X6" s="27">
        <v>46</v>
      </c>
      <c r="Y6" s="284"/>
      <c r="Z6" s="18" t="s">
        <v>42</v>
      </c>
      <c r="AA6" s="28">
        <v>24</v>
      </c>
      <c r="AB6" s="283"/>
      <c r="AC6" s="19"/>
      <c r="AD6" s="19"/>
      <c r="AE6" s="37">
        <v>33</v>
      </c>
      <c r="AF6" s="19">
        <v>243</v>
      </c>
      <c r="AG6" s="18" t="s">
        <v>42</v>
      </c>
      <c r="AH6" s="31">
        <v>41</v>
      </c>
      <c r="AI6" s="31">
        <v>261</v>
      </c>
      <c r="AJ6" s="27">
        <v>34</v>
      </c>
      <c r="AK6" s="27">
        <v>265</v>
      </c>
      <c r="AL6" s="27">
        <v>26</v>
      </c>
      <c r="AM6" s="27">
        <v>202</v>
      </c>
      <c r="AN6" s="18" t="s">
        <v>42</v>
      </c>
      <c r="AO6" s="31">
        <v>62</v>
      </c>
      <c r="AP6" s="31">
        <v>344</v>
      </c>
      <c r="AQ6" s="14">
        <v>14</v>
      </c>
      <c r="AR6" s="14">
        <v>121</v>
      </c>
      <c r="AS6" s="14">
        <v>35</v>
      </c>
      <c r="AT6" s="32">
        <v>283</v>
      </c>
      <c r="AU6" s="18" t="s">
        <v>42</v>
      </c>
      <c r="AV6" s="33">
        <v>21</v>
      </c>
      <c r="AW6" s="33">
        <v>87</v>
      </c>
      <c r="AX6" s="18" t="s">
        <v>42</v>
      </c>
      <c r="AY6" s="4">
        <v>27</v>
      </c>
      <c r="AZ6" s="4">
        <v>2200</v>
      </c>
      <c r="BA6" s="11">
        <v>16</v>
      </c>
      <c r="BB6" s="11">
        <v>1945</v>
      </c>
      <c r="BC6" s="11">
        <v>50</v>
      </c>
      <c r="BD6" s="11">
        <v>5000</v>
      </c>
      <c r="BE6" s="18" t="s">
        <v>42</v>
      </c>
      <c r="BF6" s="34">
        <v>46</v>
      </c>
      <c r="BG6" s="38">
        <v>2800</v>
      </c>
      <c r="BH6" s="18" t="s">
        <v>42</v>
      </c>
      <c r="BI6" s="34">
        <v>22</v>
      </c>
      <c r="BJ6" s="39">
        <v>924</v>
      </c>
      <c r="BK6" s="18" t="s">
        <v>42</v>
      </c>
      <c r="BL6" s="36">
        <v>30</v>
      </c>
      <c r="BM6" s="36">
        <v>100</v>
      </c>
      <c r="BN6" s="18" t="s">
        <v>42</v>
      </c>
      <c r="BO6" s="36">
        <v>35</v>
      </c>
      <c r="BP6" s="36">
        <v>163</v>
      </c>
      <c r="BQ6" s="18" t="s">
        <v>42</v>
      </c>
      <c r="BR6" s="36">
        <v>10</v>
      </c>
      <c r="BS6" s="36">
        <v>33</v>
      </c>
      <c r="BT6" s="18" t="s">
        <v>42</v>
      </c>
      <c r="BU6" s="4">
        <v>15</v>
      </c>
      <c r="BV6" s="4">
        <v>60</v>
      </c>
    </row>
    <row r="7" spans="1:74" x14ac:dyDescent="0.3">
      <c r="A7" s="180" t="s">
        <v>149</v>
      </c>
      <c r="B7" s="14"/>
      <c r="C7" s="14"/>
      <c r="D7" s="11"/>
      <c r="E7" s="14"/>
      <c r="F7" s="14"/>
      <c r="G7" s="14"/>
      <c r="H7" s="26"/>
      <c r="I7" s="14"/>
      <c r="J7" s="40"/>
      <c r="K7" s="14"/>
      <c r="L7" s="26"/>
      <c r="M7" s="20"/>
      <c r="N7" s="14"/>
      <c r="O7" s="26"/>
      <c r="P7" s="18"/>
      <c r="Q7" s="19"/>
      <c r="R7" s="26"/>
      <c r="S7" s="19"/>
      <c r="T7" s="26"/>
      <c r="U7" s="18"/>
      <c r="V7" s="27"/>
      <c r="W7" s="41"/>
      <c r="X7" s="27"/>
      <c r="Y7" s="41"/>
      <c r="Z7" s="18"/>
      <c r="AA7" s="19"/>
      <c r="AB7" s="19"/>
      <c r="AC7" s="19"/>
      <c r="AD7" s="19"/>
      <c r="AE7" s="19"/>
      <c r="AF7" s="19"/>
      <c r="AG7" s="18"/>
      <c r="AH7" s="31"/>
      <c r="AI7" s="31"/>
      <c r="AJ7" s="27"/>
      <c r="AK7" s="27"/>
      <c r="AL7" s="27"/>
      <c r="AM7" s="27"/>
      <c r="AN7" s="18"/>
      <c r="AO7" s="31"/>
      <c r="AP7" s="31"/>
      <c r="AQ7" s="14"/>
      <c r="AR7" s="14"/>
      <c r="AS7" s="14"/>
      <c r="AT7" s="32"/>
      <c r="AU7" s="18" t="s">
        <v>42</v>
      </c>
      <c r="AV7" s="42">
        <v>100</v>
      </c>
      <c r="AW7" s="42">
        <v>500</v>
      </c>
      <c r="AX7" s="18" t="s">
        <v>42</v>
      </c>
      <c r="AY7" s="4">
        <v>10</v>
      </c>
      <c r="AZ7" s="4">
        <v>700</v>
      </c>
      <c r="BA7" s="11">
        <v>7</v>
      </c>
      <c r="BB7" s="11">
        <v>630</v>
      </c>
      <c r="BC7" s="11">
        <v>1</v>
      </c>
      <c r="BD7" s="11">
        <v>120</v>
      </c>
      <c r="BE7" s="18" t="s">
        <v>42</v>
      </c>
      <c r="BF7" s="34"/>
      <c r="BG7" s="34"/>
      <c r="BH7" s="18" t="s">
        <v>42</v>
      </c>
      <c r="BI7" s="34">
        <v>5</v>
      </c>
      <c r="BJ7" s="39">
        <v>750</v>
      </c>
      <c r="BK7" s="18" t="s">
        <v>42</v>
      </c>
      <c r="BL7" s="36">
        <v>30</v>
      </c>
      <c r="BM7" s="36">
        <v>100</v>
      </c>
      <c r="BN7" s="18" t="s">
        <v>42</v>
      </c>
      <c r="BO7" s="36">
        <v>23</v>
      </c>
      <c r="BP7" s="36">
        <v>92</v>
      </c>
      <c r="BQ7" s="18" t="s">
        <v>42</v>
      </c>
      <c r="BR7" s="36">
        <v>20</v>
      </c>
      <c r="BS7" s="36">
        <v>67</v>
      </c>
      <c r="BT7" s="18" t="s">
        <v>42</v>
      </c>
      <c r="BU7" s="4">
        <v>30</v>
      </c>
      <c r="BV7" s="4">
        <v>95</v>
      </c>
    </row>
    <row r="8" spans="1:74" x14ac:dyDescent="0.3">
      <c r="A8" s="180" t="s">
        <v>150</v>
      </c>
      <c r="B8" s="14"/>
      <c r="C8" s="14">
        <v>59750</v>
      </c>
      <c r="D8" s="11"/>
      <c r="E8" s="14">
        <v>30000</v>
      </c>
      <c r="F8" s="14"/>
      <c r="G8" s="14">
        <v>46500</v>
      </c>
      <c r="H8" s="14"/>
      <c r="I8" s="14">
        <v>42700</v>
      </c>
      <c r="J8" s="18" t="s">
        <v>42</v>
      </c>
      <c r="K8" s="14">
        <v>28000</v>
      </c>
      <c r="L8" s="14">
        <v>4017</v>
      </c>
      <c r="M8" s="20" t="s">
        <v>42</v>
      </c>
      <c r="N8" s="14">
        <v>26000</v>
      </c>
      <c r="O8" s="14">
        <v>4000</v>
      </c>
      <c r="P8" s="18" t="s">
        <v>42</v>
      </c>
      <c r="Q8" s="19">
        <v>29150</v>
      </c>
      <c r="R8" s="19">
        <v>6290</v>
      </c>
      <c r="S8" s="19">
        <v>31000</v>
      </c>
      <c r="T8" s="19">
        <v>5687</v>
      </c>
      <c r="U8" s="18" t="s">
        <v>42</v>
      </c>
      <c r="V8" s="27">
        <v>32120</v>
      </c>
      <c r="W8" s="27">
        <v>5996</v>
      </c>
      <c r="X8" s="27">
        <v>30305</v>
      </c>
      <c r="Y8" s="27">
        <v>5453</v>
      </c>
      <c r="Z8" s="18" t="s">
        <v>42</v>
      </c>
      <c r="AA8" s="19">
        <v>26710</v>
      </c>
      <c r="AB8" s="19">
        <v>5075</v>
      </c>
      <c r="AC8" s="19"/>
      <c r="AD8" s="19">
        <v>5225</v>
      </c>
      <c r="AE8" s="37">
        <v>27070</v>
      </c>
      <c r="AF8" s="37">
        <v>5322</v>
      </c>
      <c r="AG8" s="18" t="s">
        <v>42</v>
      </c>
      <c r="AH8" s="31">
        <v>29870</v>
      </c>
      <c r="AI8" s="31">
        <v>5588</v>
      </c>
      <c r="AJ8" s="27">
        <v>32675</v>
      </c>
      <c r="AK8" s="27">
        <v>6741</v>
      </c>
      <c r="AL8" s="27">
        <v>25890</v>
      </c>
      <c r="AM8" s="27">
        <v>5682</v>
      </c>
      <c r="AN8" s="18" t="s">
        <v>42</v>
      </c>
      <c r="AO8" s="31">
        <v>23710</v>
      </c>
      <c r="AP8" s="31">
        <v>5601</v>
      </c>
      <c r="AQ8" s="14">
        <v>21675</v>
      </c>
      <c r="AR8" s="14">
        <v>5005</v>
      </c>
      <c r="AS8" s="14">
        <v>33000</v>
      </c>
      <c r="AT8" s="32">
        <v>8200</v>
      </c>
      <c r="AU8" s="18" t="s">
        <v>42</v>
      </c>
      <c r="AV8" s="42">
        <v>23650</v>
      </c>
      <c r="AW8" s="42">
        <v>7010</v>
      </c>
      <c r="AX8" s="18" t="s">
        <v>42</v>
      </c>
      <c r="AY8" s="34">
        <v>1225</v>
      </c>
      <c r="AZ8" s="34">
        <v>24550</v>
      </c>
      <c r="BA8" s="11">
        <v>433</v>
      </c>
      <c r="BB8" s="11">
        <v>15265</v>
      </c>
      <c r="BC8" s="11">
        <v>450</v>
      </c>
      <c r="BD8" s="11">
        <v>13500</v>
      </c>
      <c r="BE8" s="18" t="s">
        <v>42</v>
      </c>
      <c r="BF8" s="34">
        <v>450</v>
      </c>
      <c r="BG8" s="34">
        <v>13500</v>
      </c>
      <c r="BH8" s="18" t="s">
        <v>42</v>
      </c>
      <c r="BI8" s="34">
        <v>600</v>
      </c>
      <c r="BJ8" s="35">
        <v>15000</v>
      </c>
      <c r="BK8" s="18" t="s">
        <v>42</v>
      </c>
      <c r="BL8" s="36">
        <v>1000</v>
      </c>
      <c r="BM8" s="36">
        <v>2333</v>
      </c>
      <c r="BN8" s="18" t="s">
        <v>42</v>
      </c>
      <c r="BO8" s="36">
        <v>1362</v>
      </c>
      <c r="BP8" s="36">
        <v>3450</v>
      </c>
      <c r="BQ8" s="18" t="s">
        <v>42</v>
      </c>
      <c r="BR8" s="36">
        <v>650</v>
      </c>
      <c r="BS8" s="36">
        <v>1800</v>
      </c>
      <c r="BT8" s="18" t="s">
        <v>42</v>
      </c>
      <c r="BU8" s="4">
        <v>1200</v>
      </c>
      <c r="BV8" s="4">
        <v>3600</v>
      </c>
    </row>
    <row r="9" spans="1:74" x14ac:dyDescent="0.3">
      <c r="A9" s="180" t="s">
        <v>151</v>
      </c>
      <c r="B9" s="14"/>
      <c r="C9" s="14"/>
      <c r="D9" s="11"/>
      <c r="E9" s="14"/>
      <c r="F9" s="14"/>
      <c r="G9" s="14"/>
      <c r="H9" s="26"/>
      <c r="I9" s="14"/>
      <c r="J9" s="40"/>
      <c r="K9" s="14"/>
      <c r="L9" s="26"/>
      <c r="M9" s="20"/>
      <c r="N9" s="14"/>
      <c r="O9" s="26"/>
      <c r="P9" s="18"/>
      <c r="Q9" s="19"/>
      <c r="R9" s="26"/>
      <c r="S9" s="19"/>
      <c r="T9" s="26"/>
      <c r="U9" s="18"/>
      <c r="V9" s="27"/>
      <c r="W9" s="41"/>
      <c r="X9" s="27"/>
      <c r="Y9" s="41"/>
      <c r="Z9" s="18"/>
      <c r="AA9" s="19"/>
      <c r="AB9" s="19"/>
      <c r="AC9" s="19"/>
      <c r="AD9" s="19"/>
      <c r="AE9" s="19"/>
      <c r="AF9" s="19"/>
      <c r="AG9" s="43"/>
      <c r="AH9" s="31"/>
      <c r="AI9" s="31"/>
      <c r="AJ9" s="27"/>
      <c r="AK9" s="27"/>
      <c r="AL9" s="27"/>
      <c r="AM9" s="27"/>
      <c r="AN9" s="18"/>
      <c r="AO9" s="31"/>
      <c r="AP9" s="31"/>
      <c r="AQ9" s="14"/>
      <c r="AR9" s="14"/>
      <c r="AS9" s="14"/>
      <c r="AT9" s="32"/>
      <c r="AU9" s="18"/>
      <c r="AV9" s="33"/>
      <c r="AW9" s="33"/>
      <c r="AX9" s="18" t="s">
        <v>42</v>
      </c>
      <c r="AY9" s="34">
        <v>26050</v>
      </c>
      <c r="AZ9" s="34">
        <v>108350</v>
      </c>
      <c r="BA9" s="11">
        <v>19850</v>
      </c>
      <c r="BB9" s="44">
        <v>121740</v>
      </c>
      <c r="BC9" s="11">
        <v>22800</v>
      </c>
      <c r="BD9" s="11">
        <v>318000</v>
      </c>
      <c r="BE9" s="18" t="s">
        <v>42</v>
      </c>
      <c r="BF9" s="34">
        <v>40800</v>
      </c>
      <c r="BG9" s="34">
        <v>191350</v>
      </c>
      <c r="BH9" s="18" t="s">
        <v>42</v>
      </c>
      <c r="BI9" s="45">
        <v>55100</v>
      </c>
      <c r="BJ9" s="46">
        <v>326000</v>
      </c>
      <c r="BK9" s="18" t="s">
        <v>42</v>
      </c>
      <c r="BL9" s="36">
        <v>46399</v>
      </c>
      <c r="BM9" s="36">
        <v>23319</v>
      </c>
      <c r="BN9" s="18" t="s">
        <v>42</v>
      </c>
      <c r="BO9" s="36">
        <v>58422</v>
      </c>
      <c r="BP9" s="36">
        <v>36004</v>
      </c>
      <c r="BQ9" s="18" t="s">
        <v>42</v>
      </c>
      <c r="BR9" s="36">
        <v>51000</v>
      </c>
      <c r="BS9" s="36">
        <v>27333</v>
      </c>
      <c r="BT9" s="18" t="s">
        <v>42</v>
      </c>
      <c r="BU9" s="4">
        <v>18800</v>
      </c>
      <c r="BV9" s="4">
        <v>39000</v>
      </c>
    </row>
    <row r="10" spans="1:74" x14ac:dyDescent="0.3">
      <c r="A10" s="180" t="s">
        <v>152</v>
      </c>
      <c r="B10" s="14"/>
      <c r="C10" s="14"/>
      <c r="D10" s="11"/>
      <c r="E10" s="14"/>
      <c r="F10" s="14"/>
      <c r="G10" s="14"/>
      <c r="H10" s="26"/>
      <c r="I10" s="14"/>
      <c r="J10" s="40"/>
      <c r="K10" s="14"/>
      <c r="L10" s="26"/>
      <c r="M10" s="20"/>
      <c r="N10" s="14"/>
      <c r="O10" s="26"/>
      <c r="P10" s="18"/>
      <c r="Q10" s="19"/>
      <c r="R10" s="26"/>
      <c r="S10" s="19"/>
      <c r="T10" s="26"/>
      <c r="U10" s="18"/>
      <c r="V10" s="27"/>
      <c r="W10" s="41"/>
      <c r="X10" s="27"/>
      <c r="Y10" s="41"/>
      <c r="Z10" s="18"/>
      <c r="AA10" s="19"/>
      <c r="AB10" s="19"/>
      <c r="AC10" s="19"/>
      <c r="AD10" s="19"/>
      <c r="AE10" s="19"/>
      <c r="AF10" s="19"/>
      <c r="AG10" s="43"/>
      <c r="AH10" s="31"/>
      <c r="AI10" s="31"/>
      <c r="AJ10" s="27"/>
      <c r="AK10" s="27"/>
      <c r="AL10" s="27"/>
      <c r="AM10" s="27"/>
      <c r="AN10" s="18"/>
      <c r="AO10" s="31"/>
      <c r="AP10" s="31"/>
      <c r="AQ10" s="14"/>
      <c r="AR10" s="14"/>
      <c r="AS10" s="14"/>
      <c r="AT10" s="32"/>
      <c r="AU10" s="18"/>
      <c r="AV10" s="33"/>
      <c r="AW10" s="33"/>
      <c r="AX10" s="18" t="s">
        <v>42</v>
      </c>
      <c r="AY10" s="34"/>
      <c r="AZ10" s="34"/>
      <c r="BC10" s="11">
        <v>8000</v>
      </c>
      <c r="BD10" s="11">
        <v>600</v>
      </c>
      <c r="BE10" s="18" t="s">
        <v>42</v>
      </c>
      <c r="BF10" s="34">
        <v>1500</v>
      </c>
      <c r="BG10" s="34">
        <v>625</v>
      </c>
      <c r="BH10" s="18" t="s">
        <v>42</v>
      </c>
      <c r="BI10" s="34">
        <v>4000</v>
      </c>
      <c r="BJ10" s="35">
        <v>3000</v>
      </c>
      <c r="BK10" s="18" t="s">
        <v>42</v>
      </c>
      <c r="BL10" s="36">
        <v>9000</v>
      </c>
      <c r="BM10" s="36">
        <v>467</v>
      </c>
      <c r="BN10" s="18" t="s">
        <v>42</v>
      </c>
      <c r="BO10" s="36">
        <v>8000</v>
      </c>
      <c r="BP10" s="36">
        <v>667</v>
      </c>
      <c r="BQ10" s="18" t="s">
        <v>42</v>
      </c>
      <c r="BR10" s="36">
        <v>5000</v>
      </c>
      <c r="BS10" s="36">
        <v>467</v>
      </c>
      <c r="BT10" s="18" t="s">
        <v>42</v>
      </c>
      <c r="BU10" s="4">
        <v>21200</v>
      </c>
      <c r="BV10" s="4">
        <v>2800</v>
      </c>
    </row>
    <row r="11" spans="1:74" x14ac:dyDescent="0.3">
      <c r="A11" s="180" t="s">
        <v>153</v>
      </c>
      <c r="B11" s="14"/>
      <c r="C11" s="14"/>
      <c r="D11" s="11"/>
      <c r="E11" s="14"/>
      <c r="F11" s="14"/>
      <c r="G11" s="14"/>
      <c r="H11" s="26"/>
      <c r="I11" s="14"/>
      <c r="J11" s="40"/>
      <c r="K11" s="14"/>
      <c r="L11" s="26"/>
      <c r="M11" s="20"/>
      <c r="N11" s="14"/>
      <c r="O11" s="26"/>
      <c r="P11" s="18"/>
      <c r="Q11" s="19"/>
      <c r="R11" s="26"/>
      <c r="S11" s="19"/>
      <c r="T11" s="26"/>
      <c r="U11" s="18"/>
      <c r="V11" s="27"/>
      <c r="W11" s="41"/>
      <c r="X11" s="27"/>
      <c r="Y11" s="41"/>
      <c r="Z11" s="18" t="s">
        <v>42</v>
      </c>
      <c r="AA11" s="19"/>
      <c r="AB11" s="19"/>
      <c r="AC11" s="19"/>
      <c r="AD11" s="19"/>
      <c r="AE11" s="37">
        <v>492</v>
      </c>
      <c r="AF11" s="37">
        <v>796</v>
      </c>
      <c r="AG11" s="43" t="s">
        <v>42</v>
      </c>
      <c r="AH11" s="31">
        <v>476</v>
      </c>
      <c r="AI11" s="31">
        <v>963</v>
      </c>
      <c r="AJ11" s="47">
        <v>529</v>
      </c>
      <c r="AK11" s="27">
        <v>972</v>
      </c>
      <c r="AL11" s="27">
        <v>500</v>
      </c>
      <c r="AM11" s="27">
        <v>949</v>
      </c>
      <c r="AN11" s="18" t="s">
        <v>42</v>
      </c>
      <c r="AO11" s="31">
        <v>618</v>
      </c>
      <c r="AP11" s="31">
        <v>1199</v>
      </c>
      <c r="AQ11" s="14">
        <v>425</v>
      </c>
      <c r="AR11" s="14">
        <v>947</v>
      </c>
      <c r="AS11" s="14">
        <v>750</v>
      </c>
      <c r="AT11" s="32">
        <v>1180</v>
      </c>
      <c r="AU11" s="18"/>
      <c r="AV11" s="33"/>
      <c r="AW11" s="33"/>
      <c r="AY11" s="34"/>
      <c r="AZ11" s="34"/>
      <c r="BE11" s="48"/>
      <c r="BF11" s="34"/>
      <c r="BG11" s="34"/>
      <c r="BH11" s="49"/>
      <c r="BI11" s="34"/>
      <c r="BJ11" s="34"/>
      <c r="BK11" s="48"/>
      <c r="BL11" s="36"/>
      <c r="BM11" s="36"/>
      <c r="BO11" s="36"/>
      <c r="BP11" s="36"/>
      <c r="BR11" s="36"/>
      <c r="BS11" s="36"/>
    </row>
    <row r="12" spans="1:74" x14ac:dyDescent="0.3">
      <c r="A12" s="25" t="s">
        <v>383</v>
      </c>
      <c r="B12" s="14"/>
      <c r="C12" s="14">
        <v>870</v>
      </c>
      <c r="D12" s="11"/>
      <c r="E12" s="14">
        <v>1350</v>
      </c>
      <c r="F12" s="14"/>
      <c r="G12" s="14">
        <v>1350</v>
      </c>
      <c r="H12" s="26"/>
      <c r="I12" s="14">
        <v>1400</v>
      </c>
      <c r="J12" s="40"/>
      <c r="K12" s="14"/>
      <c r="L12" s="26"/>
      <c r="M12" s="20"/>
      <c r="N12" s="14"/>
      <c r="O12" s="26"/>
      <c r="P12" s="18" t="s">
        <v>24</v>
      </c>
      <c r="Q12" s="19">
        <v>1400</v>
      </c>
      <c r="R12" s="19">
        <v>800</v>
      </c>
      <c r="S12" s="19">
        <v>1550</v>
      </c>
      <c r="T12" s="19">
        <v>775</v>
      </c>
      <c r="U12" s="18" t="s">
        <v>24</v>
      </c>
      <c r="V12" s="27">
        <v>1600</v>
      </c>
      <c r="W12" s="27">
        <v>788</v>
      </c>
      <c r="X12" s="27">
        <v>1685</v>
      </c>
      <c r="Y12" s="27">
        <v>763</v>
      </c>
      <c r="Z12" s="18"/>
      <c r="AA12" s="19"/>
      <c r="AB12" s="19">
        <v>711</v>
      </c>
      <c r="AC12" s="19"/>
      <c r="AD12" s="19">
        <v>624</v>
      </c>
      <c r="AE12" s="19"/>
      <c r="AF12" s="19">
        <v>703</v>
      </c>
      <c r="AG12" s="43"/>
      <c r="AH12" s="31"/>
      <c r="AI12" s="31">
        <v>840</v>
      </c>
      <c r="AJ12" s="27"/>
      <c r="AK12" s="27">
        <v>1012</v>
      </c>
      <c r="AL12" s="27"/>
      <c r="AM12" s="27">
        <v>1102</v>
      </c>
      <c r="AN12" s="18"/>
      <c r="AO12" s="31"/>
      <c r="AP12" s="31">
        <v>960</v>
      </c>
      <c r="AQ12" s="14"/>
      <c r="AR12" s="14">
        <v>1137</v>
      </c>
      <c r="AS12" s="14"/>
      <c r="AT12" s="32">
        <v>1197</v>
      </c>
      <c r="AU12" s="18"/>
      <c r="AV12" s="33"/>
      <c r="AW12" s="33">
        <v>1383</v>
      </c>
      <c r="AY12" s="34"/>
      <c r="AZ12" s="34">
        <v>2250</v>
      </c>
      <c r="BB12" s="11">
        <v>26445</v>
      </c>
      <c r="BD12" s="11">
        <v>4200</v>
      </c>
      <c r="BE12" s="48"/>
      <c r="BF12" s="34"/>
      <c r="BG12" s="45">
        <v>51000</v>
      </c>
      <c r="BH12" s="50"/>
      <c r="BI12" s="34"/>
      <c r="BJ12" s="35">
        <v>34300</v>
      </c>
      <c r="BK12" s="48"/>
      <c r="BL12" s="36"/>
      <c r="BM12" s="36">
        <v>2793</v>
      </c>
      <c r="BO12" s="36"/>
      <c r="BP12" s="42">
        <v>9060</v>
      </c>
      <c r="BR12" s="36"/>
      <c r="BS12" s="42">
        <v>10209</v>
      </c>
      <c r="BV12" s="4">
        <v>2656</v>
      </c>
    </row>
    <row r="13" spans="1:74" ht="14.1" customHeight="1" x14ac:dyDescent="0.3">
      <c r="A13" s="181" t="s">
        <v>156</v>
      </c>
      <c r="B13" s="14"/>
      <c r="C13" s="14">
        <v>8625</v>
      </c>
      <c r="D13" s="11"/>
      <c r="E13" s="14">
        <v>6500</v>
      </c>
      <c r="F13" s="14"/>
      <c r="G13" s="14">
        <v>13150</v>
      </c>
      <c r="H13" s="14"/>
      <c r="I13" s="14">
        <v>13075</v>
      </c>
      <c r="J13" s="51"/>
      <c r="K13" s="14"/>
      <c r="L13" s="14">
        <v>1682</v>
      </c>
      <c r="M13" s="20"/>
      <c r="N13" s="14"/>
      <c r="O13" s="14">
        <v>1696</v>
      </c>
      <c r="P13" s="18"/>
      <c r="Q13" s="19"/>
      <c r="R13" s="19"/>
      <c r="S13" s="19"/>
      <c r="T13" s="19"/>
      <c r="U13" s="18"/>
      <c r="V13" s="27"/>
      <c r="W13" s="27">
        <v>632</v>
      </c>
      <c r="X13" s="27"/>
      <c r="Y13" s="27">
        <v>825</v>
      </c>
      <c r="Z13" s="18"/>
      <c r="AA13" s="19"/>
      <c r="AB13" s="19">
        <v>5300</v>
      </c>
      <c r="AC13" s="19"/>
      <c r="AD13" s="19"/>
      <c r="AE13" s="19"/>
      <c r="AF13" s="19"/>
      <c r="AG13" s="43"/>
      <c r="AH13" s="31"/>
      <c r="AI13" s="31"/>
      <c r="AJ13" s="27"/>
      <c r="AK13" s="27">
        <v>302</v>
      </c>
      <c r="AL13" s="27"/>
      <c r="AM13" s="27">
        <v>231</v>
      </c>
      <c r="AN13" s="18" t="s">
        <v>1</v>
      </c>
      <c r="AO13" s="31"/>
      <c r="AP13" s="31"/>
      <c r="AQ13" s="14"/>
      <c r="AR13" s="14">
        <v>287</v>
      </c>
      <c r="AS13" s="14"/>
      <c r="AT13" s="32">
        <v>240</v>
      </c>
      <c r="AU13" s="18"/>
      <c r="AV13" s="33"/>
      <c r="AW13" s="33"/>
      <c r="AY13" s="34"/>
      <c r="BE13" s="48"/>
      <c r="BF13" s="34"/>
      <c r="BG13" s="34"/>
      <c r="BH13" s="49"/>
      <c r="BI13" s="34"/>
      <c r="BJ13" s="34"/>
      <c r="BK13" s="48"/>
      <c r="BL13" s="36"/>
      <c r="BM13" s="36"/>
      <c r="BO13" s="36"/>
      <c r="BP13" s="36"/>
      <c r="BR13" s="36"/>
      <c r="BS13" s="36"/>
    </row>
    <row r="14" spans="1:74" ht="14.1" customHeight="1" x14ac:dyDescent="0.3">
      <c r="A14" s="181" t="s">
        <v>157</v>
      </c>
      <c r="B14" s="14"/>
      <c r="C14" s="14"/>
      <c r="D14" s="11"/>
      <c r="E14" s="14"/>
      <c r="F14" s="14"/>
      <c r="G14" s="14"/>
      <c r="H14" s="14"/>
      <c r="I14" s="14"/>
      <c r="J14" s="51"/>
      <c r="K14" s="14"/>
      <c r="L14" s="14"/>
      <c r="M14" s="20"/>
      <c r="N14" s="14"/>
      <c r="O14" s="14"/>
      <c r="P14" s="18"/>
      <c r="Q14" s="19"/>
      <c r="R14" s="19"/>
      <c r="S14" s="19"/>
      <c r="T14" s="19"/>
      <c r="U14" s="18"/>
      <c r="V14" s="27"/>
      <c r="W14" s="27"/>
      <c r="X14" s="27"/>
      <c r="Y14" s="27"/>
      <c r="Z14" s="51" t="s">
        <v>1</v>
      </c>
      <c r="AA14" s="19"/>
      <c r="AB14" s="19"/>
      <c r="AC14" s="19">
        <v>2880</v>
      </c>
      <c r="AD14" s="19">
        <v>7560</v>
      </c>
      <c r="AE14" s="19">
        <v>5415</v>
      </c>
      <c r="AF14" s="19">
        <v>25116</v>
      </c>
      <c r="AG14" s="43"/>
      <c r="AH14" s="31"/>
      <c r="AI14" s="31"/>
      <c r="AJ14" s="27"/>
      <c r="AK14" s="27"/>
      <c r="AL14" s="27"/>
      <c r="AM14" s="27"/>
      <c r="AN14" s="18"/>
      <c r="AO14" s="31"/>
      <c r="AP14" s="31"/>
      <c r="AQ14" s="14"/>
      <c r="AR14" s="14"/>
      <c r="AS14" s="14"/>
      <c r="AT14" s="32"/>
      <c r="AU14" s="18"/>
      <c r="AV14" s="33"/>
      <c r="AW14" s="33"/>
      <c r="AY14" s="34"/>
      <c r="AZ14" s="34"/>
      <c r="BE14" s="48"/>
      <c r="BF14" s="34"/>
      <c r="BG14" s="34"/>
      <c r="BH14" s="49"/>
      <c r="BI14" s="34"/>
      <c r="BJ14" s="34"/>
      <c r="BK14" s="48"/>
      <c r="BL14" s="36"/>
      <c r="BM14" s="36"/>
      <c r="BO14" s="36"/>
      <c r="BP14" s="36"/>
      <c r="BR14" s="36"/>
      <c r="BS14" s="36"/>
    </row>
    <row r="15" spans="1:74" ht="14.1" customHeight="1" x14ac:dyDescent="0.3">
      <c r="A15" s="181" t="s">
        <v>154</v>
      </c>
      <c r="B15" s="14"/>
      <c r="C15" s="14"/>
      <c r="D15" s="11"/>
      <c r="E15" s="14"/>
      <c r="F15" s="11"/>
      <c r="G15" s="11"/>
      <c r="H15" s="11"/>
      <c r="I15" s="11"/>
      <c r="J15" s="18"/>
      <c r="K15" s="11"/>
      <c r="L15" s="11"/>
      <c r="M15" s="20"/>
      <c r="N15" s="11"/>
      <c r="O15" s="11"/>
      <c r="P15" s="18"/>
      <c r="Q15" s="19"/>
      <c r="R15" s="19"/>
      <c r="S15" s="19"/>
      <c r="T15" s="19"/>
      <c r="U15" s="18"/>
      <c r="V15" s="27"/>
      <c r="W15" s="27"/>
      <c r="X15" s="27"/>
      <c r="Y15" s="27"/>
      <c r="Z15" s="43" t="s">
        <v>1</v>
      </c>
      <c r="AA15" s="19"/>
      <c r="AB15" s="19"/>
      <c r="AC15" s="19"/>
      <c r="AD15" s="19">
        <v>2212</v>
      </c>
      <c r="AE15" s="19">
        <v>1100000</v>
      </c>
      <c r="AF15" s="19">
        <v>4121</v>
      </c>
      <c r="AG15" s="43"/>
      <c r="AI15" s="31"/>
      <c r="AJ15" s="27"/>
      <c r="AK15" s="27"/>
      <c r="AL15" s="27"/>
      <c r="AM15" s="27"/>
      <c r="AN15" s="18"/>
      <c r="AO15" s="31"/>
      <c r="AP15" s="31"/>
      <c r="AQ15" s="14"/>
      <c r="AR15" s="14"/>
      <c r="AS15" s="14"/>
      <c r="AT15" s="32"/>
      <c r="AU15" s="18"/>
      <c r="AV15" s="33"/>
      <c r="AW15" s="33"/>
      <c r="AY15" s="34"/>
      <c r="AZ15" s="34"/>
      <c r="BE15" s="48"/>
      <c r="BF15" s="34"/>
      <c r="BG15" s="34"/>
      <c r="BH15" s="49"/>
      <c r="BI15" s="34"/>
      <c r="BJ15" s="34"/>
      <c r="BK15" s="48"/>
      <c r="BL15" s="36"/>
      <c r="BM15" s="36"/>
      <c r="BO15" s="36"/>
      <c r="BP15" s="36"/>
      <c r="BR15" s="36"/>
      <c r="BS15" s="36"/>
    </row>
    <row r="16" spans="1:74" x14ac:dyDescent="0.3">
      <c r="A16" s="181" t="s">
        <v>155</v>
      </c>
      <c r="B16" s="14"/>
      <c r="C16" s="14"/>
      <c r="D16" s="11"/>
      <c r="E16" s="14"/>
      <c r="F16" s="11"/>
      <c r="G16" s="11"/>
      <c r="H16" s="11"/>
      <c r="I16" s="11"/>
      <c r="J16" s="18"/>
      <c r="K16" s="11"/>
      <c r="L16" s="11"/>
      <c r="M16" s="20"/>
      <c r="N16" s="11"/>
      <c r="O16" s="11"/>
      <c r="P16" s="18"/>
      <c r="Q16" s="19"/>
      <c r="R16" s="19"/>
      <c r="S16" s="19"/>
      <c r="T16" s="19"/>
      <c r="U16" s="18"/>
      <c r="V16" s="27"/>
      <c r="W16" s="27"/>
      <c r="X16" s="27"/>
      <c r="Y16" s="27"/>
      <c r="Z16" s="18"/>
      <c r="AA16" s="19"/>
      <c r="AB16" s="19"/>
      <c r="AF16" s="52">
        <v>1612</v>
      </c>
      <c r="AG16" s="43"/>
      <c r="AH16" s="31"/>
      <c r="AI16" s="31">
        <v>313</v>
      </c>
      <c r="AJ16" s="27"/>
      <c r="AK16" s="27"/>
      <c r="AL16" s="27"/>
      <c r="AM16" s="27"/>
      <c r="AN16" s="18"/>
      <c r="AO16" s="31"/>
      <c r="AP16" s="31">
        <v>265</v>
      </c>
      <c r="AQ16" s="14"/>
      <c r="AR16" s="14"/>
      <c r="AS16" s="14"/>
      <c r="AT16" s="32"/>
      <c r="AU16" s="18"/>
      <c r="AV16" s="33"/>
      <c r="AW16" s="33"/>
      <c r="AY16" s="34"/>
      <c r="AZ16" s="34"/>
      <c r="BE16" s="48"/>
      <c r="BF16" s="34"/>
      <c r="BG16" s="34"/>
      <c r="BH16" s="49"/>
      <c r="BI16" s="34"/>
      <c r="BJ16" s="34"/>
      <c r="BK16" s="48"/>
      <c r="BL16" s="36"/>
      <c r="BM16" s="36"/>
      <c r="BO16" s="36"/>
      <c r="BP16" s="36"/>
      <c r="BR16" s="36"/>
      <c r="BS16" s="36"/>
    </row>
    <row r="17" spans="1:74" x14ac:dyDescent="0.3">
      <c r="A17" s="182" t="s">
        <v>90</v>
      </c>
      <c r="B17" s="11"/>
      <c r="C17" s="11"/>
      <c r="D17" s="11"/>
      <c r="E17" s="11"/>
      <c r="F17" s="14"/>
      <c r="G17" s="14">
        <v>300</v>
      </c>
      <c r="H17" s="11"/>
      <c r="I17" s="14">
        <v>350</v>
      </c>
      <c r="J17" s="18"/>
      <c r="K17" s="11"/>
      <c r="L17" s="11"/>
      <c r="M17" s="20"/>
      <c r="N17" s="11"/>
      <c r="O17" s="11"/>
      <c r="P17" s="18"/>
      <c r="Q17" s="11"/>
      <c r="R17" s="11"/>
      <c r="S17" s="11"/>
      <c r="T17" s="11"/>
      <c r="U17" s="18"/>
      <c r="V17" s="11"/>
      <c r="W17" s="11"/>
      <c r="X17" s="11"/>
      <c r="Y17" s="11"/>
      <c r="Z17" s="18"/>
      <c r="AA17" s="11"/>
      <c r="AB17" s="11"/>
      <c r="AC17" s="11"/>
      <c r="AD17" s="11"/>
      <c r="AE17" s="11"/>
      <c r="AF17" s="11"/>
      <c r="AG17" s="18"/>
      <c r="AH17" s="11"/>
      <c r="AI17" s="11"/>
      <c r="AJ17" s="11"/>
      <c r="AK17" s="11"/>
      <c r="AL17" s="11"/>
      <c r="AM17" s="11"/>
      <c r="AN17" s="18"/>
      <c r="AO17" s="11"/>
      <c r="AP17" s="11"/>
      <c r="AQ17" s="11"/>
      <c r="AR17" s="11"/>
      <c r="AS17" s="11"/>
      <c r="AT17" s="54"/>
      <c r="AU17" s="18"/>
      <c r="AV17" s="11"/>
      <c r="AW17" s="11"/>
      <c r="AY17" s="11"/>
      <c r="AZ17" s="11"/>
      <c r="BE17" s="18"/>
      <c r="BF17" s="11"/>
      <c r="BG17" s="11"/>
      <c r="BH17" s="18"/>
      <c r="BI17" s="11"/>
      <c r="BJ17" s="11"/>
      <c r="BK17" s="20"/>
      <c r="BL17" s="11"/>
      <c r="BM17" s="11"/>
      <c r="BN17" s="18"/>
      <c r="BO17" s="11"/>
      <c r="BP17" s="11"/>
      <c r="BQ17" s="18"/>
      <c r="BR17" s="11"/>
      <c r="BS17" s="11"/>
      <c r="BT17" s="18"/>
      <c r="BU17" s="11"/>
      <c r="BV17" s="11"/>
    </row>
    <row r="18" spans="1:74" x14ac:dyDescent="0.3">
      <c r="A18" s="20" t="s">
        <v>68</v>
      </c>
      <c r="B18" s="14"/>
      <c r="C18" s="14"/>
      <c r="D18" s="11"/>
      <c r="E18" s="14"/>
      <c r="F18" s="11"/>
      <c r="G18" s="11"/>
      <c r="H18" s="11"/>
      <c r="I18" s="11"/>
      <c r="J18" s="18"/>
      <c r="K18" s="11"/>
      <c r="L18" s="11"/>
      <c r="M18" s="20"/>
      <c r="N18" s="11"/>
      <c r="O18" s="11"/>
      <c r="P18" s="18"/>
      <c r="Q18" s="11"/>
      <c r="R18" s="11"/>
      <c r="S18" s="11"/>
      <c r="T18" s="11"/>
      <c r="U18" s="18"/>
      <c r="V18" s="11"/>
      <c r="W18" s="11"/>
      <c r="X18" s="11"/>
      <c r="Y18" s="11"/>
      <c r="Z18" s="18"/>
      <c r="AA18" s="11"/>
      <c r="AB18" s="11"/>
      <c r="AC18" s="11"/>
      <c r="AD18" s="11"/>
      <c r="AE18" s="11"/>
      <c r="AF18" s="11"/>
      <c r="AG18" s="18"/>
      <c r="AH18" s="11"/>
      <c r="AI18" s="11"/>
      <c r="AJ18" s="11"/>
      <c r="AK18" s="11"/>
      <c r="AL18" s="11"/>
      <c r="AM18" s="11"/>
      <c r="AN18" s="18"/>
      <c r="AO18" s="11"/>
      <c r="AP18" s="11"/>
      <c r="AQ18" s="11"/>
      <c r="AR18" s="11"/>
      <c r="AS18" s="11"/>
      <c r="AT18" s="54"/>
      <c r="AU18" s="18"/>
      <c r="AV18" s="11"/>
      <c r="AW18" s="11"/>
      <c r="AY18" s="11"/>
      <c r="AZ18" s="11"/>
      <c r="BE18" s="18"/>
      <c r="BF18" s="11"/>
      <c r="BG18" s="11"/>
      <c r="BH18" s="18"/>
      <c r="BI18" s="11"/>
      <c r="BJ18" s="11"/>
      <c r="BK18" s="20"/>
      <c r="BL18" s="11"/>
      <c r="BM18" s="11"/>
      <c r="BN18" s="55"/>
      <c r="BO18" s="11"/>
      <c r="BP18" s="11"/>
      <c r="BQ18" s="55"/>
      <c r="BR18" s="11"/>
      <c r="BS18" s="11"/>
      <c r="BT18" s="55"/>
      <c r="BU18" s="11"/>
      <c r="BV18" s="54">
        <v>1644</v>
      </c>
    </row>
    <row r="19" spans="1:74" ht="14.1" customHeight="1" x14ac:dyDescent="0.3">
      <c r="A19" s="25" t="s">
        <v>3</v>
      </c>
      <c r="B19" s="14"/>
      <c r="C19" s="14"/>
      <c r="D19" s="11"/>
      <c r="E19" s="14"/>
      <c r="F19" s="14"/>
      <c r="G19" s="14">
        <v>1150</v>
      </c>
      <c r="H19" s="11"/>
      <c r="I19" s="14">
        <v>1100</v>
      </c>
      <c r="J19" s="18"/>
      <c r="K19" s="11"/>
      <c r="L19" s="11"/>
      <c r="M19" s="20"/>
      <c r="N19" s="11"/>
      <c r="O19" s="11"/>
      <c r="P19" s="18"/>
      <c r="Q19" s="19"/>
      <c r="R19" s="19"/>
      <c r="S19" s="19"/>
      <c r="T19" s="19"/>
      <c r="U19" s="18"/>
      <c r="V19" s="27"/>
      <c r="W19" s="27"/>
      <c r="X19" s="27"/>
      <c r="Y19" s="27"/>
      <c r="Z19" s="18"/>
      <c r="AA19" s="19"/>
      <c r="AB19" s="19"/>
      <c r="AC19" s="19"/>
      <c r="AD19" s="19"/>
      <c r="AE19" s="19"/>
      <c r="AF19" s="19">
        <v>310</v>
      </c>
      <c r="AG19" s="43"/>
      <c r="AH19" s="31"/>
      <c r="AI19" s="31">
        <v>375</v>
      </c>
      <c r="AJ19" s="27"/>
      <c r="AK19" s="27">
        <v>423</v>
      </c>
      <c r="AL19" s="27"/>
      <c r="AM19" s="27">
        <v>560</v>
      </c>
      <c r="AN19" s="18"/>
      <c r="AO19" s="31"/>
      <c r="AP19" s="31">
        <v>489</v>
      </c>
      <c r="AQ19" s="14"/>
      <c r="AR19" s="14">
        <v>891</v>
      </c>
      <c r="AS19" s="14"/>
      <c r="AT19" s="32">
        <v>616</v>
      </c>
      <c r="AU19" s="18"/>
      <c r="AV19" s="33"/>
      <c r="AW19" s="33">
        <v>757</v>
      </c>
      <c r="AY19" s="34"/>
      <c r="AZ19" s="34">
        <v>12600</v>
      </c>
      <c r="BB19" s="44">
        <v>15855</v>
      </c>
      <c r="BD19" s="44">
        <v>4700</v>
      </c>
      <c r="BE19" s="48"/>
      <c r="BF19" s="34"/>
      <c r="BG19" s="34">
        <v>4838</v>
      </c>
      <c r="BH19" s="50"/>
      <c r="BI19" s="34"/>
      <c r="BJ19" s="35">
        <v>4248</v>
      </c>
      <c r="BK19" s="48"/>
      <c r="BL19" s="36"/>
      <c r="BM19" s="36">
        <v>226</v>
      </c>
      <c r="BO19" s="36"/>
      <c r="BP19" s="56">
        <v>263</v>
      </c>
      <c r="BR19" s="36"/>
      <c r="BS19" s="56">
        <v>273</v>
      </c>
    </row>
    <row r="20" spans="1:74" x14ac:dyDescent="0.3">
      <c r="A20" s="25" t="s">
        <v>4</v>
      </c>
      <c r="B20" s="14"/>
      <c r="C20" s="14"/>
      <c r="D20" s="11"/>
      <c r="E20" s="14"/>
      <c r="F20" s="14"/>
      <c r="G20" s="14">
        <v>300</v>
      </c>
      <c r="H20" s="11"/>
      <c r="I20" s="14">
        <v>270</v>
      </c>
      <c r="J20" s="18"/>
      <c r="K20" s="11"/>
      <c r="L20" s="11"/>
      <c r="M20" s="20"/>
      <c r="N20" s="11"/>
      <c r="O20" s="11"/>
      <c r="P20" s="18"/>
      <c r="Q20" s="19"/>
      <c r="R20" s="19">
        <v>1382</v>
      </c>
      <c r="S20" s="19"/>
      <c r="T20" s="19">
        <v>838</v>
      </c>
      <c r="U20" s="18"/>
      <c r="V20" s="27"/>
      <c r="W20" s="27">
        <v>825</v>
      </c>
      <c r="X20" s="27"/>
      <c r="Y20" s="27">
        <v>839</v>
      </c>
      <c r="Z20" s="18"/>
      <c r="AA20" s="19"/>
      <c r="AB20" s="37">
        <v>881</v>
      </c>
      <c r="AC20" s="19"/>
      <c r="AD20" s="19">
        <v>1514</v>
      </c>
      <c r="AE20" s="19"/>
      <c r="AF20" s="19">
        <v>597</v>
      </c>
      <c r="AG20" s="43"/>
      <c r="AH20" s="31"/>
      <c r="AI20" s="31">
        <v>670</v>
      </c>
      <c r="AJ20" s="27"/>
      <c r="AK20" s="27">
        <v>834</v>
      </c>
      <c r="AL20" s="27"/>
      <c r="AM20" s="27">
        <v>793</v>
      </c>
      <c r="AN20" s="18"/>
      <c r="AO20" s="31"/>
      <c r="AP20" s="31">
        <v>957</v>
      </c>
      <c r="AQ20" s="14"/>
      <c r="AR20" s="14">
        <v>903</v>
      </c>
      <c r="AS20" s="14"/>
      <c r="AT20" s="32">
        <v>1072</v>
      </c>
      <c r="AU20" s="18"/>
      <c r="AV20" s="33"/>
      <c r="AW20" s="33">
        <v>4528</v>
      </c>
      <c r="AZ20" s="34">
        <v>57480</v>
      </c>
      <c r="BB20" s="44">
        <v>42540</v>
      </c>
      <c r="BD20" s="44">
        <v>20800</v>
      </c>
      <c r="BE20" s="48"/>
      <c r="BF20" s="34"/>
      <c r="BG20" s="34">
        <v>22180</v>
      </c>
      <c r="BH20" s="50"/>
      <c r="BI20" s="34"/>
      <c r="BJ20" s="35">
        <v>20725</v>
      </c>
      <c r="BK20" s="48"/>
      <c r="BL20" s="36"/>
      <c r="BM20" s="36">
        <v>2208</v>
      </c>
      <c r="BO20" s="36"/>
      <c r="BP20" s="36">
        <v>6211</v>
      </c>
      <c r="BR20" s="36"/>
      <c r="BS20" s="36">
        <v>2253</v>
      </c>
      <c r="BV20" s="4">
        <v>9410</v>
      </c>
    </row>
    <row r="21" spans="1:74" x14ac:dyDescent="0.3">
      <c r="A21" s="25" t="s">
        <v>5</v>
      </c>
      <c r="B21" s="14"/>
      <c r="C21" s="14">
        <v>1120</v>
      </c>
      <c r="D21" s="11"/>
      <c r="E21" s="14">
        <v>650</v>
      </c>
      <c r="F21" s="14"/>
      <c r="G21" s="14">
        <v>2650</v>
      </c>
      <c r="H21" s="11"/>
      <c r="I21" s="14">
        <v>2700</v>
      </c>
      <c r="J21" s="18"/>
      <c r="K21" s="11"/>
      <c r="L21" s="11"/>
      <c r="M21" s="20"/>
      <c r="N21" s="11"/>
      <c r="O21" s="11"/>
      <c r="P21" s="18"/>
      <c r="Q21" s="11"/>
      <c r="R21" s="11"/>
      <c r="S21" s="11"/>
      <c r="T21" s="11"/>
      <c r="U21" s="18"/>
      <c r="V21" s="11"/>
      <c r="W21" s="11"/>
      <c r="X21" s="11"/>
      <c r="Y21" s="11"/>
      <c r="Z21" s="18"/>
      <c r="AA21" s="19"/>
      <c r="AB21" s="19"/>
      <c r="AC21" s="19"/>
      <c r="AD21" s="19"/>
      <c r="AE21" s="19"/>
      <c r="AF21" s="19">
        <v>384</v>
      </c>
      <c r="AG21" s="43"/>
      <c r="AH21" s="31"/>
      <c r="AI21" s="31">
        <v>419</v>
      </c>
      <c r="AJ21" s="27"/>
      <c r="AK21" s="27">
        <v>508</v>
      </c>
      <c r="AL21" s="27"/>
      <c r="AM21" s="27">
        <v>451</v>
      </c>
      <c r="AN21" s="18"/>
      <c r="AO21" s="31"/>
      <c r="AP21" s="31">
        <v>500</v>
      </c>
      <c r="AQ21" s="14"/>
      <c r="AR21" s="14">
        <v>461</v>
      </c>
      <c r="AS21" s="14"/>
      <c r="AT21" s="32">
        <v>360</v>
      </c>
      <c r="AU21" s="18"/>
      <c r="AV21" s="33"/>
      <c r="AW21" s="33">
        <v>550</v>
      </c>
      <c r="AY21" s="34"/>
      <c r="AZ21" s="34">
        <v>9700</v>
      </c>
      <c r="BB21" s="11">
        <v>4310</v>
      </c>
      <c r="BD21" s="11">
        <v>5610</v>
      </c>
      <c r="BE21" s="48"/>
      <c r="BF21" s="34"/>
      <c r="BG21" s="34">
        <v>10576</v>
      </c>
      <c r="BH21" s="49"/>
      <c r="BI21" s="34"/>
      <c r="BJ21" s="34">
        <v>5310</v>
      </c>
      <c r="BK21" s="48"/>
      <c r="BL21" s="36"/>
      <c r="BM21" s="36">
        <v>288</v>
      </c>
      <c r="BO21" s="36"/>
      <c r="BP21" s="56">
        <v>255</v>
      </c>
      <c r="BR21" s="36"/>
      <c r="BS21" s="56">
        <v>320</v>
      </c>
    </row>
    <row r="22" spans="1:74" x14ac:dyDescent="0.3">
      <c r="A22" s="197" t="s">
        <v>93</v>
      </c>
      <c r="B22" s="11"/>
      <c r="C22" s="11"/>
      <c r="D22" s="11"/>
      <c r="E22" s="11"/>
      <c r="F22" s="14"/>
      <c r="G22" s="14">
        <v>170</v>
      </c>
      <c r="H22" s="11"/>
      <c r="I22" s="14">
        <v>200</v>
      </c>
      <c r="J22" s="18"/>
      <c r="K22" s="11"/>
      <c r="L22" s="11"/>
      <c r="M22" s="20"/>
      <c r="N22" s="11"/>
      <c r="O22" s="11"/>
      <c r="P22" s="18"/>
      <c r="Q22" s="11"/>
      <c r="R22" s="11"/>
      <c r="S22" s="11"/>
      <c r="T22" s="11"/>
      <c r="U22" s="18"/>
      <c r="V22" s="11"/>
      <c r="W22" s="11"/>
      <c r="X22" s="11"/>
      <c r="Y22" s="11"/>
      <c r="Z22" s="18"/>
      <c r="AA22" s="11"/>
      <c r="AB22" s="11"/>
      <c r="AC22" s="11"/>
      <c r="AD22" s="11"/>
      <c r="AE22" s="11"/>
      <c r="AF22" s="11"/>
      <c r="AG22" s="18"/>
      <c r="AH22" s="11"/>
      <c r="AI22" s="11"/>
      <c r="AJ22" s="11"/>
      <c r="AK22" s="11"/>
      <c r="AL22" s="11"/>
      <c r="AM22" s="11"/>
      <c r="AN22" s="18"/>
      <c r="AO22" s="11"/>
      <c r="AP22" s="11"/>
      <c r="AQ22" s="11"/>
      <c r="AR22" s="11"/>
      <c r="AS22" s="11"/>
      <c r="AT22" s="54"/>
      <c r="AU22" s="18"/>
      <c r="AV22" s="11"/>
      <c r="AW22" s="11"/>
      <c r="AY22" s="11"/>
      <c r="AZ22" s="11"/>
      <c r="BE22" s="18"/>
      <c r="BF22" s="11"/>
      <c r="BG22" s="11"/>
      <c r="BH22" s="18"/>
      <c r="BI22" s="11"/>
      <c r="BJ22" s="11"/>
      <c r="BK22" s="20"/>
      <c r="BL22" s="11"/>
      <c r="BM22" s="11"/>
      <c r="BN22" s="18"/>
      <c r="BO22" s="11"/>
      <c r="BP22" s="11"/>
      <c r="BQ22" s="18"/>
      <c r="BR22" s="11"/>
      <c r="BS22" s="11"/>
      <c r="BT22" s="18"/>
      <c r="BU22" s="11"/>
      <c r="BV22" s="11"/>
    </row>
    <row r="23" spans="1:74" x14ac:dyDescent="0.3">
      <c r="A23" s="181" t="s">
        <v>158</v>
      </c>
      <c r="B23" s="11"/>
      <c r="C23" s="11"/>
      <c r="D23" s="11"/>
      <c r="E23" s="11"/>
      <c r="F23" s="14"/>
      <c r="G23" s="14"/>
      <c r="H23" s="11"/>
      <c r="I23" s="14"/>
      <c r="J23" s="18"/>
      <c r="K23" s="11"/>
      <c r="L23" s="11"/>
      <c r="M23" s="20"/>
      <c r="N23" s="11"/>
      <c r="O23" s="11"/>
      <c r="P23" s="18"/>
      <c r="Q23" s="11"/>
      <c r="R23" s="11"/>
      <c r="S23" s="11"/>
      <c r="T23" s="11"/>
      <c r="U23" s="18"/>
      <c r="V23" s="11"/>
      <c r="W23" s="11"/>
      <c r="X23" s="11"/>
      <c r="Y23" s="11"/>
      <c r="Z23" s="18"/>
      <c r="AA23" s="11"/>
      <c r="AB23" s="11"/>
      <c r="AC23" s="11"/>
      <c r="AD23" s="11"/>
      <c r="AE23" s="11"/>
      <c r="AF23" s="11"/>
      <c r="AG23" s="18"/>
      <c r="AH23" s="11"/>
      <c r="AI23" s="11"/>
      <c r="AJ23" s="11"/>
      <c r="AK23" s="11"/>
      <c r="AL23" s="11"/>
      <c r="AM23" s="11"/>
      <c r="AN23" s="18"/>
      <c r="AO23" s="11"/>
      <c r="AP23" s="11"/>
      <c r="AQ23" s="11"/>
      <c r="AR23" s="11"/>
      <c r="AS23" s="11"/>
      <c r="AT23" s="54"/>
      <c r="AU23" s="18"/>
      <c r="AV23" s="11"/>
      <c r="AW23" s="11"/>
      <c r="AX23" s="18" t="s">
        <v>7</v>
      </c>
      <c r="AY23" s="11"/>
      <c r="AZ23" s="11"/>
      <c r="BA23" s="44">
        <v>4</v>
      </c>
      <c r="BB23" s="44">
        <v>280</v>
      </c>
      <c r="BE23" s="18"/>
      <c r="BF23" s="11"/>
      <c r="BG23" s="11"/>
      <c r="BH23" s="18"/>
      <c r="BI23" s="11"/>
      <c r="BJ23" s="11"/>
      <c r="BK23" s="20"/>
      <c r="BL23" s="11"/>
      <c r="BM23" s="11"/>
      <c r="BN23" s="18"/>
      <c r="BO23" s="11"/>
      <c r="BP23" s="11"/>
      <c r="BQ23" s="18"/>
      <c r="BR23" s="11"/>
      <c r="BS23" s="11"/>
      <c r="BT23" s="18"/>
      <c r="BU23" s="11"/>
      <c r="BV23" s="11"/>
    </row>
    <row r="24" spans="1:74" x14ac:dyDescent="0.3">
      <c r="A24" s="25" t="s">
        <v>65</v>
      </c>
      <c r="B24" s="14"/>
      <c r="C24" s="14">
        <v>5000</v>
      </c>
      <c r="D24" s="11"/>
      <c r="E24" s="14">
        <v>6000</v>
      </c>
      <c r="F24" s="57"/>
      <c r="G24" s="14"/>
      <c r="H24" s="11"/>
      <c r="I24" s="57"/>
      <c r="J24" s="18"/>
      <c r="K24" s="11"/>
      <c r="L24" s="11"/>
      <c r="M24" s="20"/>
      <c r="N24" s="11"/>
      <c r="O24" s="11"/>
      <c r="P24" s="18"/>
      <c r="Q24" s="11"/>
      <c r="R24" s="11"/>
      <c r="S24" s="11"/>
      <c r="T24" s="11"/>
      <c r="U24" s="18"/>
      <c r="V24" s="11"/>
      <c r="W24" s="11"/>
      <c r="X24" s="11"/>
      <c r="Y24" s="11"/>
      <c r="Z24" s="18"/>
      <c r="AA24" s="19"/>
      <c r="AB24" s="19"/>
      <c r="AC24" s="19"/>
      <c r="AD24" s="19"/>
      <c r="AE24" s="19"/>
      <c r="AF24" s="19"/>
      <c r="AG24" s="48"/>
      <c r="AH24" s="11"/>
      <c r="AI24" s="11"/>
      <c r="AJ24" s="27"/>
      <c r="AK24" s="27"/>
      <c r="AL24" s="27"/>
      <c r="AM24" s="27"/>
      <c r="AN24" s="18"/>
      <c r="AO24" s="31"/>
      <c r="AP24" s="30"/>
      <c r="AQ24" s="11"/>
      <c r="AR24" s="11"/>
      <c r="AS24" s="11"/>
      <c r="AT24" s="54"/>
      <c r="AU24" s="18"/>
      <c r="AV24" s="33"/>
      <c r="AW24" s="33"/>
      <c r="AY24" s="34"/>
      <c r="AZ24" s="34"/>
      <c r="BE24" s="18"/>
      <c r="BF24" s="34"/>
      <c r="BG24" s="34"/>
      <c r="BH24" s="49"/>
      <c r="BI24" s="34"/>
      <c r="BJ24" s="34"/>
      <c r="BK24" s="48"/>
      <c r="BL24" s="36"/>
      <c r="BM24" s="36"/>
      <c r="BO24" s="36"/>
      <c r="BP24" s="36"/>
      <c r="BR24" s="36"/>
      <c r="BS24" s="36"/>
    </row>
    <row r="25" spans="1:74" x14ac:dyDescent="0.3">
      <c r="A25" s="25" t="s">
        <v>6</v>
      </c>
      <c r="B25" s="14"/>
      <c r="C25" s="14">
        <v>117500</v>
      </c>
      <c r="D25" s="11"/>
      <c r="E25" s="14">
        <v>105000</v>
      </c>
      <c r="F25" s="14"/>
      <c r="G25" s="14">
        <v>116500</v>
      </c>
      <c r="H25" s="14"/>
      <c r="I25" s="14">
        <v>117000</v>
      </c>
      <c r="J25" s="18" t="s">
        <v>7</v>
      </c>
      <c r="K25" s="14">
        <v>2732</v>
      </c>
      <c r="L25" s="14">
        <v>12760</v>
      </c>
      <c r="M25" s="20" t="s">
        <v>7</v>
      </c>
      <c r="N25" s="14">
        <v>3294</v>
      </c>
      <c r="O25" s="14">
        <v>13354</v>
      </c>
      <c r="P25" s="18" t="s">
        <v>7</v>
      </c>
      <c r="Q25" s="19">
        <v>5278</v>
      </c>
      <c r="R25" s="19">
        <v>24505</v>
      </c>
      <c r="S25" s="19">
        <v>4275</v>
      </c>
      <c r="T25" s="19">
        <v>20039</v>
      </c>
      <c r="U25" s="18" t="s">
        <v>7</v>
      </c>
      <c r="V25" s="27">
        <v>3450</v>
      </c>
      <c r="W25" s="27">
        <v>15923</v>
      </c>
      <c r="X25" s="27">
        <v>3150</v>
      </c>
      <c r="Y25" s="27">
        <v>13650</v>
      </c>
      <c r="Z25" s="18" t="s">
        <v>7</v>
      </c>
      <c r="AA25" s="19">
        <v>3100</v>
      </c>
      <c r="AB25" s="19">
        <v>13786</v>
      </c>
      <c r="AC25" s="19">
        <v>3600</v>
      </c>
      <c r="AD25" s="19">
        <v>14823</v>
      </c>
      <c r="AE25" s="19">
        <v>4150</v>
      </c>
      <c r="AF25" s="19">
        <v>16341</v>
      </c>
      <c r="AG25" s="43" t="s">
        <v>7</v>
      </c>
      <c r="AH25" s="31">
        <v>4710</v>
      </c>
      <c r="AI25" s="31">
        <v>12364</v>
      </c>
      <c r="AJ25" s="27">
        <v>4550</v>
      </c>
      <c r="AK25" s="27">
        <v>11034</v>
      </c>
      <c r="AL25" s="27">
        <v>6441</v>
      </c>
      <c r="AM25" s="27">
        <v>15058</v>
      </c>
      <c r="AN25" s="18" t="s">
        <v>7</v>
      </c>
      <c r="AO25" s="31">
        <v>12222</v>
      </c>
      <c r="AP25" s="31">
        <v>28538</v>
      </c>
      <c r="AQ25" s="14">
        <v>13089</v>
      </c>
      <c r="AR25" s="14">
        <v>27333</v>
      </c>
      <c r="AS25" s="14">
        <v>12141</v>
      </c>
      <c r="AT25" s="32">
        <v>24495</v>
      </c>
      <c r="AU25" s="18" t="s">
        <v>7</v>
      </c>
      <c r="AV25" s="33">
        <v>8939</v>
      </c>
      <c r="AW25" s="33">
        <v>19099</v>
      </c>
      <c r="AX25" s="18" t="s">
        <v>7</v>
      </c>
      <c r="AY25" s="34">
        <v>11864</v>
      </c>
      <c r="AZ25" s="34">
        <v>486430</v>
      </c>
      <c r="BA25" s="11">
        <v>17869</v>
      </c>
      <c r="BB25" s="11">
        <v>642324</v>
      </c>
      <c r="BC25" s="11">
        <v>7215</v>
      </c>
      <c r="BD25" s="11">
        <v>288600</v>
      </c>
      <c r="BE25" s="18" t="s">
        <v>7</v>
      </c>
      <c r="BF25" s="34">
        <v>13257</v>
      </c>
      <c r="BG25" s="34">
        <v>424224</v>
      </c>
      <c r="BH25" s="18" t="s">
        <v>7</v>
      </c>
      <c r="BI25" s="34">
        <v>17642</v>
      </c>
      <c r="BJ25" s="34">
        <v>688038</v>
      </c>
      <c r="BK25" s="18" t="s">
        <v>7</v>
      </c>
      <c r="BL25" s="36">
        <v>10329</v>
      </c>
      <c r="BM25" s="36">
        <v>41315</v>
      </c>
      <c r="BN25" s="18" t="s">
        <v>7</v>
      </c>
      <c r="BO25" s="36">
        <v>16525</v>
      </c>
      <c r="BP25" s="36">
        <v>63268</v>
      </c>
      <c r="BQ25" s="18" t="s">
        <v>7</v>
      </c>
      <c r="BR25" s="42">
        <v>12000</v>
      </c>
      <c r="BS25" s="36">
        <v>50133</v>
      </c>
      <c r="BT25" s="18" t="s">
        <v>7</v>
      </c>
      <c r="BU25" s="4">
        <v>15905</v>
      </c>
      <c r="BV25" s="4">
        <v>55138</v>
      </c>
    </row>
    <row r="26" spans="1:74" x14ac:dyDescent="0.3">
      <c r="A26" s="25" t="s">
        <v>8</v>
      </c>
      <c r="B26" s="14"/>
      <c r="C26" s="14">
        <v>9800</v>
      </c>
      <c r="D26" s="11"/>
      <c r="E26" s="14">
        <v>4000</v>
      </c>
      <c r="F26" s="14"/>
      <c r="G26" s="14">
        <v>13850</v>
      </c>
      <c r="H26" s="14"/>
      <c r="I26" s="14">
        <v>13700</v>
      </c>
      <c r="J26" s="18" t="s">
        <v>7</v>
      </c>
      <c r="K26" s="14">
        <v>2210</v>
      </c>
      <c r="L26" s="14">
        <v>1350</v>
      </c>
      <c r="M26" s="20" t="s">
        <v>7</v>
      </c>
      <c r="N26" s="14">
        <v>1726</v>
      </c>
      <c r="O26" s="14">
        <v>1176</v>
      </c>
      <c r="P26" s="18" t="s">
        <v>7</v>
      </c>
      <c r="Q26" s="19">
        <v>1325</v>
      </c>
      <c r="R26" s="19">
        <v>1136</v>
      </c>
      <c r="S26" s="19">
        <v>2320</v>
      </c>
      <c r="T26" s="19">
        <v>1740</v>
      </c>
      <c r="U26" s="18" t="s">
        <v>7</v>
      </c>
      <c r="V26" s="27">
        <v>2200</v>
      </c>
      <c r="W26" s="27">
        <v>1624</v>
      </c>
      <c r="X26" s="27">
        <v>2380</v>
      </c>
      <c r="Y26" s="27">
        <v>1520</v>
      </c>
      <c r="Z26" s="18" t="s">
        <v>7</v>
      </c>
      <c r="AA26" s="19">
        <v>2260</v>
      </c>
      <c r="AB26" s="19">
        <v>1467</v>
      </c>
      <c r="AC26" s="19">
        <v>2350</v>
      </c>
      <c r="AD26" s="19">
        <v>1692</v>
      </c>
      <c r="AE26" s="19">
        <v>2490</v>
      </c>
      <c r="AF26" s="19">
        <v>1985</v>
      </c>
      <c r="AG26" s="43" t="s">
        <v>7</v>
      </c>
      <c r="AH26" s="31">
        <v>3265</v>
      </c>
      <c r="AI26" s="31">
        <v>1887</v>
      </c>
      <c r="AJ26" s="27">
        <v>3500</v>
      </c>
      <c r="AK26" s="27">
        <v>2100</v>
      </c>
      <c r="AL26" s="27">
        <v>3450</v>
      </c>
      <c r="AM26" s="27">
        <v>2530</v>
      </c>
      <c r="AN26" s="18" t="s">
        <v>7</v>
      </c>
      <c r="AO26" s="31">
        <v>3655</v>
      </c>
      <c r="AP26" s="31">
        <v>2680</v>
      </c>
      <c r="AQ26" s="14">
        <v>4229</v>
      </c>
      <c r="AR26" s="14">
        <v>3101</v>
      </c>
      <c r="AS26" s="14">
        <v>5166</v>
      </c>
      <c r="AT26" s="32">
        <v>3127</v>
      </c>
      <c r="AU26" s="18" t="s">
        <v>7</v>
      </c>
      <c r="AV26" s="33">
        <v>6390</v>
      </c>
      <c r="AW26" s="33">
        <v>3743</v>
      </c>
      <c r="AX26" s="18" t="s">
        <v>7</v>
      </c>
      <c r="AY26" s="34">
        <v>2275</v>
      </c>
      <c r="AZ26" s="34">
        <v>26160</v>
      </c>
      <c r="BA26" s="11">
        <v>2570</v>
      </c>
      <c r="BB26" s="11">
        <v>28912</v>
      </c>
      <c r="BC26" s="11">
        <v>1590</v>
      </c>
      <c r="BD26" s="11">
        <v>20670</v>
      </c>
      <c r="BE26" s="18" t="s">
        <v>7</v>
      </c>
      <c r="BF26" s="34">
        <v>4344</v>
      </c>
      <c r="BG26" s="34">
        <v>52128</v>
      </c>
      <c r="BH26" s="18" t="s">
        <v>7</v>
      </c>
      <c r="BI26" s="34">
        <v>8732</v>
      </c>
      <c r="BJ26" s="34">
        <v>139712</v>
      </c>
      <c r="BK26" s="18" t="s">
        <v>7</v>
      </c>
      <c r="BL26" s="36">
        <v>14172</v>
      </c>
      <c r="BM26" s="36">
        <v>6628</v>
      </c>
      <c r="BN26" s="18" t="s">
        <v>7</v>
      </c>
      <c r="BO26" s="36">
        <v>10055</v>
      </c>
      <c r="BP26" s="36">
        <v>7371</v>
      </c>
      <c r="BQ26" s="18" t="s">
        <v>7</v>
      </c>
      <c r="BR26" s="36">
        <v>9002</v>
      </c>
      <c r="BS26" s="36">
        <v>6834</v>
      </c>
      <c r="BT26" s="18" t="s">
        <v>7</v>
      </c>
      <c r="BU26" s="4">
        <v>17100</v>
      </c>
      <c r="BV26" s="4">
        <v>13539</v>
      </c>
    </row>
    <row r="27" spans="1:74" x14ac:dyDescent="0.3">
      <c r="A27" s="11" t="s">
        <v>71</v>
      </c>
      <c r="B27" s="14"/>
      <c r="C27" s="14"/>
      <c r="D27" s="11"/>
      <c r="E27" s="14">
        <v>200</v>
      </c>
      <c r="F27" s="14"/>
      <c r="G27" s="14">
        <v>5650</v>
      </c>
      <c r="H27" s="14"/>
      <c r="I27" s="14">
        <v>5900</v>
      </c>
      <c r="J27" s="18"/>
      <c r="K27" s="14"/>
      <c r="L27" s="14">
        <v>783</v>
      </c>
      <c r="M27" s="20"/>
      <c r="N27" s="14"/>
      <c r="O27" s="14">
        <v>841</v>
      </c>
      <c r="P27" s="18" t="s">
        <v>7</v>
      </c>
      <c r="Q27" s="19">
        <v>845</v>
      </c>
      <c r="R27" s="19">
        <v>1332</v>
      </c>
      <c r="S27" s="19">
        <v>500</v>
      </c>
      <c r="T27" s="19">
        <v>781</v>
      </c>
      <c r="U27" s="18" t="s">
        <v>7</v>
      </c>
      <c r="V27" s="27">
        <v>395</v>
      </c>
      <c r="W27" s="27">
        <v>674</v>
      </c>
      <c r="X27" s="27"/>
      <c r="Y27" s="27"/>
      <c r="Z27" s="18"/>
      <c r="AA27" s="11"/>
      <c r="AB27" s="11"/>
      <c r="AC27" s="11"/>
      <c r="AD27" s="11"/>
      <c r="AE27" s="11"/>
      <c r="AF27" s="11"/>
      <c r="AG27" s="18"/>
      <c r="AH27" s="31"/>
      <c r="AI27" s="31"/>
      <c r="AJ27" s="11"/>
      <c r="AK27" s="11"/>
      <c r="AL27" s="11"/>
      <c r="AM27" s="11"/>
      <c r="AN27" s="18"/>
      <c r="AO27" s="11"/>
      <c r="AP27" s="11"/>
      <c r="AQ27" s="11"/>
      <c r="AR27" s="11"/>
      <c r="AS27" s="11"/>
      <c r="AT27" s="54"/>
      <c r="AU27" s="18"/>
      <c r="AV27" s="11"/>
      <c r="AW27" s="11"/>
      <c r="AY27" s="11"/>
      <c r="AZ27" s="11"/>
      <c r="BE27" s="18"/>
      <c r="BF27" s="11"/>
      <c r="BG27" s="11"/>
      <c r="BH27" s="18"/>
      <c r="BI27" s="11"/>
      <c r="BJ27" s="11"/>
      <c r="BK27" s="18"/>
      <c r="BL27" s="11"/>
      <c r="BM27" s="11"/>
      <c r="BN27" s="18"/>
      <c r="BO27" s="11"/>
      <c r="BP27" s="11"/>
      <c r="BQ27" s="18"/>
      <c r="BR27" s="11"/>
      <c r="BS27" s="11"/>
      <c r="BT27" s="18"/>
      <c r="BU27" s="11"/>
      <c r="BV27" s="11"/>
    </row>
    <row r="28" spans="1:74" ht="28.2" customHeight="1" x14ac:dyDescent="0.3">
      <c r="A28" s="193" t="s">
        <v>72</v>
      </c>
      <c r="B28" s="26"/>
      <c r="C28" s="26">
        <v>192708</v>
      </c>
      <c r="D28" s="11"/>
      <c r="E28" s="26">
        <v>211500</v>
      </c>
      <c r="F28" s="14"/>
      <c r="G28" s="14"/>
      <c r="H28" s="14"/>
      <c r="I28" s="14"/>
      <c r="J28" s="18"/>
      <c r="K28" s="14"/>
      <c r="L28" s="14"/>
      <c r="M28" s="20"/>
      <c r="N28" s="14"/>
      <c r="O28" s="14"/>
      <c r="P28" s="18"/>
      <c r="Q28" s="19"/>
      <c r="R28" s="19"/>
      <c r="S28" s="19"/>
      <c r="T28" s="19"/>
      <c r="U28" s="18"/>
      <c r="V28" s="27"/>
      <c r="W28" s="27"/>
      <c r="X28" s="27"/>
      <c r="Y28" s="27"/>
      <c r="Z28" s="18"/>
      <c r="AA28" s="11"/>
      <c r="AB28" s="11"/>
      <c r="AC28" s="11"/>
      <c r="AD28" s="11"/>
      <c r="AE28" s="11"/>
      <c r="AF28" s="11"/>
      <c r="AG28" s="18"/>
      <c r="AH28" s="31"/>
      <c r="AI28" s="31"/>
      <c r="AJ28" s="11"/>
      <c r="AK28" s="11"/>
      <c r="AL28" s="11"/>
      <c r="AM28" s="11"/>
      <c r="AN28" s="18"/>
      <c r="AO28" s="11"/>
      <c r="AP28" s="11"/>
      <c r="AQ28" s="11"/>
      <c r="AR28" s="11"/>
      <c r="AS28" s="11"/>
      <c r="AT28" s="54"/>
      <c r="AU28" s="18"/>
      <c r="AV28" s="11"/>
      <c r="AW28" s="11"/>
      <c r="AY28" s="11"/>
      <c r="AZ28" s="11"/>
      <c r="BE28" s="18"/>
      <c r="BF28" s="11"/>
      <c r="BG28" s="11"/>
      <c r="BH28" s="18"/>
      <c r="BI28" s="11"/>
      <c r="BJ28" s="11"/>
      <c r="BK28" s="18"/>
      <c r="BL28" s="11"/>
      <c r="BM28" s="11"/>
      <c r="BN28" s="18"/>
      <c r="BO28" s="11"/>
      <c r="BP28" s="11"/>
      <c r="BQ28" s="18"/>
      <c r="BR28" s="11"/>
      <c r="BS28" s="11"/>
      <c r="BT28" s="18"/>
      <c r="BU28" s="11"/>
      <c r="BV28" s="11"/>
    </row>
    <row r="29" spans="1:74" x14ac:dyDescent="0.3">
      <c r="A29" s="183" t="s">
        <v>159</v>
      </c>
      <c r="D29" s="11"/>
      <c r="F29" s="14"/>
      <c r="G29" s="14">
        <v>279150</v>
      </c>
      <c r="H29" s="14"/>
      <c r="I29" s="14">
        <v>280500</v>
      </c>
      <c r="J29" s="18" t="s">
        <v>58</v>
      </c>
      <c r="K29" s="14">
        <v>1333</v>
      </c>
      <c r="L29" s="14">
        <v>21603</v>
      </c>
      <c r="M29" s="20" t="s">
        <v>58</v>
      </c>
      <c r="N29" s="14">
        <v>1240</v>
      </c>
      <c r="O29" s="14">
        <v>20773</v>
      </c>
      <c r="P29" s="58" t="s">
        <v>2</v>
      </c>
      <c r="Q29" s="19">
        <v>2414</v>
      </c>
      <c r="R29" s="19">
        <v>43236</v>
      </c>
      <c r="S29" s="19">
        <v>2496</v>
      </c>
      <c r="T29" s="19">
        <v>38866</v>
      </c>
      <c r="U29" s="58" t="s">
        <v>44</v>
      </c>
      <c r="V29" s="27">
        <v>2178</v>
      </c>
      <c r="W29" s="27">
        <v>34661</v>
      </c>
      <c r="X29" s="27">
        <v>2320</v>
      </c>
      <c r="Y29" s="27">
        <v>31150</v>
      </c>
      <c r="Z29" s="18" t="s">
        <v>44</v>
      </c>
      <c r="AA29" s="59">
        <v>2315</v>
      </c>
      <c r="AB29" s="11">
        <v>31793</v>
      </c>
      <c r="AC29" s="19"/>
      <c r="AD29" s="60"/>
      <c r="AE29" s="19"/>
      <c r="AF29" s="60"/>
      <c r="AG29" s="43"/>
      <c r="AH29" s="31"/>
      <c r="AI29" s="60"/>
      <c r="AJ29" s="27"/>
      <c r="AK29" s="27">
        <v>50702</v>
      </c>
      <c r="AL29" s="27"/>
      <c r="AM29" s="27">
        <v>44748</v>
      </c>
      <c r="AN29" s="18"/>
      <c r="AO29" s="31"/>
      <c r="AP29" s="31">
        <v>78327</v>
      </c>
      <c r="AQ29" s="14"/>
      <c r="AR29" s="14">
        <v>59503</v>
      </c>
      <c r="AS29" s="14"/>
      <c r="AT29" s="32">
        <v>60725</v>
      </c>
      <c r="AU29" s="18" t="s">
        <v>44</v>
      </c>
      <c r="AV29" s="33">
        <v>4551</v>
      </c>
      <c r="AW29" s="33">
        <v>65641</v>
      </c>
      <c r="AX29" s="18" t="s">
        <v>44</v>
      </c>
      <c r="AY29" s="54">
        <v>4361</v>
      </c>
      <c r="AZ29" s="54">
        <v>939050</v>
      </c>
      <c r="BA29" s="11">
        <v>5021</v>
      </c>
      <c r="BB29" s="44">
        <v>1187092</v>
      </c>
      <c r="BC29" s="61">
        <v>3123</v>
      </c>
      <c r="BD29" s="11">
        <v>1078560</v>
      </c>
      <c r="BE29" s="18"/>
      <c r="BF29" s="11"/>
      <c r="BG29" s="44">
        <v>1004800</v>
      </c>
      <c r="BH29" s="49"/>
      <c r="BI29" s="11"/>
      <c r="BJ29" s="34">
        <v>1996500</v>
      </c>
      <c r="BK29" s="48"/>
      <c r="BL29" s="36"/>
      <c r="BM29" s="30">
        <v>70670</v>
      </c>
      <c r="BO29" s="36"/>
      <c r="BP29" s="30">
        <v>136001</v>
      </c>
      <c r="BR29" s="36"/>
      <c r="BS29" s="30">
        <v>103387</v>
      </c>
      <c r="BT29" s="62" t="s">
        <v>82</v>
      </c>
      <c r="BU29" s="4">
        <v>3798</v>
      </c>
      <c r="BV29" s="4">
        <v>126601</v>
      </c>
    </row>
    <row r="30" spans="1:74" x14ac:dyDescent="0.3">
      <c r="A30" s="181" t="s">
        <v>160</v>
      </c>
      <c r="Z30" s="20"/>
      <c r="AC30" s="52"/>
      <c r="AD30" s="37">
        <v>17838</v>
      </c>
      <c r="AE30" s="52"/>
      <c r="AF30" s="37">
        <v>19216</v>
      </c>
      <c r="AG30" s="18"/>
      <c r="AH30" s="31"/>
      <c r="AI30" s="29">
        <v>25057</v>
      </c>
      <c r="AJ30" s="11"/>
      <c r="AK30" s="11"/>
      <c r="AL30" s="11"/>
      <c r="AM30" s="11"/>
      <c r="AN30" s="18"/>
      <c r="AO30" s="11"/>
      <c r="AP30" s="11"/>
      <c r="AQ30" s="11"/>
      <c r="AR30" s="11"/>
      <c r="AS30" s="11"/>
      <c r="AT30" s="54"/>
      <c r="AU30" s="18"/>
      <c r="AV30" s="11"/>
      <c r="AW30" s="11"/>
      <c r="AY30" s="11"/>
      <c r="AZ30" s="11"/>
      <c r="BE30" s="18"/>
      <c r="BF30" s="11"/>
      <c r="BG30" s="11"/>
      <c r="BH30" s="18"/>
      <c r="BI30" s="11"/>
      <c r="BJ30" s="11"/>
      <c r="BK30" s="18"/>
      <c r="BL30" s="11"/>
      <c r="BM30" s="11"/>
      <c r="BN30" s="18"/>
      <c r="BO30" s="11"/>
      <c r="BP30" s="11"/>
      <c r="BQ30" s="18"/>
      <c r="BR30" s="11"/>
      <c r="BS30" s="11"/>
      <c r="BT30" s="18"/>
      <c r="BU30" s="11"/>
      <c r="BV30" s="11"/>
    </row>
    <row r="31" spans="1:74" x14ac:dyDescent="0.3">
      <c r="A31" s="181" t="s">
        <v>161</v>
      </c>
      <c r="Z31" s="20"/>
      <c r="AC31" s="52"/>
      <c r="AD31" s="37">
        <v>9882</v>
      </c>
      <c r="AE31" s="52"/>
      <c r="AF31" s="37">
        <v>11013</v>
      </c>
      <c r="AG31" s="18"/>
      <c r="AH31" s="31"/>
      <c r="AI31" s="29">
        <v>11486</v>
      </c>
      <c r="AJ31" s="11"/>
      <c r="AK31" s="11"/>
      <c r="AL31" s="11"/>
      <c r="AM31" s="11"/>
      <c r="AN31" s="18"/>
      <c r="AO31" s="11"/>
      <c r="AP31" s="11"/>
      <c r="AQ31" s="11"/>
      <c r="AR31" s="11"/>
      <c r="AS31" s="11"/>
      <c r="AT31" s="54"/>
      <c r="AU31" s="18"/>
      <c r="AV31" s="11"/>
      <c r="AW31" s="11"/>
      <c r="AY31" s="11"/>
      <c r="AZ31" s="11"/>
      <c r="BE31" s="18"/>
      <c r="BF31" s="11"/>
      <c r="BG31" s="11"/>
      <c r="BH31" s="18"/>
      <c r="BI31" s="11"/>
      <c r="BJ31" s="11"/>
      <c r="BK31" s="18"/>
      <c r="BL31" s="11"/>
      <c r="BM31" s="11"/>
      <c r="BN31" s="18"/>
      <c r="BO31" s="11"/>
      <c r="BP31" s="11"/>
      <c r="BQ31" s="18"/>
      <c r="BR31" s="11"/>
      <c r="BS31" s="11"/>
      <c r="BT31" s="18"/>
      <c r="BU31" s="11"/>
      <c r="BV31" s="11"/>
    </row>
    <row r="32" spans="1:74" x14ac:dyDescent="0.3">
      <c r="A32" s="181" t="s">
        <v>162</v>
      </c>
      <c r="Z32" s="20"/>
      <c r="AC32" s="52"/>
      <c r="AD32" s="52"/>
      <c r="AE32" s="52"/>
      <c r="AF32" s="37">
        <v>1223</v>
      </c>
      <c r="AG32" s="18"/>
      <c r="AH32" s="31"/>
      <c r="AI32" s="29">
        <v>1656</v>
      </c>
      <c r="AJ32" s="11"/>
      <c r="AK32" s="11"/>
      <c r="AL32" s="11"/>
      <c r="AM32" s="11"/>
      <c r="AN32" s="18"/>
      <c r="AO32" s="11"/>
      <c r="AP32" s="11"/>
      <c r="AQ32" s="11"/>
      <c r="AR32" s="11"/>
      <c r="AS32" s="11"/>
      <c r="AT32" s="54"/>
      <c r="AU32" s="18"/>
      <c r="AV32" s="11"/>
      <c r="AW32" s="11"/>
      <c r="AY32" s="11"/>
      <c r="AZ32" s="11"/>
      <c r="BE32" s="18"/>
      <c r="BF32" s="11"/>
      <c r="BG32" s="11"/>
      <c r="BH32" s="18"/>
      <c r="BI32" s="11"/>
      <c r="BJ32" s="11"/>
      <c r="BK32" s="18"/>
      <c r="BL32" s="11"/>
      <c r="BM32" s="11"/>
      <c r="BN32" s="18"/>
      <c r="BO32" s="11"/>
      <c r="BP32" s="11"/>
      <c r="BQ32" s="18"/>
      <c r="BR32" s="11"/>
      <c r="BS32" s="11"/>
      <c r="BT32" s="18"/>
      <c r="BU32" s="11"/>
      <c r="BV32" s="11"/>
    </row>
    <row r="33" spans="1:74" x14ac:dyDescent="0.3">
      <c r="A33" s="194" t="s">
        <v>231</v>
      </c>
      <c r="Z33" s="20"/>
      <c r="AC33" s="52"/>
      <c r="AD33" s="37">
        <v>7534</v>
      </c>
      <c r="AE33" s="52"/>
      <c r="AF33" s="37">
        <v>8662</v>
      </c>
      <c r="AG33" s="18"/>
      <c r="AH33" s="11"/>
      <c r="AI33" s="29">
        <v>8136</v>
      </c>
      <c r="AJ33" s="11"/>
      <c r="AK33" s="11"/>
      <c r="AL33" s="11"/>
      <c r="AM33" s="11"/>
      <c r="AN33" s="18"/>
      <c r="AO33" s="11"/>
      <c r="AP33" s="11"/>
      <c r="AQ33" s="11"/>
      <c r="AR33" s="11"/>
      <c r="AS33" s="11"/>
      <c r="AT33" s="54"/>
      <c r="AU33" s="18"/>
      <c r="AV33" s="11"/>
      <c r="AW33" s="11"/>
      <c r="AY33" s="11"/>
      <c r="AZ33" s="11"/>
      <c r="BE33" s="18"/>
      <c r="BF33" s="11"/>
      <c r="BG33" s="11"/>
      <c r="BH33" s="18"/>
      <c r="BI33" s="11"/>
      <c r="BJ33" s="11"/>
      <c r="BK33" s="18"/>
      <c r="BL33" s="11"/>
      <c r="BM33" s="11"/>
      <c r="BN33" s="18"/>
      <c r="BO33" s="11"/>
      <c r="BP33" s="11"/>
      <c r="BQ33" s="18"/>
      <c r="BR33" s="11"/>
      <c r="BS33" s="11"/>
      <c r="BT33" s="18"/>
      <c r="BU33" s="11"/>
      <c r="BV33" s="11"/>
    </row>
    <row r="34" spans="1:74" x14ac:dyDescent="0.3">
      <c r="A34" s="180" t="s">
        <v>84</v>
      </c>
      <c r="B34" s="14"/>
      <c r="C34" s="14">
        <v>136500</v>
      </c>
      <c r="D34" s="11"/>
      <c r="E34" s="14">
        <v>125000</v>
      </c>
      <c r="F34" s="14"/>
      <c r="G34" s="14">
        <v>109500</v>
      </c>
      <c r="H34" s="14"/>
      <c r="I34" s="14">
        <v>110200</v>
      </c>
      <c r="J34" s="18" t="s">
        <v>7</v>
      </c>
      <c r="K34" s="14">
        <v>4800</v>
      </c>
      <c r="L34" s="14">
        <v>7939</v>
      </c>
      <c r="M34" s="20" t="s">
        <v>7</v>
      </c>
      <c r="N34" s="14">
        <v>4138</v>
      </c>
      <c r="O34" s="14">
        <v>7436</v>
      </c>
      <c r="P34" s="18" t="s">
        <v>7</v>
      </c>
      <c r="Q34" s="19">
        <v>3335</v>
      </c>
      <c r="R34" s="19">
        <v>5695</v>
      </c>
      <c r="S34" s="19">
        <v>2490</v>
      </c>
      <c r="T34" s="19">
        <v>3645</v>
      </c>
      <c r="U34" s="18" t="s">
        <v>7</v>
      </c>
      <c r="V34" s="27">
        <v>2470</v>
      </c>
      <c r="W34" s="27">
        <v>3564</v>
      </c>
      <c r="X34" s="27">
        <v>2750</v>
      </c>
      <c r="Y34" s="27">
        <v>3476</v>
      </c>
      <c r="Z34" s="18" t="s">
        <v>7</v>
      </c>
      <c r="AA34" s="19">
        <v>2550</v>
      </c>
      <c r="AB34" s="19">
        <v>3958</v>
      </c>
      <c r="AC34" s="19">
        <v>2830</v>
      </c>
      <c r="AD34" s="19">
        <v>3586</v>
      </c>
      <c r="AE34" s="19">
        <v>2865</v>
      </c>
      <c r="AF34" s="19">
        <v>4134</v>
      </c>
      <c r="AG34" s="43" t="s">
        <v>7</v>
      </c>
      <c r="AH34" s="31">
        <v>3100</v>
      </c>
      <c r="AI34" s="31">
        <v>3860</v>
      </c>
      <c r="AJ34" s="27">
        <v>3060</v>
      </c>
      <c r="AK34" s="27">
        <v>4620</v>
      </c>
      <c r="AL34" s="27">
        <v>2169</v>
      </c>
      <c r="AM34" s="27">
        <v>3058</v>
      </c>
      <c r="AN34" s="18" t="s">
        <v>7</v>
      </c>
      <c r="AO34" s="31">
        <v>1746</v>
      </c>
      <c r="AP34" s="31">
        <v>2621</v>
      </c>
      <c r="AQ34" s="14">
        <v>564</v>
      </c>
      <c r="AR34" s="14">
        <v>939</v>
      </c>
      <c r="AS34" s="14">
        <v>400</v>
      </c>
      <c r="AT34" s="32">
        <v>752</v>
      </c>
      <c r="AU34" s="18" t="s">
        <v>7</v>
      </c>
      <c r="AV34" s="33">
        <v>2393</v>
      </c>
      <c r="AW34" s="33">
        <v>3075</v>
      </c>
      <c r="AX34" s="18" t="s">
        <v>7</v>
      </c>
      <c r="AY34" s="34">
        <v>2010</v>
      </c>
      <c r="AZ34" s="34">
        <v>44422</v>
      </c>
      <c r="BA34" s="11">
        <v>2557</v>
      </c>
      <c r="BB34" s="11">
        <v>44317</v>
      </c>
      <c r="BC34" s="11">
        <v>2525</v>
      </c>
      <c r="BD34" s="11">
        <v>53000</v>
      </c>
      <c r="BE34" s="18" t="s">
        <v>7</v>
      </c>
      <c r="BF34" s="34">
        <v>1061</v>
      </c>
      <c r="BG34" s="34">
        <v>26820</v>
      </c>
      <c r="BH34" s="18" t="s">
        <v>7</v>
      </c>
      <c r="BI34" s="34">
        <v>1762</v>
      </c>
      <c r="BJ34" s="34">
        <v>17926</v>
      </c>
      <c r="BK34" s="15" t="s">
        <v>7</v>
      </c>
      <c r="BL34" s="36">
        <v>382</v>
      </c>
      <c r="BM34" s="36">
        <v>1030</v>
      </c>
      <c r="BN34" s="15" t="s">
        <v>7</v>
      </c>
      <c r="BO34" s="36">
        <v>4132</v>
      </c>
      <c r="BP34" s="42">
        <v>5644</v>
      </c>
      <c r="BQ34" s="15" t="s">
        <v>7</v>
      </c>
      <c r="BR34" s="36">
        <v>3410</v>
      </c>
      <c r="BS34" s="36">
        <v>4444</v>
      </c>
      <c r="BT34" s="15" t="s">
        <v>7</v>
      </c>
      <c r="BU34" s="4">
        <v>3375</v>
      </c>
      <c r="BV34" s="4">
        <v>6325</v>
      </c>
    </row>
    <row r="35" spans="1:74" x14ac:dyDescent="0.3">
      <c r="A35" s="180" t="s">
        <v>384</v>
      </c>
      <c r="B35" s="14"/>
      <c r="C35" s="14"/>
      <c r="D35" s="11"/>
      <c r="E35" s="14"/>
      <c r="F35" s="14"/>
      <c r="G35" s="14">
        <v>26700</v>
      </c>
      <c r="H35" s="14"/>
      <c r="I35" s="14">
        <v>20000</v>
      </c>
      <c r="J35" s="18" t="s">
        <v>7</v>
      </c>
      <c r="K35" s="14">
        <v>485</v>
      </c>
      <c r="L35" s="14">
        <v>1607</v>
      </c>
      <c r="M35" s="20" t="s">
        <v>7</v>
      </c>
      <c r="N35" s="14">
        <v>445</v>
      </c>
      <c r="O35" s="14">
        <v>1521</v>
      </c>
      <c r="P35" s="18" t="s">
        <v>7</v>
      </c>
      <c r="Q35" s="19">
        <v>930</v>
      </c>
      <c r="R35" s="19">
        <v>3629</v>
      </c>
      <c r="S35" s="19">
        <v>833</v>
      </c>
      <c r="T35" s="19">
        <v>2925</v>
      </c>
      <c r="U35" s="18" t="s">
        <v>7</v>
      </c>
      <c r="V35" s="27">
        <v>908</v>
      </c>
      <c r="W35" s="27">
        <v>3533</v>
      </c>
      <c r="X35" s="27">
        <v>932</v>
      </c>
      <c r="Y35" s="27">
        <v>3287</v>
      </c>
      <c r="Z35" s="18" t="s">
        <v>7</v>
      </c>
      <c r="AA35" s="19">
        <v>915</v>
      </c>
      <c r="AB35" s="19">
        <v>3414</v>
      </c>
      <c r="AC35" s="19">
        <v>946</v>
      </c>
      <c r="AD35" s="19">
        <v>3124</v>
      </c>
      <c r="AE35" s="19">
        <v>927</v>
      </c>
      <c r="AF35" s="19">
        <v>3010</v>
      </c>
      <c r="AG35" s="43" t="s">
        <v>7</v>
      </c>
      <c r="AH35" s="31">
        <v>875</v>
      </c>
      <c r="AI35" s="31">
        <v>3438</v>
      </c>
      <c r="AJ35" s="27">
        <v>967</v>
      </c>
      <c r="AK35" s="27">
        <v>3934</v>
      </c>
      <c r="AL35" s="27">
        <v>919</v>
      </c>
      <c r="AM35" s="27">
        <v>4648</v>
      </c>
      <c r="AN35" s="18" t="s">
        <v>7</v>
      </c>
      <c r="AO35" s="31">
        <v>1173</v>
      </c>
      <c r="AP35" s="31">
        <v>5475</v>
      </c>
      <c r="AQ35" s="14">
        <v>1175</v>
      </c>
      <c r="AR35" s="14">
        <v>2413</v>
      </c>
      <c r="AS35" s="14">
        <v>1503</v>
      </c>
      <c r="AT35" s="32">
        <v>3088</v>
      </c>
      <c r="AU35" s="18" t="s">
        <v>7</v>
      </c>
      <c r="AV35" s="33">
        <v>1316</v>
      </c>
      <c r="AW35" s="33">
        <v>2852</v>
      </c>
      <c r="AX35" s="18" t="s">
        <v>7</v>
      </c>
      <c r="AY35" s="34">
        <v>2196</v>
      </c>
      <c r="AZ35" s="34">
        <v>68740</v>
      </c>
      <c r="BA35" s="11">
        <v>3733</v>
      </c>
      <c r="BB35" s="11">
        <v>127129</v>
      </c>
      <c r="BD35" s="11">
        <v>62080</v>
      </c>
      <c r="BE35" s="18"/>
      <c r="BF35" s="34"/>
      <c r="BG35" s="34">
        <v>33010</v>
      </c>
      <c r="BH35" s="49"/>
      <c r="BI35" s="34"/>
      <c r="BJ35" s="34">
        <v>141085</v>
      </c>
      <c r="BK35" s="62" t="s">
        <v>2</v>
      </c>
      <c r="BL35" s="36">
        <v>2592</v>
      </c>
      <c r="BM35" s="36">
        <v>34536</v>
      </c>
      <c r="BN35" s="15" t="s">
        <v>2</v>
      </c>
      <c r="BO35" s="36">
        <v>1639</v>
      </c>
      <c r="BP35" s="36">
        <v>11478</v>
      </c>
      <c r="BQ35" s="15" t="s">
        <v>2</v>
      </c>
      <c r="BR35" s="36">
        <v>1500</v>
      </c>
      <c r="BS35" s="36">
        <v>10667</v>
      </c>
      <c r="BT35" s="62" t="s">
        <v>7</v>
      </c>
      <c r="BU35" s="4">
        <v>850</v>
      </c>
      <c r="BV35" s="4">
        <v>5955</v>
      </c>
    </row>
    <row r="36" spans="1:74" x14ac:dyDescent="0.3">
      <c r="A36" s="25" t="s">
        <v>9</v>
      </c>
      <c r="B36" s="41"/>
      <c r="C36" s="41">
        <v>90000</v>
      </c>
      <c r="D36" s="11"/>
      <c r="E36" s="41">
        <v>139000</v>
      </c>
      <c r="F36" s="14"/>
      <c r="G36" s="14">
        <v>150500</v>
      </c>
      <c r="H36" s="14"/>
      <c r="I36" s="14">
        <v>150000</v>
      </c>
      <c r="J36" s="18" t="s">
        <v>7</v>
      </c>
      <c r="K36" s="14">
        <v>70998</v>
      </c>
      <c r="L36" s="14">
        <v>9485</v>
      </c>
      <c r="M36" s="20" t="s">
        <v>7</v>
      </c>
      <c r="N36" s="14">
        <v>70936</v>
      </c>
      <c r="O36" s="14">
        <v>8976</v>
      </c>
      <c r="P36" s="18" t="s">
        <v>7</v>
      </c>
      <c r="Q36" s="19">
        <v>59650</v>
      </c>
      <c r="R36" s="19">
        <v>11354</v>
      </c>
      <c r="S36" s="19">
        <v>57000</v>
      </c>
      <c r="T36" s="19">
        <v>11750</v>
      </c>
      <c r="U36" s="18" t="s">
        <v>7</v>
      </c>
      <c r="V36" s="27">
        <v>62000</v>
      </c>
      <c r="W36" s="27">
        <v>14353</v>
      </c>
      <c r="X36" s="27">
        <v>59500</v>
      </c>
      <c r="Y36" s="27">
        <v>13593</v>
      </c>
      <c r="Z36" s="18" t="s">
        <v>7</v>
      </c>
      <c r="AA36" s="19">
        <v>63500</v>
      </c>
      <c r="AB36" s="19">
        <v>15153</v>
      </c>
      <c r="AC36" s="19">
        <v>62500</v>
      </c>
      <c r="AD36" s="19">
        <v>14279</v>
      </c>
      <c r="AE36" s="37">
        <v>69100</v>
      </c>
      <c r="AF36" s="19">
        <v>17275</v>
      </c>
      <c r="AG36" s="43" t="s">
        <v>7</v>
      </c>
      <c r="AH36" s="31">
        <v>65180</v>
      </c>
      <c r="AI36" s="31">
        <v>19328</v>
      </c>
      <c r="AJ36" s="27">
        <v>70800</v>
      </c>
      <c r="AK36" s="27">
        <v>14160</v>
      </c>
      <c r="AL36" s="27">
        <v>81800</v>
      </c>
      <c r="AM36" s="27">
        <v>19087</v>
      </c>
      <c r="AN36" s="18" t="s">
        <v>7</v>
      </c>
      <c r="AO36" s="31">
        <v>73510</v>
      </c>
      <c r="AP36" s="31">
        <v>17153</v>
      </c>
      <c r="AQ36" s="32">
        <v>212180</v>
      </c>
      <c r="AR36" s="14">
        <v>46227</v>
      </c>
      <c r="AS36" s="32">
        <v>146250</v>
      </c>
      <c r="AT36" s="32">
        <v>28837</v>
      </c>
      <c r="AU36" s="18" t="s">
        <v>7</v>
      </c>
      <c r="AV36" s="33"/>
      <c r="AW36" s="33">
        <v>46734</v>
      </c>
      <c r="AX36" s="18" t="s">
        <v>7</v>
      </c>
      <c r="AY36" s="34">
        <v>265625</v>
      </c>
      <c r="AZ36" s="34">
        <v>929685</v>
      </c>
      <c r="BA36" s="11">
        <v>281700</v>
      </c>
      <c r="BB36" s="11">
        <v>1056375</v>
      </c>
      <c r="BC36" s="61">
        <v>35062</v>
      </c>
      <c r="BD36" s="11">
        <v>128687</v>
      </c>
      <c r="BE36" s="18" t="s">
        <v>7</v>
      </c>
      <c r="BF36" s="38">
        <v>2841</v>
      </c>
      <c r="BG36" s="38">
        <v>521419</v>
      </c>
      <c r="BH36" s="49"/>
      <c r="BI36" s="34"/>
      <c r="BJ36" s="34">
        <v>935400</v>
      </c>
      <c r="BK36" s="15" t="s">
        <v>7</v>
      </c>
      <c r="BL36" s="36"/>
      <c r="BM36" s="36">
        <v>52749</v>
      </c>
      <c r="BO36" s="36"/>
      <c r="BP36" s="36">
        <v>26464</v>
      </c>
      <c r="BR36" s="36"/>
      <c r="BS36" s="36">
        <v>14333</v>
      </c>
      <c r="BT36" s="62" t="s">
        <v>12</v>
      </c>
      <c r="BU36" s="4">
        <v>1314</v>
      </c>
      <c r="BV36" s="4">
        <v>13791</v>
      </c>
    </row>
    <row r="37" spans="1:74" x14ac:dyDescent="0.3">
      <c r="A37" s="25" t="s">
        <v>10</v>
      </c>
      <c r="B37" s="14"/>
      <c r="C37" s="14">
        <v>12000</v>
      </c>
      <c r="D37" s="11"/>
      <c r="E37" s="14"/>
      <c r="F37" s="14"/>
      <c r="G37" s="14">
        <v>5300</v>
      </c>
      <c r="H37" s="14"/>
      <c r="I37" s="14">
        <v>5100</v>
      </c>
      <c r="J37" s="18" t="s">
        <v>7</v>
      </c>
      <c r="K37" s="14">
        <v>3428</v>
      </c>
      <c r="L37" s="14">
        <v>810</v>
      </c>
      <c r="M37" s="20" t="s">
        <v>7</v>
      </c>
      <c r="N37" s="14">
        <v>3460</v>
      </c>
      <c r="O37" s="14">
        <v>885</v>
      </c>
      <c r="P37" s="18" t="s">
        <v>7</v>
      </c>
      <c r="Q37" s="19">
        <v>3550</v>
      </c>
      <c r="R37" s="19">
        <v>1015</v>
      </c>
      <c r="S37" s="19">
        <v>3050</v>
      </c>
      <c r="T37" s="19">
        <v>858</v>
      </c>
      <c r="U37" s="18" t="s">
        <v>7</v>
      </c>
      <c r="V37" s="27">
        <v>3000</v>
      </c>
      <c r="W37" s="27">
        <v>831</v>
      </c>
      <c r="X37" s="27">
        <v>2900</v>
      </c>
      <c r="Y37" s="27">
        <v>692</v>
      </c>
      <c r="Z37" s="18" t="s">
        <v>7</v>
      </c>
      <c r="AA37" s="19">
        <v>1950</v>
      </c>
      <c r="AB37" s="19">
        <v>514</v>
      </c>
      <c r="AC37" s="19">
        <v>1840</v>
      </c>
      <c r="AD37" s="19">
        <v>595</v>
      </c>
      <c r="AE37" s="19">
        <v>1470</v>
      </c>
      <c r="AF37" s="19">
        <v>597</v>
      </c>
      <c r="AG37" s="43" t="s">
        <v>7</v>
      </c>
      <c r="AH37" s="31">
        <v>1520</v>
      </c>
      <c r="AI37" s="31">
        <v>617</v>
      </c>
      <c r="AJ37" s="27">
        <v>1700</v>
      </c>
      <c r="AK37" s="27">
        <v>482</v>
      </c>
      <c r="AL37" s="27">
        <v>1850</v>
      </c>
      <c r="AM37" s="27">
        <v>555</v>
      </c>
      <c r="AN37" s="18" t="s">
        <v>7</v>
      </c>
      <c r="AO37" s="31">
        <v>1970</v>
      </c>
      <c r="AP37" s="31">
        <v>591</v>
      </c>
      <c r="AQ37" s="14">
        <v>6000</v>
      </c>
      <c r="AR37" s="14">
        <v>1400</v>
      </c>
      <c r="AS37" s="14">
        <v>4500</v>
      </c>
      <c r="AT37" s="32">
        <v>1600</v>
      </c>
      <c r="AU37" s="18" t="s">
        <v>7</v>
      </c>
      <c r="AV37" s="33">
        <v>1000</v>
      </c>
      <c r="AW37" s="33">
        <v>333</v>
      </c>
      <c r="AX37" s="18" t="s">
        <v>7</v>
      </c>
      <c r="AY37" s="34">
        <v>1450</v>
      </c>
      <c r="AZ37" s="34">
        <v>7430</v>
      </c>
      <c r="BA37" s="11">
        <v>2280</v>
      </c>
      <c r="BB37" s="11">
        <v>7400</v>
      </c>
      <c r="BC37" s="61">
        <v>1325</v>
      </c>
      <c r="BD37" s="11">
        <v>9150</v>
      </c>
      <c r="BE37" s="63" t="s">
        <v>11</v>
      </c>
      <c r="BF37" s="38">
        <v>2800</v>
      </c>
      <c r="BG37" s="34">
        <v>5800</v>
      </c>
      <c r="BH37" s="64" t="s">
        <v>7</v>
      </c>
      <c r="BI37" s="38">
        <v>3600</v>
      </c>
      <c r="BJ37" s="34">
        <v>9400</v>
      </c>
      <c r="BK37" s="62" t="s">
        <v>11</v>
      </c>
      <c r="BL37" s="36">
        <v>10760</v>
      </c>
      <c r="BM37" s="36">
        <v>1793</v>
      </c>
      <c r="BN37" s="16" t="s">
        <v>11</v>
      </c>
      <c r="BO37" s="36">
        <v>1976</v>
      </c>
      <c r="BP37" s="36">
        <v>395</v>
      </c>
      <c r="BQ37" s="15" t="s">
        <v>11</v>
      </c>
      <c r="BR37" s="36">
        <v>2000</v>
      </c>
      <c r="BS37" s="36">
        <v>400</v>
      </c>
      <c r="BT37" s="15" t="s">
        <v>11</v>
      </c>
      <c r="BU37" s="4">
        <v>1174</v>
      </c>
      <c r="BV37" s="4">
        <v>313</v>
      </c>
    </row>
    <row r="38" spans="1:74" x14ac:dyDescent="0.3">
      <c r="A38" s="25" t="s">
        <v>33</v>
      </c>
      <c r="B38" s="14"/>
      <c r="C38" s="14">
        <v>3512</v>
      </c>
      <c r="D38" s="11"/>
      <c r="E38" s="14">
        <v>11480</v>
      </c>
      <c r="F38" s="14"/>
      <c r="G38" s="14">
        <v>20740</v>
      </c>
      <c r="H38" s="14"/>
      <c r="I38" s="14">
        <v>23135</v>
      </c>
      <c r="J38" s="51"/>
      <c r="K38" s="14"/>
      <c r="L38" s="14">
        <v>1208</v>
      </c>
      <c r="M38" s="20"/>
      <c r="N38" s="14"/>
      <c r="O38" s="14">
        <v>1655</v>
      </c>
      <c r="P38" s="18"/>
      <c r="Q38" s="19"/>
      <c r="R38" s="19">
        <v>1124</v>
      </c>
      <c r="S38" s="19"/>
      <c r="T38" s="19">
        <v>743</v>
      </c>
      <c r="U38" s="18"/>
      <c r="V38" s="27"/>
      <c r="W38" s="27">
        <v>845</v>
      </c>
      <c r="X38" s="27"/>
      <c r="Y38" s="27">
        <v>775</v>
      </c>
      <c r="Z38" s="18"/>
      <c r="AA38" s="19"/>
      <c r="AB38" s="19">
        <v>810</v>
      </c>
      <c r="AC38" s="19"/>
      <c r="AD38" s="19">
        <v>1742</v>
      </c>
      <c r="AE38" s="19"/>
      <c r="AF38" s="19">
        <v>1779</v>
      </c>
      <c r="AG38" s="43"/>
      <c r="AH38" s="31"/>
      <c r="AI38" s="31">
        <v>2005</v>
      </c>
      <c r="AJ38" s="27"/>
      <c r="AK38" s="27">
        <v>2075</v>
      </c>
      <c r="AL38" s="27"/>
      <c r="AM38" s="27">
        <v>1227</v>
      </c>
      <c r="AN38" s="18"/>
      <c r="AO38" s="31"/>
      <c r="AP38" s="31">
        <v>1074</v>
      </c>
      <c r="AQ38" s="14"/>
      <c r="AR38" s="14">
        <v>1042</v>
      </c>
      <c r="AS38" s="14"/>
      <c r="AT38" s="32">
        <v>1362</v>
      </c>
      <c r="AU38" s="18"/>
      <c r="AV38" s="33">
        <v>31</v>
      </c>
      <c r="AW38" s="33">
        <v>1056</v>
      </c>
      <c r="AY38" s="34"/>
      <c r="AZ38" s="34"/>
      <c r="BE38" s="48"/>
      <c r="BF38" s="34"/>
      <c r="BG38" s="34"/>
      <c r="BH38" s="49"/>
      <c r="BI38" s="34"/>
      <c r="BJ38" s="34"/>
      <c r="BL38" s="36"/>
      <c r="BM38" s="36"/>
      <c r="BO38" s="36"/>
      <c r="BP38" s="36"/>
      <c r="BR38" s="36"/>
      <c r="BS38" s="36"/>
      <c r="BV38" s="4">
        <v>2076</v>
      </c>
    </row>
    <row r="39" spans="1:74" x14ac:dyDescent="0.3">
      <c r="A39" s="185" t="s">
        <v>163</v>
      </c>
      <c r="B39" s="14"/>
      <c r="C39" s="14"/>
      <c r="D39" s="11"/>
      <c r="E39" s="14"/>
      <c r="F39" s="14"/>
      <c r="G39" s="14"/>
      <c r="H39" s="14"/>
      <c r="I39" s="14"/>
      <c r="J39" s="51"/>
      <c r="K39" s="14"/>
      <c r="L39" s="14"/>
      <c r="M39" s="20"/>
      <c r="N39" s="14"/>
      <c r="O39" s="14"/>
      <c r="P39" s="18"/>
      <c r="Q39" s="11"/>
      <c r="R39" s="11"/>
      <c r="S39" s="11"/>
      <c r="T39" s="11"/>
      <c r="U39" s="18"/>
      <c r="V39" s="27"/>
      <c r="W39" s="27"/>
      <c r="X39" s="27"/>
      <c r="Y39" s="27"/>
      <c r="Z39" s="18"/>
      <c r="AA39" s="19"/>
      <c r="AB39" s="19"/>
      <c r="AC39" s="19"/>
      <c r="AD39" s="19"/>
      <c r="AE39" s="19"/>
      <c r="AF39" s="19"/>
      <c r="AG39" s="43"/>
      <c r="AH39" s="31"/>
      <c r="AI39" s="31"/>
      <c r="AJ39" s="27"/>
      <c r="AK39" s="27"/>
      <c r="AL39" s="27"/>
      <c r="AM39" s="27"/>
      <c r="AN39" s="18"/>
      <c r="AO39" s="31"/>
      <c r="AP39" s="31"/>
      <c r="AQ39" s="14"/>
      <c r="AR39" s="14"/>
      <c r="AS39" s="14"/>
      <c r="AT39" s="32"/>
      <c r="AU39" s="18"/>
      <c r="AV39" s="33"/>
      <c r="AW39" s="33"/>
      <c r="AX39" s="18" t="s">
        <v>7</v>
      </c>
      <c r="AY39" s="34">
        <v>43</v>
      </c>
      <c r="AZ39" s="34">
        <v>1335</v>
      </c>
      <c r="BA39" s="11">
        <v>55</v>
      </c>
      <c r="BB39" s="11">
        <v>1925</v>
      </c>
      <c r="BC39" s="61">
        <v>14</v>
      </c>
      <c r="BD39" s="11">
        <v>420</v>
      </c>
      <c r="BE39" s="18" t="s">
        <v>7</v>
      </c>
      <c r="BF39" s="38">
        <v>130</v>
      </c>
      <c r="BG39" s="34">
        <v>1955</v>
      </c>
      <c r="BH39" s="49"/>
      <c r="BI39" s="34"/>
      <c r="BJ39" s="34"/>
      <c r="BL39" s="36"/>
      <c r="BM39" s="36">
        <v>48</v>
      </c>
      <c r="BO39" s="36"/>
      <c r="BP39" s="36">
        <v>60</v>
      </c>
      <c r="BR39" s="36"/>
      <c r="BS39" s="36">
        <v>67</v>
      </c>
    </row>
    <row r="40" spans="1:74" x14ac:dyDescent="0.3">
      <c r="A40" s="185" t="s">
        <v>164</v>
      </c>
      <c r="B40" s="14"/>
      <c r="C40" s="14"/>
      <c r="D40" s="11"/>
      <c r="E40" s="14"/>
      <c r="F40" s="14"/>
      <c r="G40" s="14"/>
      <c r="H40" s="14"/>
      <c r="I40" s="14"/>
      <c r="J40" s="51"/>
      <c r="K40" s="14"/>
      <c r="L40" s="14"/>
      <c r="M40" s="20"/>
      <c r="N40" s="14"/>
      <c r="O40" s="14"/>
      <c r="P40" s="18"/>
      <c r="Q40" s="11"/>
      <c r="R40" s="11"/>
      <c r="S40" s="11"/>
      <c r="T40" s="11"/>
      <c r="U40" s="18"/>
      <c r="V40" s="27"/>
      <c r="W40" s="27"/>
      <c r="X40" s="27"/>
      <c r="Y40" s="27"/>
      <c r="Z40" s="18"/>
      <c r="AA40" s="19"/>
      <c r="AB40" s="19"/>
      <c r="AC40" s="19"/>
      <c r="AD40" s="19"/>
      <c r="AE40" s="19"/>
      <c r="AF40" s="19"/>
      <c r="AG40" s="43"/>
      <c r="AH40" s="31"/>
      <c r="AI40" s="31"/>
      <c r="AJ40" s="27"/>
      <c r="AK40" s="27"/>
      <c r="AL40" s="27"/>
      <c r="AM40" s="27"/>
      <c r="AN40" s="18"/>
      <c r="AO40" s="31"/>
      <c r="AP40" s="31"/>
      <c r="AQ40" s="14"/>
      <c r="AR40" s="14"/>
      <c r="AS40" s="14"/>
      <c r="AT40" s="32"/>
      <c r="AU40" s="18"/>
      <c r="AV40" s="33"/>
      <c r="AW40" s="33"/>
      <c r="AX40" s="18" t="s">
        <v>7</v>
      </c>
      <c r="AY40" s="34"/>
      <c r="AZ40" s="34">
        <v>950</v>
      </c>
      <c r="BB40" s="11">
        <v>980</v>
      </c>
      <c r="BC40" s="61">
        <v>5</v>
      </c>
      <c r="BD40" s="11">
        <v>1440</v>
      </c>
      <c r="BE40" s="18"/>
      <c r="BF40" s="34"/>
      <c r="BG40" s="34"/>
      <c r="BH40" s="49"/>
      <c r="BI40" s="34"/>
      <c r="BJ40" s="34">
        <v>309</v>
      </c>
      <c r="BK40" s="48"/>
      <c r="BL40" s="36"/>
      <c r="BM40" s="36">
        <v>33</v>
      </c>
      <c r="BO40" s="36"/>
      <c r="BP40" s="36">
        <v>47</v>
      </c>
      <c r="BR40" s="36"/>
      <c r="BS40" s="36">
        <v>33</v>
      </c>
    </row>
    <row r="41" spans="1:74" x14ac:dyDescent="0.3">
      <c r="A41" s="185" t="s">
        <v>165</v>
      </c>
      <c r="B41" s="14"/>
      <c r="C41" s="14"/>
      <c r="D41" s="11"/>
      <c r="E41" s="14"/>
      <c r="F41" s="14"/>
      <c r="G41" s="14"/>
      <c r="H41" s="14"/>
      <c r="I41" s="14"/>
      <c r="J41" s="51"/>
      <c r="K41" s="14"/>
      <c r="L41" s="14"/>
      <c r="M41" s="20"/>
      <c r="N41" s="14"/>
      <c r="O41" s="14"/>
      <c r="P41" s="18"/>
      <c r="Q41" s="11"/>
      <c r="R41" s="11"/>
      <c r="S41" s="11"/>
      <c r="T41" s="11"/>
      <c r="U41" s="18"/>
      <c r="V41" s="27"/>
      <c r="W41" s="27"/>
      <c r="X41" s="27"/>
      <c r="Y41" s="27"/>
      <c r="Z41" s="18"/>
      <c r="AA41" s="19"/>
      <c r="AB41" s="19"/>
      <c r="AC41" s="19"/>
      <c r="AD41" s="19"/>
      <c r="AE41" s="19"/>
      <c r="AF41" s="19"/>
      <c r="AG41" s="43"/>
      <c r="AH41" s="31"/>
      <c r="AI41" s="31"/>
      <c r="AJ41" s="27"/>
      <c r="AK41" s="27"/>
      <c r="AL41" s="27"/>
      <c r="AM41" s="27"/>
      <c r="AN41" s="18"/>
      <c r="AO41" s="31"/>
      <c r="AP41" s="31"/>
      <c r="AQ41" s="14"/>
      <c r="AR41" s="14"/>
      <c r="AS41" s="14"/>
      <c r="AT41" s="32"/>
      <c r="AU41" s="18"/>
      <c r="AV41" s="33"/>
      <c r="AW41" s="33"/>
      <c r="AY41" s="34"/>
      <c r="AZ41" s="38">
        <v>490</v>
      </c>
      <c r="BB41" s="44">
        <v>620</v>
      </c>
      <c r="BE41" s="18"/>
      <c r="BF41" s="34"/>
      <c r="BG41" s="34"/>
      <c r="BH41" s="49"/>
      <c r="BI41" s="34"/>
      <c r="BJ41" s="34"/>
      <c r="BK41" s="48"/>
      <c r="BL41" s="36"/>
      <c r="BM41" s="36"/>
      <c r="BO41" s="36"/>
      <c r="BP41" s="36"/>
      <c r="BR41" s="36"/>
      <c r="BS41" s="36"/>
    </row>
    <row r="42" spans="1:74" x14ac:dyDescent="0.3">
      <c r="A42" s="185" t="s">
        <v>166</v>
      </c>
      <c r="B42" s="14"/>
      <c r="C42" s="14"/>
      <c r="D42" s="11"/>
      <c r="E42" s="14"/>
      <c r="F42" s="14"/>
      <c r="G42" s="14"/>
      <c r="H42" s="14"/>
      <c r="I42" s="14"/>
      <c r="J42" s="51"/>
      <c r="K42" s="14"/>
      <c r="L42" s="14"/>
      <c r="M42" s="20"/>
      <c r="N42" s="14"/>
      <c r="O42" s="14"/>
      <c r="P42" s="18"/>
      <c r="Q42" s="11"/>
      <c r="R42" s="11"/>
      <c r="S42" s="11"/>
      <c r="T42" s="11"/>
      <c r="U42" s="18"/>
      <c r="V42" s="27"/>
      <c r="W42" s="27"/>
      <c r="X42" s="27"/>
      <c r="Y42" s="27"/>
      <c r="Z42" s="18"/>
      <c r="AA42" s="19"/>
      <c r="AB42" s="19"/>
      <c r="AC42" s="19"/>
      <c r="AD42" s="19"/>
      <c r="AE42" s="19"/>
      <c r="AF42" s="19"/>
      <c r="AG42" s="43"/>
      <c r="AH42" s="31"/>
      <c r="AI42" s="31"/>
      <c r="AJ42" s="27"/>
      <c r="AK42" s="27"/>
      <c r="AL42" s="27"/>
      <c r="AM42" s="27"/>
      <c r="AN42" s="18"/>
      <c r="AO42" s="31"/>
      <c r="AP42" s="31"/>
      <c r="AQ42" s="14"/>
      <c r="AR42" s="14"/>
      <c r="AS42" s="14"/>
      <c r="AT42" s="32"/>
      <c r="AU42" s="18"/>
      <c r="AV42" s="33"/>
      <c r="AW42" s="33"/>
      <c r="AY42" s="34"/>
      <c r="AZ42" s="34">
        <v>12490</v>
      </c>
      <c r="BB42" s="11">
        <v>13775</v>
      </c>
      <c r="BD42" s="25">
        <v>42356</v>
      </c>
      <c r="BE42" s="18"/>
      <c r="BF42" s="34"/>
      <c r="BG42" s="34">
        <v>39214</v>
      </c>
      <c r="BH42" s="49"/>
      <c r="BI42" s="34"/>
      <c r="BJ42" s="38">
        <v>44668</v>
      </c>
      <c r="BK42" s="48"/>
      <c r="BL42" s="36"/>
      <c r="BM42" s="36">
        <v>2621</v>
      </c>
      <c r="BO42" s="36"/>
      <c r="BP42" s="36">
        <v>2010</v>
      </c>
      <c r="BR42" s="36"/>
      <c r="BS42" s="36">
        <v>2148</v>
      </c>
    </row>
    <row r="43" spans="1:74" x14ac:dyDescent="0.3">
      <c r="A43" s="65" t="s">
        <v>34</v>
      </c>
      <c r="B43" s="14"/>
      <c r="C43" s="14">
        <v>5490</v>
      </c>
      <c r="D43" s="11"/>
      <c r="E43" s="14">
        <v>7830</v>
      </c>
      <c r="F43" s="14"/>
      <c r="G43" s="14">
        <v>8810</v>
      </c>
      <c r="H43" s="14"/>
      <c r="I43" s="14">
        <v>8670</v>
      </c>
      <c r="J43" s="51"/>
      <c r="K43" s="14"/>
      <c r="L43" s="14">
        <v>739</v>
      </c>
      <c r="M43" s="20"/>
      <c r="N43" s="14"/>
      <c r="O43" s="14">
        <v>691</v>
      </c>
      <c r="P43" s="18"/>
      <c r="Q43" s="19"/>
      <c r="R43" s="19"/>
      <c r="S43" s="19"/>
      <c r="T43" s="19">
        <v>1097</v>
      </c>
      <c r="U43" s="18"/>
      <c r="V43" s="27"/>
      <c r="W43" s="27">
        <v>1110</v>
      </c>
      <c r="X43" s="27"/>
      <c r="Y43" s="27">
        <v>997</v>
      </c>
      <c r="Z43" s="20" t="s">
        <v>7</v>
      </c>
      <c r="AA43" s="19"/>
      <c r="AB43" s="19">
        <v>903</v>
      </c>
      <c r="AC43" s="19"/>
      <c r="AD43" s="19">
        <v>580</v>
      </c>
      <c r="AE43" s="37">
        <v>1227</v>
      </c>
      <c r="AF43" s="37">
        <v>1577</v>
      </c>
      <c r="AG43" s="43" t="s">
        <v>7</v>
      </c>
      <c r="AH43" s="31">
        <v>1420</v>
      </c>
      <c r="AI43" s="31">
        <v>1798</v>
      </c>
      <c r="AJ43" s="27"/>
      <c r="AK43" s="27">
        <v>1897</v>
      </c>
      <c r="AL43" s="27"/>
      <c r="AM43" s="27">
        <v>1232</v>
      </c>
      <c r="AN43" s="18"/>
      <c r="AO43" s="31"/>
      <c r="AP43" s="31">
        <v>1082</v>
      </c>
      <c r="AQ43" s="14"/>
      <c r="AR43" s="14">
        <v>1841</v>
      </c>
      <c r="AS43" s="14"/>
      <c r="AT43" s="32">
        <v>1790</v>
      </c>
      <c r="AU43" s="18"/>
      <c r="AV43" s="33">
        <v>27</v>
      </c>
      <c r="AW43" s="33">
        <v>1508</v>
      </c>
      <c r="AY43" s="34"/>
      <c r="AZ43" s="34"/>
      <c r="BE43" s="18"/>
      <c r="BF43" s="34"/>
      <c r="BG43" s="34"/>
      <c r="BH43" s="49"/>
      <c r="BI43" s="34"/>
      <c r="BJ43" s="34"/>
      <c r="BK43" s="48"/>
      <c r="BL43" s="36"/>
      <c r="BM43" s="36"/>
      <c r="BO43" s="36"/>
      <c r="BP43" s="36"/>
      <c r="BR43" s="36"/>
      <c r="BS43" s="36"/>
    </row>
    <row r="44" spans="1:74" x14ac:dyDescent="0.3">
      <c r="A44" s="186" t="s">
        <v>100</v>
      </c>
      <c r="B44" s="14"/>
      <c r="C44" s="14">
        <v>8750</v>
      </c>
      <c r="D44" s="11"/>
      <c r="E44" s="14">
        <v>11000</v>
      </c>
      <c r="F44" s="14"/>
      <c r="G44" s="14">
        <v>14300</v>
      </c>
      <c r="H44" s="14"/>
      <c r="I44" s="14">
        <v>14000</v>
      </c>
      <c r="J44" s="18" t="s">
        <v>7</v>
      </c>
      <c r="K44" s="14">
        <v>152</v>
      </c>
      <c r="L44" s="14">
        <v>918</v>
      </c>
      <c r="M44" s="20" t="s">
        <v>7</v>
      </c>
      <c r="N44" s="14">
        <v>154</v>
      </c>
      <c r="O44" s="14">
        <v>1012</v>
      </c>
      <c r="P44" s="18"/>
      <c r="Q44" s="11"/>
      <c r="R44" s="11"/>
      <c r="S44" s="11"/>
      <c r="T44" s="11"/>
      <c r="U44" s="18"/>
      <c r="V44" s="27"/>
      <c r="W44" s="27"/>
      <c r="X44" s="27"/>
      <c r="Y44" s="27"/>
      <c r="Z44" s="18" t="s">
        <v>7</v>
      </c>
      <c r="AA44" s="19"/>
      <c r="AB44" s="19"/>
      <c r="AC44" s="19"/>
      <c r="AD44" s="19">
        <v>882</v>
      </c>
      <c r="AE44" s="59">
        <v>130</v>
      </c>
      <c r="AF44" s="59">
        <v>891</v>
      </c>
      <c r="AG44" s="43"/>
      <c r="AH44" s="31"/>
      <c r="AI44" s="31"/>
      <c r="AJ44" s="27"/>
      <c r="AK44" s="27"/>
      <c r="AL44" s="27"/>
      <c r="AM44" s="27"/>
      <c r="AN44" s="18"/>
      <c r="AO44" s="31"/>
      <c r="AP44" s="31"/>
      <c r="AQ44" s="14"/>
      <c r="AR44" s="14"/>
      <c r="AS44" s="14"/>
      <c r="AT44" s="32"/>
      <c r="AU44" s="18"/>
      <c r="AV44" s="33"/>
      <c r="AW44" s="33"/>
      <c r="AX44" s="18" t="s">
        <v>7</v>
      </c>
      <c r="AY44" s="34">
        <v>35</v>
      </c>
      <c r="AZ44" s="34">
        <v>3255</v>
      </c>
      <c r="BA44" s="11">
        <v>26</v>
      </c>
      <c r="BB44" s="11">
        <v>2444</v>
      </c>
      <c r="BC44" s="61">
        <v>27</v>
      </c>
      <c r="BD44" s="11">
        <v>2754</v>
      </c>
      <c r="BE44" s="18"/>
      <c r="BF44" s="34"/>
      <c r="BG44" s="34">
        <v>3888</v>
      </c>
      <c r="BH44" s="49"/>
      <c r="BI44" s="34"/>
      <c r="BJ44" s="34">
        <v>6930</v>
      </c>
      <c r="BK44" s="48"/>
      <c r="BL44" s="30"/>
      <c r="BM44" s="30">
        <v>4084</v>
      </c>
      <c r="BO44" s="30"/>
      <c r="BP44" s="30"/>
      <c r="BR44" s="30"/>
      <c r="BS44" s="30"/>
    </row>
    <row r="45" spans="1:74" x14ac:dyDescent="0.3">
      <c r="A45" s="186" t="s">
        <v>167</v>
      </c>
      <c r="B45" s="11"/>
      <c r="C45" s="11"/>
      <c r="D45" s="11"/>
      <c r="E45" s="11"/>
      <c r="F45" s="14"/>
      <c r="G45" s="14">
        <v>120</v>
      </c>
      <c r="H45" s="14"/>
      <c r="I45" s="14">
        <v>100</v>
      </c>
      <c r="J45" s="51"/>
      <c r="K45" s="14"/>
      <c r="L45" s="14"/>
      <c r="M45" s="20"/>
      <c r="N45" s="14"/>
      <c r="O45" s="14"/>
      <c r="P45" s="18"/>
      <c r="Q45" s="11"/>
      <c r="R45" s="11"/>
      <c r="S45" s="11"/>
      <c r="T45" s="11"/>
      <c r="U45" s="18"/>
      <c r="V45" s="27"/>
      <c r="W45" s="27"/>
      <c r="X45" s="27"/>
      <c r="Y45" s="27"/>
      <c r="Z45" s="18"/>
      <c r="AA45" s="19"/>
      <c r="AB45" s="19"/>
      <c r="AC45" s="19"/>
      <c r="AD45" s="19"/>
      <c r="AE45" s="19"/>
      <c r="AF45" s="19"/>
      <c r="AG45" s="43"/>
      <c r="AH45" s="31"/>
      <c r="AI45" s="31"/>
      <c r="AJ45" s="27"/>
      <c r="AK45" s="27"/>
      <c r="AL45" s="27"/>
      <c r="AM45" s="27"/>
      <c r="AN45" s="18"/>
      <c r="AO45" s="31"/>
      <c r="AP45" s="31"/>
      <c r="AQ45" s="14"/>
      <c r="AR45" s="14"/>
      <c r="AS45" s="14"/>
      <c r="AT45" s="32"/>
      <c r="AU45" s="18"/>
      <c r="AV45" s="33"/>
      <c r="AW45" s="33"/>
      <c r="AY45" s="34"/>
      <c r="AZ45" s="34">
        <v>1685</v>
      </c>
      <c r="BB45" s="11">
        <v>2190</v>
      </c>
      <c r="BD45" s="44">
        <v>13868</v>
      </c>
      <c r="BE45" s="48"/>
      <c r="BF45" s="34"/>
      <c r="BG45" s="34">
        <v>13435</v>
      </c>
      <c r="BH45" s="49"/>
      <c r="BI45" s="34"/>
      <c r="BJ45" s="34">
        <v>22970</v>
      </c>
      <c r="BK45" s="48"/>
      <c r="BL45" s="30"/>
      <c r="BM45" s="30">
        <v>3280</v>
      </c>
      <c r="BO45" s="30"/>
      <c r="BP45" s="29">
        <v>3210</v>
      </c>
      <c r="BR45" s="30"/>
      <c r="BS45" s="29">
        <v>3470</v>
      </c>
      <c r="BV45" s="4">
        <v>1855</v>
      </c>
    </row>
    <row r="46" spans="1:74" x14ac:dyDescent="0.3">
      <c r="A46" s="186" t="s">
        <v>168</v>
      </c>
      <c r="B46" s="11"/>
      <c r="C46" s="11"/>
      <c r="D46" s="11"/>
      <c r="E46" s="11"/>
      <c r="F46" s="14"/>
      <c r="G46" s="14"/>
      <c r="H46" s="14"/>
      <c r="I46" s="14"/>
      <c r="J46" s="51"/>
      <c r="K46" s="14"/>
      <c r="L46" s="14"/>
      <c r="M46" s="20"/>
      <c r="N46" s="14"/>
      <c r="O46" s="14"/>
      <c r="P46" s="18"/>
      <c r="Q46" s="11"/>
      <c r="R46" s="11"/>
      <c r="S46" s="11"/>
      <c r="T46" s="11"/>
      <c r="U46" s="18"/>
      <c r="V46" s="27"/>
      <c r="W46" s="27"/>
      <c r="X46" s="27"/>
      <c r="Y46" s="27"/>
      <c r="Z46" s="18"/>
      <c r="AA46" s="19"/>
      <c r="AB46" s="19"/>
      <c r="AC46" s="19"/>
      <c r="AD46" s="19"/>
      <c r="AE46" s="19"/>
      <c r="AF46" s="19"/>
      <c r="AG46" s="43"/>
      <c r="AH46" s="31"/>
      <c r="AI46" s="31"/>
      <c r="AJ46" s="27"/>
      <c r="AK46" s="27"/>
      <c r="AL46" s="27"/>
      <c r="AM46" s="27"/>
      <c r="AN46" s="18"/>
      <c r="AO46" s="31"/>
      <c r="AP46" s="31"/>
      <c r="AQ46" s="14"/>
      <c r="AR46" s="14"/>
      <c r="AS46" s="14"/>
      <c r="AT46" s="32"/>
      <c r="AU46" s="18"/>
      <c r="AV46" s="33"/>
      <c r="AW46" s="33"/>
      <c r="AY46" s="34"/>
      <c r="AZ46" s="34">
        <v>19970</v>
      </c>
      <c r="BB46" s="44">
        <v>21260</v>
      </c>
      <c r="BD46" s="44">
        <v>828</v>
      </c>
      <c r="BE46" s="48"/>
      <c r="BF46" s="34"/>
      <c r="BG46" s="34"/>
      <c r="BH46" s="49"/>
      <c r="BI46" s="34"/>
      <c r="BJ46" s="34"/>
      <c r="BK46" s="48"/>
      <c r="BL46" s="30"/>
      <c r="BM46" s="30"/>
      <c r="BO46" s="30"/>
      <c r="BP46" s="30"/>
      <c r="BR46" s="30"/>
      <c r="BS46" s="30"/>
    </row>
    <row r="47" spans="1:74" ht="15.9" customHeight="1" x14ac:dyDescent="0.3">
      <c r="A47" s="187" t="s">
        <v>169</v>
      </c>
      <c r="B47" s="14"/>
      <c r="C47" s="14">
        <v>600</v>
      </c>
      <c r="D47" s="11"/>
      <c r="E47" s="14">
        <v>800</v>
      </c>
      <c r="F47" s="14"/>
      <c r="G47" s="14">
        <v>2400</v>
      </c>
      <c r="H47" s="14"/>
      <c r="I47" s="14">
        <v>2500</v>
      </c>
      <c r="J47" s="51"/>
      <c r="K47" s="14"/>
      <c r="L47" s="14"/>
      <c r="M47" s="20"/>
      <c r="N47" s="14"/>
      <c r="O47" s="14"/>
      <c r="P47" s="18"/>
      <c r="Q47" s="11"/>
      <c r="R47" s="11"/>
      <c r="S47" s="11"/>
      <c r="T47" s="11"/>
      <c r="U47" s="18"/>
      <c r="V47" s="27"/>
      <c r="W47" s="27"/>
      <c r="X47" s="27"/>
      <c r="Y47" s="27"/>
      <c r="Z47" s="18"/>
      <c r="AA47" s="19"/>
      <c r="AB47" s="19"/>
      <c r="AC47" s="19"/>
      <c r="AD47" s="19"/>
      <c r="AE47" s="19"/>
      <c r="AF47" s="19"/>
      <c r="AG47" s="43"/>
      <c r="AH47" s="31"/>
      <c r="AI47" s="31">
        <v>552</v>
      </c>
      <c r="AJ47" s="27"/>
      <c r="AK47" s="27">
        <v>643</v>
      </c>
      <c r="AL47" s="27"/>
      <c r="AM47" s="27">
        <v>623</v>
      </c>
      <c r="AN47" s="18"/>
      <c r="AO47" s="31"/>
      <c r="AP47" s="31">
        <v>592</v>
      </c>
      <c r="AQ47" s="14"/>
      <c r="AR47" s="14">
        <v>707</v>
      </c>
      <c r="AS47" s="14"/>
      <c r="AT47" s="32">
        <v>410</v>
      </c>
      <c r="AU47" s="18"/>
      <c r="AV47" s="33"/>
      <c r="AW47" s="33">
        <v>730</v>
      </c>
      <c r="AY47" s="34"/>
      <c r="AZ47" s="34">
        <v>9840</v>
      </c>
      <c r="BB47" s="11">
        <v>9350</v>
      </c>
      <c r="BD47" s="11">
        <v>1400</v>
      </c>
      <c r="BE47" s="48"/>
      <c r="BF47" s="34"/>
      <c r="BG47" s="34">
        <v>4265</v>
      </c>
      <c r="BH47" s="49"/>
      <c r="BI47" s="34"/>
      <c r="BJ47" s="34">
        <v>9250</v>
      </c>
      <c r="BK47" s="48"/>
      <c r="BL47" s="30"/>
      <c r="BM47" s="30">
        <v>133</v>
      </c>
      <c r="BO47" s="30"/>
      <c r="BP47" s="30"/>
      <c r="BQ47" s="66"/>
      <c r="BR47" s="30"/>
      <c r="BS47" s="30"/>
      <c r="BV47" s="67"/>
    </row>
    <row r="48" spans="1:74" ht="15.9" customHeight="1" x14ac:dyDescent="0.3">
      <c r="A48" s="187" t="s">
        <v>80</v>
      </c>
      <c r="B48" s="14"/>
      <c r="C48" s="14"/>
      <c r="D48" s="11"/>
      <c r="E48" s="14"/>
      <c r="F48" s="14"/>
      <c r="G48" s="14"/>
      <c r="H48" s="14"/>
      <c r="I48" s="14"/>
      <c r="J48" s="51"/>
      <c r="K48" s="14"/>
      <c r="L48" s="14"/>
      <c r="M48" s="20"/>
      <c r="N48" s="14"/>
      <c r="O48" s="14"/>
      <c r="P48" s="18"/>
      <c r="Q48" s="11"/>
      <c r="R48" s="11"/>
      <c r="S48" s="11"/>
      <c r="T48" s="11"/>
      <c r="U48" s="18"/>
      <c r="V48" s="27"/>
      <c r="W48" s="27"/>
      <c r="X48" s="27"/>
      <c r="Y48" s="27"/>
      <c r="Z48" s="18"/>
      <c r="AA48" s="19"/>
      <c r="AB48" s="19"/>
      <c r="AC48" s="19"/>
      <c r="AD48" s="19"/>
      <c r="AE48" s="19"/>
      <c r="AF48" s="19"/>
      <c r="AG48" s="43"/>
      <c r="AH48" s="31"/>
      <c r="AI48" s="31"/>
      <c r="AJ48" s="27"/>
      <c r="AK48" s="27"/>
      <c r="AL48" s="27"/>
      <c r="AM48" s="27"/>
      <c r="AN48" s="18"/>
      <c r="AO48" s="31"/>
      <c r="AP48" s="31"/>
      <c r="AQ48" s="14"/>
      <c r="AR48" s="14"/>
      <c r="AS48" s="14"/>
      <c r="AT48" s="32"/>
      <c r="AU48" s="18"/>
      <c r="AV48" s="33"/>
      <c r="AW48" s="33"/>
      <c r="AY48" s="34"/>
      <c r="AZ48" s="34"/>
      <c r="BE48" s="48"/>
      <c r="BF48" s="34"/>
      <c r="BG48" s="34"/>
      <c r="BH48" s="49"/>
      <c r="BI48" s="34"/>
      <c r="BJ48" s="34"/>
      <c r="BK48" s="48"/>
      <c r="BL48" s="30"/>
      <c r="BM48" s="30"/>
      <c r="BO48" s="30"/>
      <c r="BP48" s="29">
        <v>6586</v>
      </c>
      <c r="BQ48" s="66"/>
      <c r="BR48" s="30"/>
      <c r="BS48" s="29">
        <v>6925</v>
      </c>
      <c r="BV48" s="67">
        <v>3179</v>
      </c>
    </row>
    <row r="49" spans="1:74" x14ac:dyDescent="0.3">
      <c r="A49" s="20" t="s">
        <v>35</v>
      </c>
      <c r="B49" s="14"/>
      <c r="C49" s="14">
        <v>9175</v>
      </c>
      <c r="D49" s="11"/>
      <c r="E49" s="14">
        <v>15000</v>
      </c>
      <c r="F49" s="14"/>
      <c r="G49" s="14">
        <v>23650</v>
      </c>
      <c r="H49" s="14"/>
      <c r="I49" s="14">
        <v>28550</v>
      </c>
      <c r="J49" s="51"/>
      <c r="K49" s="14"/>
      <c r="L49" s="14">
        <v>1570</v>
      </c>
      <c r="M49" s="20"/>
      <c r="N49" s="14"/>
      <c r="O49" s="14">
        <v>2226</v>
      </c>
      <c r="P49" s="18"/>
      <c r="Q49" s="19"/>
      <c r="R49" s="19">
        <v>1372</v>
      </c>
      <c r="S49" s="19"/>
      <c r="T49" s="19">
        <v>1545</v>
      </c>
      <c r="U49" s="18"/>
      <c r="V49" s="27"/>
      <c r="W49" s="27">
        <v>1321</v>
      </c>
      <c r="X49" s="27"/>
      <c r="Y49" s="27">
        <v>1242</v>
      </c>
      <c r="Z49" s="18"/>
      <c r="AA49" s="19"/>
      <c r="AB49" s="19">
        <v>1117</v>
      </c>
      <c r="AC49" s="19"/>
      <c r="AD49" s="19"/>
      <c r="AE49" s="19"/>
      <c r="AF49" s="19"/>
      <c r="AG49" s="43"/>
      <c r="AH49" s="31"/>
      <c r="AI49" s="31"/>
      <c r="AJ49" s="27"/>
      <c r="AK49" s="27"/>
      <c r="AL49" s="27"/>
      <c r="AM49" s="27"/>
      <c r="AN49" s="18"/>
      <c r="AO49" s="31"/>
      <c r="AP49" s="31"/>
      <c r="AQ49" s="14"/>
      <c r="AR49" s="14"/>
      <c r="AS49" s="14"/>
      <c r="AT49" s="32"/>
      <c r="AU49" s="18"/>
      <c r="AV49" s="33"/>
      <c r="AW49" s="33"/>
      <c r="AY49" s="34"/>
      <c r="AZ49" s="34"/>
      <c r="BE49" s="18"/>
      <c r="BF49" s="34"/>
      <c r="BG49" s="34"/>
      <c r="BH49" s="18"/>
      <c r="BI49" s="34"/>
      <c r="BJ49" s="34"/>
      <c r="BK49" s="48"/>
      <c r="BL49" s="30"/>
      <c r="BM49" s="30"/>
      <c r="BO49" s="30"/>
      <c r="BP49" s="30"/>
      <c r="BR49" s="30"/>
      <c r="BS49" s="30"/>
      <c r="BV49" s="4">
        <v>9305</v>
      </c>
    </row>
    <row r="50" spans="1:74" x14ac:dyDescent="0.3">
      <c r="A50" s="187" t="s">
        <v>170</v>
      </c>
      <c r="B50" s="14"/>
      <c r="C50" s="14"/>
      <c r="D50" s="11"/>
      <c r="E50" s="14"/>
      <c r="F50" s="14"/>
      <c r="G50" s="14"/>
      <c r="H50" s="14"/>
      <c r="I50" s="14"/>
      <c r="J50" s="51"/>
      <c r="K50" s="14"/>
      <c r="L50" s="14"/>
      <c r="M50" s="20"/>
      <c r="N50" s="14"/>
      <c r="O50" s="14"/>
      <c r="P50" s="18"/>
      <c r="Q50" s="11"/>
      <c r="R50" s="11"/>
      <c r="S50" s="11"/>
      <c r="T50" s="11"/>
      <c r="U50" s="18"/>
      <c r="V50" s="11"/>
      <c r="W50" s="11"/>
      <c r="X50" s="11"/>
      <c r="Y50" s="11"/>
      <c r="Z50" s="18" t="s">
        <v>7</v>
      </c>
      <c r="AA50" s="19"/>
      <c r="AB50" s="19"/>
      <c r="AC50" s="19">
        <v>450</v>
      </c>
      <c r="AD50" s="19">
        <v>338</v>
      </c>
      <c r="AE50" s="19">
        <v>500</v>
      </c>
      <c r="AF50" s="19">
        <v>391</v>
      </c>
      <c r="AG50" s="43" t="s">
        <v>7</v>
      </c>
      <c r="AH50" s="31">
        <v>592</v>
      </c>
      <c r="AI50" s="31">
        <v>518</v>
      </c>
      <c r="AJ50" s="27">
        <v>610</v>
      </c>
      <c r="AK50" s="27">
        <v>676</v>
      </c>
      <c r="AL50" s="27">
        <v>670</v>
      </c>
      <c r="AM50" s="27">
        <v>581</v>
      </c>
      <c r="AN50" s="18" t="s">
        <v>7</v>
      </c>
      <c r="AO50" s="31">
        <v>715</v>
      </c>
      <c r="AP50" s="31">
        <v>691</v>
      </c>
      <c r="AQ50" s="14">
        <v>108</v>
      </c>
      <c r="AR50" s="14">
        <v>73</v>
      </c>
      <c r="AS50" s="14">
        <v>101</v>
      </c>
      <c r="AT50" s="32">
        <v>120</v>
      </c>
      <c r="AU50" s="18" t="s">
        <v>7</v>
      </c>
      <c r="AV50" s="33">
        <v>115</v>
      </c>
      <c r="AW50" s="33">
        <v>1473</v>
      </c>
      <c r="AX50" s="18" t="s">
        <v>7</v>
      </c>
      <c r="AY50" s="34">
        <v>800</v>
      </c>
      <c r="AZ50" s="34">
        <v>13600</v>
      </c>
      <c r="BA50" s="11">
        <v>967</v>
      </c>
      <c r="BB50" s="11">
        <v>19340</v>
      </c>
      <c r="BC50" s="61">
        <v>250</v>
      </c>
      <c r="BD50" s="11">
        <v>3060</v>
      </c>
      <c r="BE50" s="18" t="s">
        <v>7</v>
      </c>
      <c r="BF50" s="38">
        <v>360</v>
      </c>
      <c r="BG50" s="34">
        <v>5400</v>
      </c>
      <c r="BH50" s="18" t="s">
        <v>7</v>
      </c>
      <c r="BI50" s="38">
        <v>310</v>
      </c>
      <c r="BJ50" s="34">
        <v>4530</v>
      </c>
      <c r="BK50" s="15" t="s">
        <v>7</v>
      </c>
      <c r="BL50" s="30">
        <v>255</v>
      </c>
      <c r="BM50" s="30">
        <v>272</v>
      </c>
      <c r="BO50" s="30"/>
      <c r="BP50" s="30">
        <v>682</v>
      </c>
      <c r="BR50" s="30"/>
      <c r="BS50" s="30">
        <v>720</v>
      </c>
    </row>
    <row r="51" spans="1:74" x14ac:dyDescent="0.3">
      <c r="A51" s="187" t="s">
        <v>171</v>
      </c>
      <c r="B51" s="14"/>
      <c r="C51" s="14"/>
      <c r="D51" s="11"/>
      <c r="E51" s="14"/>
      <c r="F51" s="14"/>
      <c r="G51" s="14"/>
      <c r="H51" s="14"/>
      <c r="I51" s="14"/>
      <c r="J51" s="51"/>
      <c r="K51" s="14"/>
      <c r="L51" s="14"/>
      <c r="M51" s="20"/>
      <c r="N51" s="14"/>
      <c r="O51" s="14"/>
      <c r="P51" s="18"/>
      <c r="Q51" s="11"/>
      <c r="R51" s="11"/>
      <c r="S51" s="11"/>
      <c r="T51" s="11"/>
      <c r="U51" s="18"/>
      <c r="V51" s="11"/>
      <c r="W51" s="11"/>
      <c r="X51" s="11"/>
      <c r="Y51" s="11"/>
      <c r="Z51" s="18"/>
      <c r="AA51" s="19"/>
      <c r="AB51" s="19"/>
      <c r="AC51" s="19"/>
      <c r="AD51" s="19"/>
      <c r="AE51" s="19"/>
      <c r="AF51" s="19"/>
      <c r="AG51" s="43"/>
      <c r="AH51" s="31"/>
      <c r="AI51" s="31"/>
      <c r="AJ51" s="27"/>
      <c r="AK51" s="27"/>
      <c r="AL51" s="27"/>
      <c r="AM51" s="27"/>
      <c r="AN51" s="18"/>
      <c r="AO51" s="31"/>
      <c r="AP51" s="31"/>
      <c r="AQ51" s="14"/>
      <c r="AR51" s="14"/>
      <c r="AS51" s="14"/>
      <c r="AT51" s="32"/>
      <c r="AU51" s="18"/>
      <c r="AV51" s="33"/>
      <c r="AW51" s="33"/>
      <c r="AY51" s="34"/>
      <c r="AZ51" s="34">
        <v>11250</v>
      </c>
      <c r="BB51" s="25">
        <v>10100</v>
      </c>
      <c r="BE51" s="18"/>
      <c r="BF51" s="34"/>
      <c r="BG51" s="34"/>
      <c r="BH51" s="18"/>
      <c r="BI51" s="34"/>
      <c r="BJ51" s="34"/>
      <c r="BL51" s="30"/>
      <c r="BM51" s="30"/>
      <c r="BO51" s="30"/>
      <c r="BP51" s="30"/>
      <c r="BR51" s="30"/>
      <c r="BS51" s="30"/>
    </row>
    <row r="52" spans="1:74" x14ac:dyDescent="0.3">
      <c r="A52" s="187" t="s">
        <v>85</v>
      </c>
      <c r="B52" s="14"/>
      <c r="C52" s="14"/>
      <c r="D52" s="11"/>
      <c r="E52" s="14"/>
      <c r="F52" s="14"/>
      <c r="G52" s="14"/>
      <c r="H52" s="14"/>
      <c r="I52" s="14"/>
      <c r="J52" s="51"/>
      <c r="K52" s="14"/>
      <c r="L52" s="14"/>
      <c r="M52" s="20"/>
      <c r="N52" s="14"/>
      <c r="O52" s="14"/>
      <c r="P52" s="18"/>
      <c r="Q52" s="11"/>
      <c r="R52" s="11"/>
      <c r="S52" s="11"/>
      <c r="T52" s="11"/>
      <c r="U52" s="18"/>
      <c r="V52" s="11"/>
      <c r="W52" s="11"/>
      <c r="X52" s="11"/>
      <c r="Y52" s="11"/>
      <c r="Z52" s="18" t="s">
        <v>7</v>
      </c>
      <c r="AA52" s="19"/>
      <c r="AB52" s="19"/>
      <c r="AC52" s="19">
        <v>470</v>
      </c>
      <c r="AD52" s="19">
        <v>309</v>
      </c>
      <c r="AE52" s="19">
        <v>492</v>
      </c>
      <c r="AF52" s="19">
        <v>362</v>
      </c>
      <c r="AG52" s="43" t="s">
        <v>7</v>
      </c>
      <c r="AH52" s="31">
        <v>565</v>
      </c>
      <c r="AI52" s="31">
        <v>389</v>
      </c>
      <c r="AJ52" s="27">
        <v>535</v>
      </c>
      <c r="AK52" s="27">
        <v>425</v>
      </c>
      <c r="AL52" s="27">
        <v>413</v>
      </c>
      <c r="AM52" s="27">
        <v>263</v>
      </c>
      <c r="AN52" s="18" t="s">
        <v>7</v>
      </c>
      <c r="AO52" s="31">
        <v>400</v>
      </c>
      <c r="AP52" s="31">
        <v>320</v>
      </c>
      <c r="AQ52" s="14">
        <v>500</v>
      </c>
      <c r="AR52" s="14">
        <v>343</v>
      </c>
      <c r="AS52" s="14">
        <v>562</v>
      </c>
      <c r="AT52" s="32">
        <v>334</v>
      </c>
      <c r="AU52" s="18" t="s">
        <v>7</v>
      </c>
      <c r="AV52" s="33">
        <v>300</v>
      </c>
      <c r="AW52" s="33">
        <v>260</v>
      </c>
      <c r="AX52" s="18" t="s">
        <v>7</v>
      </c>
      <c r="AY52" s="34">
        <v>687</v>
      </c>
      <c r="AZ52" s="34">
        <v>5340</v>
      </c>
      <c r="BA52" s="11">
        <v>570</v>
      </c>
      <c r="BB52" s="11">
        <v>6910</v>
      </c>
      <c r="BD52" s="11">
        <v>2100</v>
      </c>
      <c r="BE52" s="18" t="s">
        <v>7</v>
      </c>
      <c r="BF52" s="38">
        <v>76</v>
      </c>
      <c r="BG52" s="34">
        <v>760</v>
      </c>
      <c r="BH52" s="18" t="s">
        <v>7</v>
      </c>
      <c r="BI52" s="38">
        <v>530</v>
      </c>
      <c r="BJ52" s="34">
        <v>5302</v>
      </c>
      <c r="BK52" s="15" t="s">
        <v>7</v>
      </c>
      <c r="BL52" s="30">
        <v>510</v>
      </c>
      <c r="BM52" s="30">
        <v>340</v>
      </c>
      <c r="BO52" s="30"/>
      <c r="BP52" s="30">
        <v>1271</v>
      </c>
      <c r="BR52" s="30"/>
      <c r="BS52" s="30">
        <v>1000</v>
      </c>
    </row>
    <row r="53" spans="1:74" x14ac:dyDescent="0.3">
      <c r="A53" s="187" t="s">
        <v>172</v>
      </c>
      <c r="B53" s="14"/>
      <c r="C53" s="14"/>
      <c r="D53" s="11"/>
      <c r="E53" s="14"/>
      <c r="F53" s="14"/>
      <c r="G53" s="14"/>
      <c r="H53" s="14"/>
      <c r="I53" s="14"/>
      <c r="J53" s="51"/>
      <c r="K53" s="14"/>
      <c r="L53" s="14"/>
      <c r="M53" s="20"/>
      <c r="N53" s="14"/>
      <c r="O53" s="14"/>
      <c r="P53" s="18"/>
      <c r="Q53" s="11"/>
      <c r="R53" s="11"/>
      <c r="S53" s="11"/>
      <c r="T53" s="11"/>
      <c r="U53" s="18"/>
      <c r="V53" s="11"/>
      <c r="W53" s="11"/>
      <c r="X53" s="11"/>
      <c r="Y53" s="11"/>
      <c r="Z53" s="18"/>
      <c r="AA53" s="19"/>
      <c r="AB53" s="19"/>
      <c r="AC53" s="19"/>
      <c r="AD53" s="19">
        <v>665</v>
      </c>
      <c r="AE53" s="19"/>
      <c r="AF53" s="19">
        <v>681</v>
      </c>
      <c r="AG53" s="43"/>
      <c r="AH53" s="31"/>
      <c r="AI53" s="31">
        <v>719</v>
      </c>
      <c r="AJ53" s="27"/>
      <c r="AK53" s="27">
        <v>750</v>
      </c>
      <c r="AL53" s="27"/>
      <c r="AM53" s="27">
        <v>836</v>
      </c>
      <c r="AN53" s="18"/>
      <c r="AO53" s="31"/>
      <c r="AP53" s="31">
        <v>1196</v>
      </c>
      <c r="AQ53" s="14"/>
      <c r="AR53" s="14">
        <v>1575</v>
      </c>
      <c r="AS53" s="14"/>
      <c r="AT53" s="32">
        <v>1655</v>
      </c>
      <c r="AU53" s="18"/>
      <c r="AV53" s="33"/>
      <c r="AW53" s="33">
        <v>3610</v>
      </c>
      <c r="AZ53" s="34">
        <v>50945</v>
      </c>
      <c r="BB53" s="11">
        <v>47375</v>
      </c>
      <c r="BD53" s="25">
        <v>108026</v>
      </c>
      <c r="BE53" s="18"/>
      <c r="BF53" s="34"/>
      <c r="BG53" s="34">
        <v>139384</v>
      </c>
      <c r="BH53" s="18"/>
      <c r="BI53" s="34"/>
      <c r="BJ53" s="34">
        <v>111988</v>
      </c>
      <c r="BK53" s="48"/>
      <c r="BL53" s="30"/>
      <c r="BM53" s="30">
        <v>11619</v>
      </c>
      <c r="BO53" s="30"/>
      <c r="BP53" s="30">
        <v>5684</v>
      </c>
      <c r="BR53" s="30"/>
      <c r="BS53" s="30">
        <v>6853</v>
      </c>
    </row>
    <row r="54" spans="1:74" x14ac:dyDescent="0.3">
      <c r="A54" s="20" t="s">
        <v>36</v>
      </c>
      <c r="B54" s="14"/>
      <c r="C54" s="14">
        <v>22000</v>
      </c>
      <c r="D54" s="11"/>
      <c r="E54" s="14">
        <v>8900</v>
      </c>
      <c r="F54" s="14"/>
      <c r="G54" s="14">
        <v>24550</v>
      </c>
      <c r="H54" s="14"/>
      <c r="I54" s="14">
        <v>24950</v>
      </c>
      <c r="J54" s="51"/>
      <c r="K54" s="14"/>
      <c r="L54" s="14"/>
      <c r="M54" s="20"/>
      <c r="N54" s="14"/>
      <c r="O54" s="14"/>
      <c r="P54" s="18" t="s">
        <v>7</v>
      </c>
      <c r="Q54" s="19">
        <v>22000</v>
      </c>
      <c r="R54" s="19">
        <v>1257</v>
      </c>
      <c r="S54" s="19">
        <v>23500</v>
      </c>
      <c r="T54" s="19">
        <v>1175</v>
      </c>
      <c r="U54" s="18" t="s">
        <v>7</v>
      </c>
      <c r="V54" s="27">
        <v>24500</v>
      </c>
      <c r="W54" s="27">
        <v>1508</v>
      </c>
      <c r="X54" s="27">
        <v>28000</v>
      </c>
      <c r="Y54" s="27">
        <v>1583</v>
      </c>
      <c r="Z54" s="58" t="s">
        <v>12</v>
      </c>
      <c r="AA54" s="19">
        <v>1500</v>
      </c>
      <c r="AB54" s="19">
        <v>1722</v>
      </c>
      <c r="AC54" s="19">
        <v>2165</v>
      </c>
      <c r="AD54" s="19">
        <v>3377</v>
      </c>
      <c r="AE54" s="19">
        <v>3155</v>
      </c>
      <c r="AF54" s="19">
        <v>3093</v>
      </c>
      <c r="AG54" s="43"/>
      <c r="AH54" s="31"/>
      <c r="AI54" s="31"/>
      <c r="AJ54" s="27"/>
      <c r="AK54" s="27"/>
      <c r="AL54" s="27"/>
      <c r="AM54" s="27"/>
      <c r="AN54" s="18"/>
      <c r="AO54" s="31"/>
      <c r="AP54" s="31"/>
      <c r="AQ54" s="14"/>
      <c r="AR54" s="14"/>
      <c r="AS54" s="14"/>
      <c r="AT54" s="32"/>
      <c r="AX54" s="20" t="s">
        <v>12</v>
      </c>
      <c r="AY54" s="34"/>
      <c r="AZ54" s="34"/>
      <c r="BE54" s="20"/>
      <c r="BF54" s="34"/>
      <c r="BG54" s="34"/>
      <c r="BH54" s="20"/>
      <c r="BI54" s="34"/>
      <c r="BJ54" s="34"/>
      <c r="BK54" s="48"/>
      <c r="BL54" s="30"/>
      <c r="BM54" s="30"/>
      <c r="BO54" s="30"/>
      <c r="BP54" s="30"/>
      <c r="BR54" s="30"/>
      <c r="BS54" s="30"/>
    </row>
    <row r="55" spans="1:74" x14ac:dyDescent="0.3">
      <c r="A55" s="187" t="s">
        <v>173</v>
      </c>
      <c r="B55" s="14"/>
      <c r="C55" s="14"/>
      <c r="D55" s="11"/>
      <c r="E55" s="14"/>
      <c r="F55" s="14"/>
      <c r="G55" s="14"/>
      <c r="H55" s="14"/>
      <c r="I55" s="14"/>
      <c r="J55" s="18" t="s">
        <v>7</v>
      </c>
      <c r="K55" s="14">
        <v>10200</v>
      </c>
      <c r="L55" s="14">
        <v>911</v>
      </c>
      <c r="M55" s="20" t="s">
        <v>7</v>
      </c>
      <c r="N55" s="14">
        <v>9380</v>
      </c>
      <c r="O55" s="14">
        <v>971</v>
      </c>
      <c r="P55" s="18" t="s">
        <v>7</v>
      </c>
      <c r="Q55" s="19">
        <v>10500</v>
      </c>
      <c r="R55" s="19">
        <v>1500</v>
      </c>
      <c r="S55" s="19">
        <v>9500</v>
      </c>
      <c r="T55" s="19">
        <v>1188</v>
      </c>
      <c r="U55" s="18" t="s">
        <v>7</v>
      </c>
      <c r="V55" s="27">
        <v>9600</v>
      </c>
      <c r="W55" s="27">
        <v>1218</v>
      </c>
      <c r="X55" s="27">
        <v>11100</v>
      </c>
      <c r="Y55" s="47">
        <v>1388</v>
      </c>
      <c r="Z55" s="20" t="s">
        <v>12</v>
      </c>
      <c r="AA55" s="19"/>
      <c r="AB55" s="19"/>
      <c r="AC55" s="19"/>
      <c r="AD55" s="19"/>
      <c r="AE55" s="52">
        <v>1555</v>
      </c>
      <c r="AF55" s="52">
        <v>1531</v>
      </c>
      <c r="AG55" s="20" t="s">
        <v>12</v>
      </c>
      <c r="AH55" s="31">
        <v>1656</v>
      </c>
      <c r="AI55" s="31">
        <v>1719</v>
      </c>
      <c r="AJ55" s="27"/>
      <c r="AK55" s="27">
        <v>2164</v>
      </c>
      <c r="AL55" s="27"/>
      <c r="AM55" s="27">
        <v>3060</v>
      </c>
      <c r="AN55" s="18" t="s">
        <v>12</v>
      </c>
      <c r="AO55" s="31">
        <v>899</v>
      </c>
      <c r="AP55" s="31">
        <v>3503</v>
      </c>
      <c r="AQ55" s="14">
        <v>767</v>
      </c>
      <c r="AR55" s="14">
        <v>1533</v>
      </c>
      <c r="AS55" s="14">
        <v>880</v>
      </c>
      <c r="AT55" s="32">
        <v>1870</v>
      </c>
      <c r="AU55" s="18" t="s">
        <v>12</v>
      </c>
      <c r="AV55" s="33">
        <v>675</v>
      </c>
      <c r="AW55" s="33">
        <v>4508</v>
      </c>
      <c r="AX55" s="20" t="s">
        <v>12</v>
      </c>
      <c r="AY55" s="34">
        <v>1385</v>
      </c>
      <c r="AZ55" s="34">
        <v>59555</v>
      </c>
      <c r="BA55" s="11">
        <v>2625</v>
      </c>
      <c r="BB55" s="11">
        <v>144250</v>
      </c>
      <c r="BC55" s="11">
        <v>1480</v>
      </c>
      <c r="BD55" s="44">
        <v>132349</v>
      </c>
      <c r="BE55" s="20" t="s">
        <v>12</v>
      </c>
      <c r="BF55" s="34">
        <v>2425</v>
      </c>
      <c r="BG55" s="34">
        <v>207500</v>
      </c>
      <c r="BH55" s="20" t="s">
        <v>12</v>
      </c>
      <c r="BI55" s="34">
        <v>3140</v>
      </c>
      <c r="BJ55" s="34">
        <v>126900</v>
      </c>
      <c r="BK55" s="15" t="s">
        <v>12</v>
      </c>
      <c r="BL55" s="30">
        <v>1541</v>
      </c>
      <c r="BM55" s="30">
        <v>7295</v>
      </c>
      <c r="BN55" s="15" t="s">
        <v>12</v>
      </c>
      <c r="BO55" s="30">
        <v>2194</v>
      </c>
      <c r="BP55" s="30">
        <v>11655</v>
      </c>
      <c r="BQ55" s="15" t="s">
        <v>12</v>
      </c>
      <c r="BR55" s="30">
        <v>2568</v>
      </c>
      <c r="BS55" s="30">
        <v>12622</v>
      </c>
      <c r="BT55" s="15" t="s">
        <v>12</v>
      </c>
      <c r="BU55" s="4">
        <v>1777</v>
      </c>
      <c r="BV55" s="4">
        <v>9474</v>
      </c>
    </row>
    <row r="56" spans="1:74" x14ac:dyDescent="0.3">
      <c r="A56" s="187" t="s">
        <v>174</v>
      </c>
      <c r="B56" s="14"/>
      <c r="C56" s="14"/>
      <c r="D56" s="11"/>
      <c r="E56" s="14"/>
      <c r="F56" s="14"/>
      <c r="G56" s="14"/>
      <c r="H56" s="14"/>
      <c r="I56" s="14"/>
      <c r="J56" s="51"/>
      <c r="K56" s="14"/>
      <c r="L56" s="14"/>
      <c r="M56" s="20"/>
      <c r="N56" s="14"/>
      <c r="O56" s="14"/>
      <c r="P56" s="18"/>
      <c r="Q56" s="11"/>
      <c r="R56" s="11"/>
      <c r="S56" s="11"/>
      <c r="T56" s="11"/>
      <c r="U56" s="18"/>
      <c r="V56" s="11"/>
      <c r="W56" s="11"/>
      <c r="X56" s="11"/>
      <c r="Y56" s="11"/>
      <c r="Z56" s="20" t="s">
        <v>12</v>
      </c>
      <c r="AA56" s="19"/>
      <c r="AB56" s="19"/>
      <c r="AC56" s="19"/>
      <c r="AD56" s="19"/>
      <c r="AE56" s="19">
        <v>1600</v>
      </c>
      <c r="AF56" s="19">
        <v>1562</v>
      </c>
      <c r="AG56" s="20" t="s">
        <v>12</v>
      </c>
      <c r="AH56" s="31">
        <v>1025</v>
      </c>
      <c r="AI56" s="31">
        <v>1761</v>
      </c>
      <c r="AJ56" s="27"/>
      <c r="AK56" s="27">
        <v>2226</v>
      </c>
      <c r="AL56" s="27"/>
      <c r="AM56" s="27">
        <v>2283</v>
      </c>
      <c r="AN56" s="20" t="s">
        <v>12</v>
      </c>
      <c r="AO56" s="31"/>
      <c r="AP56" s="31">
        <v>2130</v>
      </c>
      <c r="AQ56" s="14"/>
      <c r="AR56" s="14">
        <v>5367</v>
      </c>
      <c r="AS56" s="14"/>
      <c r="AT56" s="32">
        <v>3300</v>
      </c>
      <c r="AU56" s="18" t="s">
        <v>12</v>
      </c>
      <c r="AV56" s="33">
        <v>4050</v>
      </c>
      <c r="AW56" s="33">
        <v>4900</v>
      </c>
      <c r="AX56" s="20" t="s">
        <v>12</v>
      </c>
      <c r="AY56" s="34">
        <v>755</v>
      </c>
      <c r="AZ56" s="34">
        <v>87750</v>
      </c>
      <c r="BA56" s="11">
        <v>5540</v>
      </c>
      <c r="BB56" s="11">
        <v>152540</v>
      </c>
      <c r="BC56" s="11">
        <v>9157</v>
      </c>
      <c r="BD56" s="11">
        <v>274725</v>
      </c>
      <c r="BE56" s="20" t="s">
        <v>12</v>
      </c>
      <c r="BF56" s="34">
        <v>6285</v>
      </c>
      <c r="BG56" s="34">
        <v>125700</v>
      </c>
      <c r="BH56" s="20" t="s">
        <v>12</v>
      </c>
      <c r="BI56" s="34">
        <v>4250</v>
      </c>
      <c r="BJ56" s="34">
        <v>127500</v>
      </c>
      <c r="BK56" s="15" t="s">
        <v>12</v>
      </c>
      <c r="BL56" s="30">
        <v>6730</v>
      </c>
      <c r="BM56" s="30">
        <v>14581</v>
      </c>
      <c r="BN56" s="15" t="s">
        <v>12</v>
      </c>
      <c r="BO56" s="30">
        <v>3922</v>
      </c>
      <c r="BP56" s="30">
        <v>12551</v>
      </c>
      <c r="BQ56" s="15" t="s">
        <v>12</v>
      </c>
      <c r="BR56" s="30">
        <v>4385</v>
      </c>
      <c r="BS56" s="30">
        <v>13911</v>
      </c>
      <c r="BT56" s="15" t="s">
        <v>12</v>
      </c>
      <c r="BU56" s="4">
        <v>3734</v>
      </c>
      <c r="BV56" s="4">
        <v>12169</v>
      </c>
    </row>
    <row r="57" spans="1:74" x14ac:dyDescent="0.3">
      <c r="A57" s="20" t="s">
        <v>13</v>
      </c>
      <c r="B57" s="14"/>
      <c r="C57" s="14">
        <v>400</v>
      </c>
      <c r="D57" s="11"/>
      <c r="E57" s="14">
        <v>2000</v>
      </c>
      <c r="F57" s="14"/>
      <c r="G57" s="14"/>
      <c r="H57" s="14"/>
      <c r="I57" s="14"/>
      <c r="J57" s="51"/>
      <c r="K57" s="14"/>
      <c r="L57" s="14"/>
      <c r="M57" s="20"/>
      <c r="N57" s="14"/>
      <c r="O57" s="14"/>
      <c r="P57" s="18"/>
      <c r="Q57" s="11"/>
      <c r="R57" s="11"/>
      <c r="S57" s="11"/>
      <c r="T57" s="11"/>
      <c r="U57" s="18"/>
      <c r="V57" s="11"/>
      <c r="W57" s="11"/>
      <c r="X57" s="11"/>
      <c r="Y57" s="11"/>
      <c r="Z57" s="18"/>
      <c r="AA57" s="19"/>
      <c r="AB57" s="19"/>
      <c r="AC57" s="19"/>
      <c r="AD57" s="19"/>
      <c r="AE57" s="19"/>
      <c r="AF57" s="19">
        <v>228</v>
      </c>
      <c r="AG57" s="43"/>
      <c r="AH57" s="31"/>
      <c r="AI57" s="31">
        <v>259</v>
      </c>
      <c r="AJ57" s="27"/>
      <c r="AK57" s="27">
        <v>314</v>
      </c>
      <c r="AL57" s="27"/>
      <c r="AM57" s="27">
        <v>208</v>
      </c>
      <c r="AN57" s="18"/>
      <c r="AO57" s="31"/>
      <c r="AP57" s="31">
        <v>314</v>
      </c>
      <c r="AQ57" s="14"/>
      <c r="AR57" s="14">
        <v>423</v>
      </c>
      <c r="AS57" s="14"/>
      <c r="AT57" s="32">
        <v>246</v>
      </c>
      <c r="AU57" s="18"/>
      <c r="AV57" s="33"/>
      <c r="AW57" s="33">
        <v>277</v>
      </c>
      <c r="AY57" s="34"/>
      <c r="AZ57" s="34">
        <v>6380</v>
      </c>
      <c r="BB57" s="11">
        <v>7980</v>
      </c>
      <c r="BD57" s="11">
        <v>3865</v>
      </c>
      <c r="BE57" s="48"/>
      <c r="BF57" s="34"/>
      <c r="BG57" s="34">
        <v>1382</v>
      </c>
      <c r="BH57" s="49"/>
      <c r="BI57" s="34"/>
      <c r="BJ57" s="34">
        <v>7900</v>
      </c>
      <c r="BK57" s="48"/>
      <c r="BL57" s="30"/>
      <c r="BM57" s="30">
        <v>261</v>
      </c>
      <c r="BO57" s="30"/>
      <c r="BP57" s="68">
        <v>139</v>
      </c>
      <c r="BR57" s="30"/>
      <c r="BS57" s="68">
        <v>327</v>
      </c>
    </row>
    <row r="58" spans="1:74" x14ac:dyDescent="0.3">
      <c r="A58" s="20" t="s">
        <v>14</v>
      </c>
      <c r="B58" s="14"/>
      <c r="C58" s="14">
        <v>2515</v>
      </c>
      <c r="D58" s="11"/>
      <c r="E58" s="14">
        <v>8650</v>
      </c>
      <c r="F58" s="14"/>
      <c r="G58" s="14">
        <v>3000</v>
      </c>
      <c r="H58" s="14"/>
      <c r="I58" s="14">
        <v>2450</v>
      </c>
      <c r="J58" s="51"/>
      <c r="K58" s="14"/>
      <c r="L58" s="14"/>
      <c r="M58" s="20"/>
      <c r="N58" s="14"/>
      <c r="O58" s="14"/>
      <c r="P58" s="18"/>
      <c r="Q58" s="11"/>
      <c r="R58" s="11"/>
      <c r="S58" s="11"/>
      <c r="T58" s="11"/>
      <c r="U58" s="18"/>
      <c r="V58" s="11"/>
      <c r="W58" s="11"/>
      <c r="X58" s="11"/>
      <c r="Y58" s="11"/>
      <c r="Z58" s="18"/>
      <c r="AA58" s="19"/>
      <c r="AB58" s="19"/>
      <c r="AC58" s="19"/>
      <c r="AD58" s="19"/>
      <c r="AE58" s="19"/>
      <c r="AF58" s="19">
        <v>384</v>
      </c>
      <c r="AG58" s="43"/>
      <c r="AH58" s="31"/>
      <c r="AI58" s="31">
        <v>504</v>
      </c>
      <c r="AJ58" s="27"/>
      <c r="AK58" s="27">
        <v>808</v>
      </c>
      <c r="AL58" s="27"/>
      <c r="AM58" s="27">
        <v>750</v>
      </c>
      <c r="AN58" s="18"/>
      <c r="AO58" s="31"/>
      <c r="AP58" s="31">
        <v>762</v>
      </c>
      <c r="AQ58" s="14"/>
      <c r="AR58" s="14">
        <v>753</v>
      </c>
      <c r="AS58" s="14"/>
      <c r="AT58" s="32">
        <v>1405</v>
      </c>
      <c r="AU58" s="18"/>
      <c r="AV58" s="33"/>
      <c r="AW58" s="42">
        <v>2498</v>
      </c>
      <c r="AY58" s="34"/>
      <c r="AZ58" s="34">
        <v>39400</v>
      </c>
      <c r="BB58" s="11">
        <v>36500</v>
      </c>
      <c r="BD58" s="11">
        <v>77350</v>
      </c>
      <c r="BE58" s="48"/>
      <c r="BF58" s="34"/>
      <c r="BG58" s="34">
        <v>5030</v>
      </c>
      <c r="BH58" s="49"/>
      <c r="BI58" s="34"/>
      <c r="BJ58" s="34">
        <v>14610</v>
      </c>
      <c r="BK58" s="48"/>
      <c r="BL58" s="30"/>
      <c r="BM58" s="30">
        <v>3429</v>
      </c>
      <c r="BO58" s="30"/>
      <c r="BP58" s="30"/>
      <c r="BR58" s="30"/>
      <c r="BS58" s="30"/>
    </row>
    <row r="59" spans="1:74" x14ac:dyDescent="0.3">
      <c r="A59" s="224" t="s">
        <v>296</v>
      </c>
      <c r="B59" s="14"/>
      <c r="C59" s="14"/>
      <c r="D59" s="11"/>
      <c r="E59" s="14"/>
      <c r="F59" s="14"/>
      <c r="G59" s="69">
        <v>1800</v>
      </c>
      <c r="H59" s="14"/>
      <c r="I59" s="69">
        <v>1700</v>
      </c>
      <c r="J59" s="51"/>
      <c r="K59" s="14"/>
      <c r="L59" s="14"/>
      <c r="M59" s="20"/>
      <c r="N59" s="14"/>
      <c r="O59" s="14"/>
      <c r="P59" s="18"/>
      <c r="Q59" s="11"/>
      <c r="R59" s="11"/>
      <c r="S59" s="11"/>
      <c r="T59" s="11"/>
      <c r="U59" s="18"/>
      <c r="V59" s="11"/>
      <c r="W59" s="11"/>
      <c r="X59" s="11"/>
      <c r="Y59" s="11"/>
      <c r="Z59" s="18"/>
      <c r="AA59" s="11"/>
      <c r="AB59" s="11"/>
      <c r="AC59" s="11"/>
      <c r="AD59" s="11"/>
      <c r="AE59" s="11"/>
      <c r="AF59" s="37">
        <v>98</v>
      </c>
      <c r="AG59" s="43"/>
      <c r="AH59" s="11"/>
      <c r="AI59" s="30">
        <v>111</v>
      </c>
      <c r="AJ59" s="27"/>
      <c r="AK59" s="27"/>
      <c r="AL59" s="27"/>
      <c r="AM59" s="27"/>
      <c r="AN59" s="18"/>
      <c r="AO59" s="31"/>
      <c r="AP59" s="31"/>
      <c r="AQ59" s="14"/>
      <c r="AR59" s="14"/>
      <c r="AS59" s="14"/>
      <c r="AT59" s="32"/>
      <c r="AU59" s="18"/>
      <c r="AV59" s="33"/>
      <c r="AW59" s="33"/>
      <c r="AY59" s="34"/>
      <c r="AZ59" s="34">
        <v>2370</v>
      </c>
      <c r="BB59" s="11">
        <v>2850</v>
      </c>
      <c r="BD59" s="11">
        <v>10000</v>
      </c>
      <c r="BE59" s="48"/>
      <c r="BF59" s="34"/>
      <c r="BG59" s="34">
        <v>68875</v>
      </c>
      <c r="BH59" s="49"/>
      <c r="BI59" s="34"/>
      <c r="BJ59" s="34"/>
      <c r="BK59" s="48"/>
      <c r="BL59" s="30"/>
      <c r="BM59" s="30"/>
      <c r="BO59" s="30"/>
      <c r="BP59" s="30"/>
      <c r="BR59" s="30"/>
      <c r="BS59" s="30"/>
    </row>
    <row r="60" spans="1:74" x14ac:dyDescent="0.3">
      <c r="A60" s="187" t="s">
        <v>385</v>
      </c>
      <c r="B60" s="26"/>
      <c r="C60" s="282">
        <v>500</v>
      </c>
      <c r="D60" s="11"/>
      <c r="E60" s="282">
        <v>17000</v>
      </c>
      <c r="F60" s="14"/>
      <c r="G60" s="14">
        <v>9100</v>
      </c>
      <c r="H60" s="14"/>
      <c r="I60" s="14">
        <v>8850</v>
      </c>
      <c r="J60" s="18" t="s">
        <v>2</v>
      </c>
      <c r="K60" s="14">
        <v>320</v>
      </c>
      <c r="L60" s="14">
        <v>745</v>
      </c>
      <c r="M60" s="20" t="s">
        <v>2</v>
      </c>
      <c r="N60" s="70">
        <v>335</v>
      </c>
      <c r="O60" s="14">
        <v>790</v>
      </c>
      <c r="P60" s="18"/>
      <c r="Q60" s="11"/>
      <c r="R60" s="11"/>
      <c r="S60" s="11"/>
      <c r="T60" s="11"/>
      <c r="U60" s="18"/>
      <c r="V60" s="11"/>
      <c r="W60" s="11"/>
      <c r="X60" s="11"/>
      <c r="Y60" s="11"/>
      <c r="Z60" s="18"/>
      <c r="AA60" s="11"/>
      <c r="AB60" s="11"/>
      <c r="AC60" s="11"/>
      <c r="AD60" s="11"/>
      <c r="AE60" s="11"/>
      <c r="AF60" s="37">
        <v>1566</v>
      </c>
      <c r="AG60" s="43"/>
      <c r="AH60" s="31"/>
      <c r="AI60" s="31">
        <v>1589</v>
      </c>
      <c r="AJ60" s="27"/>
      <c r="AK60" s="27"/>
      <c r="AL60" s="27"/>
      <c r="AM60" s="27"/>
      <c r="AN60" s="18"/>
      <c r="AO60" s="31"/>
      <c r="AP60" s="31"/>
      <c r="AQ60" s="14"/>
      <c r="AR60" s="14"/>
      <c r="AS60" s="14"/>
      <c r="AT60" s="32"/>
      <c r="AU60" s="18"/>
      <c r="AV60" s="33"/>
      <c r="AW60" s="33"/>
      <c r="AY60" s="34"/>
      <c r="AZ60" s="34">
        <v>23390</v>
      </c>
      <c r="BB60" s="11">
        <v>26560</v>
      </c>
      <c r="BD60" s="11">
        <v>107000</v>
      </c>
      <c r="BE60" s="48"/>
      <c r="BF60" s="34"/>
      <c r="BG60" s="34">
        <v>18000</v>
      </c>
      <c r="BH60" s="49"/>
      <c r="BI60" s="34"/>
      <c r="BJ60" s="34">
        <v>43957</v>
      </c>
      <c r="BK60" s="48"/>
      <c r="BL60" s="30"/>
      <c r="BM60" s="30">
        <v>2880</v>
      </c>
      <c r="BO60" s="30"/>
      <c r="BP60" s="30">
        <v>4120</v>
      </c>
      <c r="BR60" s="30"/>
      <c r="BS60" s="30">
        <v>3936</v>
      </c>
    </row>
    <row r="61" spans="1:74" x14ac:dyDescent="0.3">
      <c r="A61" s="187" t="s">
        <v>387</v>
      </c>
      <c r="B61" s="26"/>
      <c r="C61" s="282"/>
      <c r="D61" s="11"/>
      <c r="E61" s="282"/>
      <c r="F61" s="14"/>
      <c r="G61" s="14"/>
      <c r="H61" s="14"/>
      <c r="I61" s="14"/>
      <c r="J61" s="18"/>
      <c r="K61" s="14"/>
      <c r="L61" s="14"/>
      <c r="M61" s="20"/>
      <c r="N61" s="70"/>
      <c r="O61" s="14"/>
      <c r="P61" s="18"/>
      <c r="Q61" s="11"/>
      <c r="R61" s="11"/>
      <c r="S61" s="11"/>
      <c r="T61" s="11"/>
      <c r="U61" s="18"/>
      <c r="V61" s="11"/>
      <c r="W61" s="11"/>
      <c r="X61" s="11"/>
      <c r="Y61" s="11"/>
      <c r="Z61" s="18"/>
      <c r="AA61" s="11"/>
      <c r="AB61" s="11"/>
      <c r="AC61" s="11"/>
      <c r="AD61" s="11"/>
      <c r="AE61" s="11"/>
      <c r="AF61" s="52"/>
      <c r="AG61" s="43"/>
      <c r="AH61" s="31"/>
      <c r="AI61" s="31"/>
      <c r="AJ61" s="27"/>
      <c r="AK61" s="27"/>
      <c r="AL61" s="27"/>
      <c r="AM61" s="27"/>
      <c r="AN61" s="18"/>
      <c r="AO61" s="31"/>
      <c r="AP61" s="31"/>
      <c r="AQ61" s="14"/>
      <c r="AR61" s="14"/>
      <c r="AS61" s="14"/>
      <c r="AT61" s="32"/>
      <c r="AU61" s="18"/>
      <c r="AV61" s="33"/>
      <c r="AW61" s="33"/>
      <c r="AY61" s="34"/>
      <c r="AZ61" s="34"/>
      <c r="BE61" s="48"/>
      <c r="BF61" s="34"/>
      <c r="BG61" s="34"/>
      <c r="BH61" s="49"/>
      <c r="BI61" s="34"/>
      <c r="BJ61" s="34"/>
      <c r="BK61" s="48"/>
      <c r="BL61" s="30"/>
      <c r="BM61" s="30"/>
      <c r="BO61" s="30"/>
      <c r="BP61" s="30"/>
      <c r="BR61" s="30"/>
      <c r="BS61" s="30"/>
      <c r="BV61" s="4">
        <v>1000</v>
      </c>
    </row>
    <row r="62" spans="1:74" x14ac:dyDescent="0.3">
      <c r="A62" s="71" t="s">
        <v>175</v>
      </c>
      <c r="B62" s="26"/>
      <c r="C62" s="282"/>
      <c r="D62" s="11"/>
      <c r="E62" s="282"/>
      <c r="F62" s="14"/>
      <c r="G62" s="14">
        <v>1400</v>
      </c>
      <c r="H62" s="14"/>
      <c r="I62" s="14">
        <v>1500</v>
      </c>
      <c r="J62" s="18"/>
      <c r="K62" s="14"/>
      <c r="L62" s="14"/>
      <c r="M62" s="20"/>
      <c r="N62" s="70"/>
      <c r="O62" s="14"/>
      <c r="P62" s="18"/>
      <c r="Q62" s="11"/>
      <c r="R62" s="11"/>
      <c r="S62" s="11"/>
      <c r="T62" s="11"/>
      <c r="U62" s="18"/>
      <c r="V62" s="11"/>
      <c r="W62" s="11"/>
      <c r="X62" s="11"/>
      <c r="Y62" s="11"/>
      <c r="Z62" s="18"/>
      <c r="AA62" s="11"/>
      <c r="AB62" s="11"/>
      <c r="AC62" s="11"/>
      <c r="AD62" s="11"/>
      <c r="AE62" s="11"/>
      <c r="AF62" s="11"/>
      <c r="AG62" s="43"/>
      <c r="AH62" s="31"/>
      <c r="AI62" s="31">
        <v>423</v>
      </c>
      <c r="AJ62" s="27"/>
      <c r="AK62" s="27"/>
      <c r="AL62" s="27"/>
      <c r="AM62" s="27"/>
      <c r="AN62" s="18"/>
      <c r="AO62" s="31"/>
      <c r="AP62" s="31"/>
      <c r="AQ62" s="14"/>
      <c r="AR62" s="14"/>
      <c r="AS62" s="14"/>
      <c r="AT62" s="32"/>
      <c r="AU62" s="18"/>
      <c r="AV62" s="33"/>
      <c r="AW62" s="33"/>
      <c r="AY62" s="34"/>
      <c r="AZ62" s="34">
        <v>11120</v>
      </c>
      <c r="BB62" s="11">
        <v>10700</v>
      </c>
      <c r="BD62" s="11">
        <v>6000</v>
      </c>
      <c r="BE62" s="48"/>
      <c r="BF62" s="34"/>
      <c r="BG62" s="34">
        <v>62500</v>
      </c>
      <c r="BH62" s="49"/>
      <c r="BI62" s="34"/>
      <c r="BJ62" s="34">
        <v>5820</v>
      </c>
      <c r="BK62" s="48"/>
      <c r="BL62" s="30"/>
      <c r="BM62" s="30"/>
      <c r="BO62" s="30"/>
      <c r="BP62" s="30"/>
      <c r="BR62" s="30"/>
      <c r="BS62" s="30"/>
    </row>
    <row r="63" spans="1:74" x14ac:dyDescent="0.3">
      <c r="A63" s="181" t="s">
        <v>386</v>
      </c>
      <c r="B63" s="26"/>
      <c r="C63" s="26"/>
      <c r="D63" s="11"/>
      <c r="E63" s="26"/>
      <c r="H63" s="14"/>
      <c r="J63" s="18"/>
      <c r="K63" s="14"/>
      <c r="L63" s="14"/>
      <c r="M63" s="20"/>
      <c r="N63" s="70"/>
      <c r="O63" s="14"/>
      <c r="P63" s="18" t="s">
        <v>2</v>
      </c>
      <c r="Q63" s="19">
        <v>500</v>
      </c>
      <c r="R63" s="282">
        <v>1286</v>
      </c>
      <c r="S63" s="19">
        <v>800</v>
      </c>
      <c r="T63" s="19">
        <v>1031</v>
      </c>
      <c r="U63" s="18"/>
      <c r="V63" s="27"/>
      <c r="W63" s="27">
        <v>1666</v>
      </c>
      <c r="X63" s="27"/>
      <c r="Y63" s="27">
        <v>1431</v>
      </c>
      <c r="Z63" s="18"/>
      <c r="AA63" s="19"/>
      <c r="AB63" s="19">
        <v>1347</v>
      </c>
      <c r="AC63" s="19"/>
      <c r="AD63" s="19">
        <v>1366</v>
      </c>
      <c r="AE63" s="11"/>
      <c r="AF63" s="19"/>
      <c r="AG63" s="43"/>
      <c r="AH63" s="31"/>
      <c r="AI63" s="31"/>
      <c r="AJ63" s="27"/>
      <c r="AK63" s="27">
        <v>2397</v>
      </c>
      <c r="AL63" s="27"/>
      <c r="AM63" s="27">
        <v>2142</v>
      </c>
      <c r="AN63" s="18"/>
      <c r="AO63" s="31"/>
      <c r="AP63" s="31">
        <v>2326</v>
      </c>
      <c r="AQ63" s="14"/>
      <c r="AR63" s="14">
        <v>4178</v>
      </c>
      <c r="AS63" s="14"/>
      <c r="AT63" s="32">
        <v>2460</v>
      </c>
      <c r="AU63" s="18"/>
      <c r="AV63" s="33"/>
      <c r="AW63" s="33">
        <v>2265</v>
      </c>
      <c r="AY63" s="34"/>
      <c r="AZ63" s="34"/>
      <c r="BE63" s="48"/>
      <c r="BF63" s="34"/>
      <c r="BG63" s="34"/>
      <c r="BH63" s="49"/>
      <c r="BI63" s="34"/>
      <c r="BJ63" s="34"/>
      <c r="BK63" s="48"/>
      <c r="BL63" s="30"/>
      <c r="BM63" s="30"/>
      <c r="BO63" s="30"/>
      <c r="BP63" s="30"/>
      <c r="BR63" s="30"/>
      <c r="BS63" s="30"/>
    </row>
    <row r="64" spans="1:74" x14ac:dyDescent="0.3">
      <c r="A64" s="181" t="s">
        <v>386</v>
      </c>
      <c r="B64" s="26"/>
      <c r="C64" s="26"/>
      <c r="D64" s="11"/>
      <c r="E64" s="26"/>
      <c r="F64" s="11"/>
      <c r="G64" s="11"/>
      <c r="H64" s="14"/>
      <c r="I64" s="11"/>
      <c r="J64" s="18"/>
      <c r="K64" s="14"/>
      <c r="L64" s="14"/>
      <c r="M64" s="20"/>
      <c r="N64" s="70"/>
      <c r="O64" s="14"/>
      <c r="P64" s="58" t="s">
        <v>56</v>
      </c>
      <c r="Q64" s="19">
        <v>800</v>
      </c>
      <c r="R64" s="282"/>
      <c r="S64" s="19"/>
      <c r="T64" s="19"/>
      <c r="U64" s="18"/>
      <c r="V64" s="27"/>
      <c r="W64" s="27"/>
      <c r="X64" s="27"/>
      <c r="Y64" s="27"/>
      <c r="Z64" s="18"/>
      <c r="AA64" s="11"/>
      <c r="AB64" s="11"/>
      <c r="AC64" s="11"/>
      <c r="AD64" s="11"/>
      <c r="AE64" s="11"/>
      <c r="AF64" s="11"/>
      <c r="AG64" s="43"/>
      <c r="AH64" s="31"/>
      <c r="AI64" s="31"/>
      <c r="AJ64" s="27"/>
      <c r="AK64" s="27"/>
      <c r="AL64" s="27"/>
      <c r="AM64" s="27"/>
      <c r="AN64" s="18"/>
      <c r="AO64" s="31"/>
      <c r="AP64" s="31"/>
      <c r="AQ64" s="14"/>
      <c r="AR64" s="14"/>
      <c r="AS64" s="14"/>
      <c r="AT64" s="32"/>
      <c r="AU64" s="18"/>
      <c r="AV64" s="33"/>
      <c r="AW64" s="33"/>
      <c r="AY64" s="34"/>
      <c r="AZ64" s="34"/>
      <c r="BE64" s="48"/>
      <c r="BF64" s="34"/>
      <c r="BG64" s="34"/>
      <c r="BH64" s="49"/>
      <c r="BI64" s="34"/>
      <c r="BJ64" s="34"/>
      <c r="BK64" s="48"/>
      <c r="BL64" s="30"/>
      <c r="BM64" s="30"/>
      <c r="BO64" s="30"/>
      <c r="BP64" s="30"/>
      <c r="BR64" s="30"/>
      <c r="BS64" s="30"/>
    </row>
    <row r="65" spans="1:74" x14ac:dyDescent="0.3">
      <c r="A65" s="11" t="s">
        <v>50</v>
      </c>
      <c r="B65" s="14"/>
      <c r="C65" s="14">
        <v>399180</v>
      </c>
      <c r="D65" s="11"/>
      <c r="E65" s="14">
        <v>450000</v>
      </c>
      <c r="F65" s="14"/>
      <c r="G65" s="14">
        <v>640510</v>
      </c>
      <c r="H65" s="14"/>
      <c r="I65" s="14">
        <v>641630</v>
      </c>
      <c r="J65" s="18" t="s">
        <v>7</v>
      </c>
      <c r="K65" s="14">
        <v>221730</v>
      </c>
      <c r="L65" s="69">
        <v>70557</v>
      </c>
      <c r="M65" s="20" t="s">
        <v>7</v>
      </c>
      <c r="N65" s="70">
        <v>187830</v>
      </c>
      <c r="O65" s="14">
        <v>70404</v>
      </c>
      <c r="P65" s="18" t="s">
        <v>7</v>
      </c>
      <c r="Q65" s="19">
        <v>187450</v>
      </c>
      <c r="R65" s="19">
        <v>75035</v>
      </c>
      <c r="S65" s="19">
        <v>197232</v>
      </c>
      <c r="T65" s="19">
        <v>83802</v>
      </c>
      <c r="U65" s="18" t="s">
        <v>7</v>
      </c>
      <c r="V65" s="27">
        <v>207092</v>
      </c>
      <c r="W65" s="27">
        <v>92671</v>
      </c>
      <c r="X65" s="27">
        <v>213400</v>
      </c>
      <c r="Y65" s="27">
        <v>91880</v>
      </c>
      <c r="Z65" s="18" t="s">
        <v>7</v>
      </c>
      <c r="AA65" s="19">
        <v>219200</v>
      </c>
      <c r="AB65" s="19">
        <v>92856</v>
      </c>
      <c r="AC65" s="19"/>
      <c r="AD65" s="19"/>
      <c r="AE65" s="19"/>
      <c r="AF65" s="19"/>
      <c r="AG65" s="43"/>
      <c r="AH65" s="11"/>
      <c r="AI65" s="11"/>
      <c r="AJ65" s="27"/>
      <c r="AK65" s="27">
        <v>213537</v>
      </c>
      <c r="AL65" s="27"/>
      <c r="AM65" s="27">
        <v>99005</v>
      </c>
      <c r="AN65" s="18"/>
      <c r="AO65" s="31"/>
      <c r="AP65" s="31"/>
      <c r="AQ65" s="14"/>
      <c r="AR65" s="14"/>
      <c r="AS65" s="14"/>
      <c r="AT65" s="32"/>
      <c r="AU65" s="18"/>
      <c r="AV65" s="33"/>
      <c r="AW65" s="33"/>
      <c r="AY65" s="34"/>
      <c r="AZ65" s="34"/>
      <c r="BE65" s="48"/>
      <c r="BF65" s="34"/>
      <c r="BG65" s="34"/>
      <c r="BH65" s="49"/>
      <c r="BI65" s="34"/>
      <c r="BJ65" s="34"/>
      <c r="BK65" s="48"/>
      <c r="BL65" s="30"/>
      <c r="BM65" s="30"/>
      <c r="BO65" s="30"/>
      <c r="BP65" s="30"/>
      <c r="BR65" s="30"/>
      <c r="BS65" s="30"/>
    </row>
    <row r="66" spans="1:74" x14ac:dyDescent="0.3">
      <c r="A66" s="187" t="s">
        <v>86</v>
      </c>
      <c r="B66" s="11"/>
      <c r="C66" s="11"/>
      <c r="D66" s="11"/>
      <c r="E66" s="11"/>
      <c r="F66" s="11"/>
      <c r="G66" s="11"/>
      <c r="H66" s="14"/>
      <c r="I66" s="11"/>
      <c r="J66" s="51"/>
      <c r="K66" s="14"/>
      <c r="L66" s="14"/>
      <c r="M66" s="20"/>
      <c r="N66" s="70"/>
      <c r="O66" s="14"/>
      <c r="P66" s="18"/>
      <c r="Q66" s="11"/>
      <c r="R66" s="11"/>
      <c r="S66" s="11"/>
      <c r="T66" s="11"/>
      <c r="U66" s="18"/>
      <c r="V66" s="27"/>
      <c r="W66" s="27"/>
      <c r="X66" s="27"/>
      <c r="Y66" s="27"/>
      <c r="Z66" s="18" t="s">
        <v>7</v>
      </c>
      <c r="AA66" s="19"/>
      <c r="AB66" s="19"/>
      <c r="AC66" s="19">
        <v>37000</v>
      </c>
      <c r="AD66" s="19">
        <v>9999</v>
      </c>
      <c r="AE66" s="37">
        <v>28120</v>
      </c>
      <c r="AF66" s="19">
        <v>9754</v>
      </c>
      <c r="AG66" s="18" t="s">
        <v>7</v>
      </c>
      <c r="AH66" s="31">
        <v>34750</v>
      </c>
      <c r="AI66" s="31">
        <v>11258</v>
      </c>
      <c r="AJ66" s="27"/>
      <c r="AK66" s="27"/>
      <c r="AL66" s="27"/>
      <c r="AM66" s="27"/>
      <c r="AN66" s="18" t="s">
        <v>7</v>
      </c>
      <c r="AO66" s="31">
        <v>33050</v>
      </c>
      <c r="AP66" s="30">
        <v>12118</v>
      </c>
      <c r="AQ66" s="14">
        <v>55940</v>
      </c>
      <c r="AR66" s="14">
        <v>18664</v>
      </c>
      <c r="AS66" s="14">
        <v>43170</v>
      </c>
      <c r="AT66" s="32">
        <v>11512</v>
      </c>
      <c r="AU66" s="18" t="s">
        <v>7</v>
      </c>
      <c r="AV66" s="33">
        <v>29300</v>
      </c>
      <c r="AW66" s="33">
        <v>10685</v>
      </c>
      <c r="AX66" s="18" t="s">
        <v>7</v>
      </c>
      <c r="AY66" s="34">
        <v>100895</v>
      </c>
      <c r="AZ66" s="34">
        <v>452785</v>
      </c>
      <c r="BA66" s="11">
        <v>115684</v>
      </c>
      <c r="BB66" s="11">
        <v>549772</v>
      </c>
      <c r="BC66" s="11">
        <v>76750</v>
      </c>
      <c r="BD66" s="11">
        <v>460500</v>
      </c>
      <c r="BE66" s="18" t="s">
        <v>7</v>
      </c>
      <c r="BF66" s="34">
        <v>20380</v>
      </c>
      <c r="BG66" s="34">
        <v>159930</v>
      </c>
      <c r="BH66" s="18" t="s">
        <v>7</v>
      </c>
      <c r="BI66" s="38">
        <v>28205</v>
      </c>
      <c r="BJ66" s="34">
        <v>267350</v>
      </c>
      <c r="BK66" s="20" t="s">
        <v>7</v>
      </c>
      <c r="BL66" s="30">
        <v>49428</v>
      </c>
      <c r="BM66" s="30">
        <v>18807</v>
      </c>
      <c r="BN66" s="62" t="s">
        <v>12</v>
      </c>
      <c r="BO66" s="30">
        <v>1439</v>
      </c>
      <c r="BP66" s="30">
        <v>12791</v>
      </c>
      <c r="BQ66" s="20" t="s">
        <v>12</v>
      </c>
      <c r="BR66" s="30">
        <v>1320</v>
      </c>
      <c r="BS66" s="30">
        <v>11667</v>
      </c>
      <c r="BT66" s="20" t="s">
        <v>12</v>
      </c>
      <c r="BU66" s="4">
        <v>1767</v>
      </c>
      <c r="BV66" s="4">
        <v>16474</v>
      </c>
    </row>
    <row r="67" spans="1:74" x14ac:dyDescent="0.3">
      <c r="A67" s="187" t="s">
        <v>87</v>
      </c>
      <c r="B67" s="11"/>
      <c r="C67" s="11"/>
      <c r="D67" s="11"/>
      <c r="E67" s="11"/>
      <c r="F67" s="11"/>
      <c r="G67" s="11"/>
      <c r="H67" s="14"/>
      <c r="I67" s="11"/>
      <c r="J67" s="51"/>
      <c r="K67" s="14"/>
      <c r="L67" s="14"/>
      <c r="M67" s="20"/>
      <c r="N67" s="70"/>
      <c r="O67" s="14"/>
      <c r="P67" s="18"/>
      <c r="Q67" s="11"/>
      <c r="R67" s="11"/>
      <c r="S67" s="11"/>
      <c r="T67" s="11"/>
      <c r="U67" s="18"/>
      <c r="V67" s="27"/>
      <c r="W67" s="27"/>
      <c r="X67" s="27"/>
      <c r="Y67" s="27"/>
      <c r="Z67" s="18" t="s">
        <v>7</v>
      </c>
      <c r="AA67" s="19"/>
      <c r="AB67" s="19"/>
      <c r="AC67" s="19">
        <v>2850</v>
      </c>
      <c r="AD67" s="19">
        <v>470</v>
      </c>
      <c r="AE67" s="19">
        <v>2455</v>
      </c>
      <c r="AF67" s="19">
        <v>565</v>
      </c>
      <c r="AG67" s="18" t="s">
        <v>7</v>
      </c>
      <c r="AH67" s="31">
        <v>3070</v>
      </c>
      <c r="AI67" s="31">
        <v>782</v>
      </c>
      <c r="AJ67" s="27"/>
      <c r="AK67" s="27"/>
      <c r="AL67" s="27"/>
      <c r="AM67" s="27"/>
      <c r="AN67" s="18" t="s">
        <v>7</v>
      </c>
      <c r="AO67" s="31">
        <v>1614</v>
      </c>
      <c r="AP67" s="30">
        <v>470</v>
      </c>
      <c r="AQ67" s="69">
        <v>6615</v>
      </c>
      <c r="AR67" s="14">
        <v>1760</v>
      </c>
      <c r="AS67" s="14">
        <v>8966</v>
      </c>
      <c r="AT67" s="32">
        <v>2223</v>
      </c>
      <c r="AU67" s="18" t="s">
        <v>7</v>
      </c>
      <c r="AV67" s="33">
        <v>9972</v>
      </c>
      <c r="AW67" s="33">
        <v>3971</v>
      </c>
      <c r="AX67" s="18" t="s">
        <v>7</v>
      </c>
      <c r="AY67" s="34">
        <v>13200</v>
      </c>
      <c r="AZ67" s="34">
        <v>39655</v>
      </c>
      <c r="BA67" s="11">
        <v>15985</v>
      </c>
      <c r="BB67" s="11">
        <v>45915</v>
      </c>
      <c r="BC67" s="11">
        <v>5337</v>
      </c>
      <c r="BD67" s="11">
        <v>21348</v>
      </c>
      <c r="BE67" s="18" t="s">
        <v>7</v>
      </c>
      <c r="BF67" s="34">
        <v>9250</v>
      </c>
      <c r="BG67" s="34">
        <v>49150</v>
      </c>
      <c r="BH67" s="18" t="s">
        <v>7</v>
      </c>
      <c r="BI67" s="34">
        <v>12797</v>
      </c>
      <c r="BJ67" s="34">
        <v>66910</v>
      </c>
      <c r="BK67" s="20" t="s">
        <v>7</v>
      </c>
      <c r="BL67" s="30">
        <v>19932</v>
      </c>
      <c r="BM67" s="30">
        <v>5216</v>
      </c>
      <c r="BN67" s="16"/>
      <c r="BO67" s="30"/>
      <c r="BP67" s="30"/>
      <c r="BQ67" s="20"/>
      <c r="BR67" s="30"/>
      <c r="BS67" s="30"/>
      <c r="BT67" s="20"/>
    </row>
    <row r="68" spans="1:74" x14ac:dyDescent="0.3">
      <c r="A68" s="187" t="s">
        <v>88</v>
      </c>
      <c r="B68" s="11"/>
      <c r="C68" s="11"/>
      <c r="D68" s="11"/>
      <c r="E68" s="11"/>
      <c r="F68" s="11"/>
      <c r="G68" s="11"/>
      <c r="H68" s="14"/>
      <c r="I68" s="11"/>
      <c r="J68" s="51"/>
      <c r="K68" s="14"/>
      <c r="L68" s="14"/>
      <c r="M68" s="20"/>
      <c r="N68" s="70"/>
      <c r="O68" s="14"/>
      <c r="P68" s="18"/>
      <c r="Q68" s="11"/>
      <c r="R68" s="11"/>
      <c r="S68" s="11"/>
      <c r="T68" s="11"/>
      <c r="U68" s="18"/>
      <c r="V68" s="27"/>
      <c r="W68" s="27"/>
      <c r="X68" s="27"/>
      <c r="Y68" s="27"/>
      <c r="Z68" s="18" t="s">
        <v>7</v>
      </c>
      <c r="AA68" s="19"/>
      <c r="AB68" s="19"/>
      <c r="AC68" s="19">
        <v>245000</v>
      </c>
      <c r="AD68" s="19">
        <v>108529</v>
      </c>
      <c r="AE68" s="19">
        <v>167500</v>
      </c>
      <c r="AF68" s="19">
        <v>97344</v>
      </c>
      <c r="AG68" s="18" t="s">
        <v>7</v>
      </c>
      <c r="AH68" s="32">
        <v>356250</v>
      </c>
      <c r="AI68" s="32">
        <v>155829</v>
      </c>
      <c r="AJ68" s="27"/>
      <c r="AK68" s="27"/>
      <c r="AL68" s="27"/>
      <c r="AM68" s="27"/>
      <c r="AN68" s="18" t="s">
        <v>7</v>
      </c>
      <c r="AO68" s="72">
        <v>348560</v>
      </c>
      <c r="AP68" s="32">
        <v>139421</v>
      </c>
      <c r="AQ68" s="32">
        <v>295745</v>
      </c>
      <c r="AR68" s="32">
        <v>118294</v>
      </c>
      <c r="AS68" s="32">
        <v>312285</v>
      </c>
      <c r="AT68" s="32">
        <v>138793</v>
      </c>
      <c r="AU68" s="18" t="s">
        <v>7</v>
      </c>
      <c r="AV68" s="33">
        <v>318571</v>
      </c>
      <c r="AW68" s="33">
        <v>132738</v>
      </c>
      <c r="AX68" s="18" t="s">
        <v>7</v>
      </c>
      <c r="AY68" s="34">
        <v>363493</v>
      </c>
      <c r="AZ68" s="34">
        <v>2665630</v>
      </c>
      <c r="BA68" s="11">
        <v>191961</v>
      </c>
      <c r="BB68" s="11">
        <v>1775640</v>
      </c>
      <c r="BC68" s="11">
        <v>212732</v>
      </c>
      <c r="BD68" s="11">
        <v>2341152</v>
      </c>
      <c r="BE68" s="18" t="s">
        <v>7</v>
      </c>
      <c r="BF68" s="34">
        <v>117041</v>
      </c>
      <c r="BG68" s="34">
        <v>1770410</v>
      </c>
      <c r="BH68" s="18" t="s">
        <v>7</v>
      </c>
      <c r="BI68" s="34">
        <v>355456</v>
      </c>
      <c r="BJ68" s="34">
        <v>3110240</v>
      </c>
      <c r="BK68" s="15" t="s">
        <v>7</v>
      </c>
      <c r="BL68" s="30">
        <v>595312</v>
      </c>
      <c r="BM68" s="30">
        <v>271197</v>
      </c>
      <c r="BN68" s="62" t="s">
        <v>12</v>
      </c>
      <c r="BO68" s="30">
        <v>15189</v>
      </c>
      <c r="BP68" s="30">
        <v>148704</v>
      </c>
      <c r="BQ68" s="15" t="s">
        <v>12</v>
      </c>
      <c r="BR68" s="30">
        <v>11543</v>
      </c>
      <c r="BS68" s="30">
        <v>117067</v>
      </c>
      <c r="BT68" s="15" t="s">
        <v>12</v>
      </c>
      <c r="BU68" s="4">
        <v>33131</v>
      </c>
      <c r="BV68" s="4">
        <v>346801</v>
      </c>
    </row>
    <row r="69" spans="1:74" x14ac:dyDescent="0.3">
      <c r="A69" s="187" t="s">
        <v>176</v>
      </c>
      <c r="B69" s="11"/>
      <c r="C69" s="11"/>
      <c r="D69" s="11"/>
      <c r="E69" s="11"/>
      <c r="F69" s="11"/>
      <c r="G69" s="11"/>
      <c r="H69" s="14"/>
      <c r="I69" s="11"/>
      <c r="J69" s="51"/>
      <c r="K69" s="14"/>
      <c r="L69" s="14"/>
      <c r="M69" s="20"/>
      <c r="N69" s="70"/>
      <c r="O69" s="14"/>
      <c r="P69" s="18"/>
      <c r="Q69" s="11"/>
      <c r="R69" s="11"/>
      <c r="S69" s="11"/>
      <c r="T69" s="11"/>
      <c r="U69" s="18"/>
      <c r="V69" s="27"/>
      <c r="W69" s="27"/>
      <c r="X69" s="27"/>
      <c r="Y69" s="27"/>
      <c r="Z69" s="18"/>
      <c r="AA69" s="19"/>
      <c r="AB69" s="19"/>
      <c r="AC69" s="19"/>
      <c r="AD69" s="19">
        <v>591</v>
      </c>
      <c r="AE69" s="19"/>
      <c r="AF69" s="19">
        <v>722</v>
      </c>
      <c r="AG69" s="48"/>
      <c r="AH69" s="31"/>
      <c r="AI69" s="31">
        <v>733</v>
      </c>
      <c r="AJ69" s="27"/>
      <c r="AK69" s="27"/>
      <c r="AL69" s="27"/>
      <c r="AM69" s="27"/>
      <c r="AN69" s="18"/>
      <c r="AO69" s="31"/>
      <c r="AP69" s="30">
        <v>649</v>
      </c>
      <c r="AQ69" s="14"/>
      <c r="AR69" s="14">
        <v>2667</v>
      </c>
      <c r="AS69" s="14"/>
      <c r="AT69" s="32">
        <v>2442</v>
      </c>
      <c r="AU69" s="18"/>
      <c r="AV69" s="33"/>
      <c r="AW69" s="33">
        <v>4952</v>
      </c>
      <c r="AY69" s="34"/>
      <c r="AZ69" s="34">
        <v>74020</v>
      </c>
      <c r="BB69" s="11">
        <v>68370</v>
      </c>
      <c r="BD69" s="44">
        <v>21226</v>
      </c>
      <c r="BE69" s="18"/>
      <c r="BF69" s="34"/>
      <c r="BG69" s="34">
        <v>16850</v>
      </c>
      <c r="BH69" s="49"/>
      <c r="BI69" s="34"/>
      <c r="BJ69" s="34">
        <v>29896</v>
      </c>
      <c r="BK69" s="48"/>
      <c r="BL69" s="30"/>
      <c r="BM69" s="30">
        <v>252</v>
      </c>
      <c r="BO69" s="30"/>
      <c r="BP69" s="30">
        <v>4513</v>
      </c>
      <c r="BR69" s="30"/>
      <c r="BS69" s="29">
        <v>5067</v>
      </c>
      <c r="BV69" s="4">
        <v>3355</v>
      </c>
    </row>
    <row r="70" spans="1:74" x14ac:dyDescent="0.3">
      <c r="A70" s="18" t="s">
        <v>59</v>
      </c>
      <c r="B70" s="14"/>
      <c r="C70" s="14">
        <v>100</v>
      </c>
      <c r="D70" s="11"/>
      <c r="E70" s="14">
        <v>150</v>
      </c>
      <c r="F70" s="14"/>
      <c r="G70" s="14">
        <v>220</v>
      </c>
      <c r="H70" s="11"/>
      <c r="I70" s="14">
        <v>230</v>
      </c>
      <c r="J70" s="18"/>
      <c r="K70" s="11"/>
      <c r="L70" s="11"/>
      <c r="M70" s="20"/>
      <c r="N70" s="11"/>
      <c r="O70" s="11"/>
      <c r="P70" s="18"/>
      <c r="Q70" s="11"/>
      <c r="R70" s="11"/>
      <c r="S70" s="11"/>
      <c r="T70" s="11"/>
      <c r="U70" s="18"/>
      <c r="V70" s="11"/>
      <c r="W70" s="11"/>
      <c r="X70" s="11"/>
      <c r="Y70" s="11"/>
      <c r="Z70" s="18"/>
      <c r="AA70" s="11"/>
      <c r="AB70" s="11"/>
      <c r="AC70" s="11"/>
      <c r="AD70" s="11"/>
      <c r="AE70" s="11"/>
      <c r="AF70" s="11"/>
      <c r="AG70" s="18"/>
      <c r="AH70" s="11"/>
      <c r="AI70" s="11"/>
      <c r="AJ70" s="11"/>
      <c r="AK70" s="11"/>
      <c r="AL70" s="11"/>
      <c r="AM70" s="11"/>
      <c r="AN70" s="18"/>
      <c r="AO70" s="11"/>
      <c r="AP70" s="11"/>
      <c r="AQ70" s="11"/>
      <c r="AR70" s="11"/>
      <c r="AS70" s="11"/>
      <c r="AT70" s="54"/>
      <c r="AU70" s="18"/>
      <c r="AV70" s="11"/>
      <c r="AW70" s="11"/>
      <c r="AY70" s="11"/>
      <c r="AZ70" s="11"/>
      <c r="BE70" s="18"/>
      <c r="BF70" s="11"/>
      <c r="BG70" s="11"/>
      <c r="BH70" s="18"/>
      <c r="BI70" s="11"/>
      <c r="BJ70" s="11"/>
      <c r="BK70" s="18"/>
      <c r="BL70" s="11"/>
      <c r="BM70" s="11"/>
      <c r="BN70" s="18"/>
      <c r="BO70" s="11"/>
      <c r="BP70" s="11"/>
      <c r="BQ70" s="18"/>
      <c r="BR70" s="11"/>
      <c r="BS70" s="11"/>
      <c r="BT70" s="18"/>
      <c r="BU70" s="11"/>
      <c r="BV70" s="11"/>
    </row>
    <row r="71" spans="1:74" x14ac:dyDescent="0.3">
      <c r="A71" s="20" t="s">
        <v>15</v>
      </c>
      <c r="B71" s="11"/>
      <c r="C71" s="11"/>
      <c r="D71" s="11"/>
      <c r="E71" s="11"/>
      <c r="F71" s="11"/>
      <c r="G71" s="11"/>
      <c r="H71" s="14"/>
      <c r="I71" s="11"/>
      <c r="J71" s="51"/>
      <c r="K71" s="14"/>
      <c r="L71" s="14"/>
      <c r="M71" s="20"/>
      <c r="N71" s="70"/>
      <c r="O71" s="14"/>
      <c r="P71" s="18"/>
      <c r="Q71" s="11"/>
      <c r="R71" s="11"/>
      <c r="S71" s="11"/>
      <c r="T71" s="11"/>
      <c r="U71" s="18"/>
      <c r="V71" s="27"/>
      <c r="W71" s="27"/>
      <c r="X71" s="27"/>
      <c r="Y71" s="27"/>
      <c r="Z71" s="18"/>
      <c r="AA71" s="19"/>
      <c r="AB71" s="19"/>
      <c r="AC71" s="19"/>
      <c r="AD71" s="19"/>
      <c r="AE71" s="19"/>
      <c r="AF71" s="19">
        <v>56</v>
      </c>
      <c r="AG71" s="48"/>
      <c r="AH71" s="31"/>
      <c r="AI71" s="31">
        <v>538</v>
      </c>
      <c r="AJ71" s="27"/>
      <c r="AK71" s="27">
        <v>524</v>
      </c>
      <c r="AL71" s="27"/>
      <c r="AM71" s="27">
        <v>477</v>
      </c>
      <c r="AN71" s="18"/>
      <c r="AO71" s="31"/>
      <c r="AP71" s="30">
        <v>509</v>
      </c>
      <c r="AQ71" s="14"/>
      <c r="AR71" s="14">
        <v>600</v>
      </c>
      <c r="AS71" s="14"/>
      <c r="AT71" s="32">
        <v>684</v>
      </c>
      <c r="AU71" s="18"/>
      <c r="AV71" s="33"/>
      <c r="AW71" s="33">
        <v>1269</v>
      </c>
      <c r="AY71" s="34"/>
      <c r="AZ71" s="34">
        <v>16950</v>
      </c>
      <c r="BB71" s="11">
        <v>7425</v>
      </c>
      <c r="BD71" s="11">
        <v>7100</v>
      </c>
      <c r="BE71" s="18"/>
      <c r="BF71" s="34"/>
      <c r="BG71" s="34">
        <v>7750</v>
      </c>
      <c r="BH71" s="49"/>
      <c r="BI71" s="34"/>
      <c r="BJ71" s="34">
        <v>45250</v>
      </c>
      <c r="BK71" s="48"/>
      <c r="BL71" s="30"/>
      <c r="BM71" s="30">
        <v>1608</v>
      </c>
      <c r="BO71" s="30"/>
      <c r="BP71" s="30">
        <v>1277</v>
      </c>
      <c r="BR71" s="30"/>
      <c r="BS71" s="30">
        <v>1600</v>
      </c>
      <c r="BV71" s="4">
        <v>1971</v>
      </c>
    </row>
    <row r="72" spans="1:74" x14ac:dyDescent="0.3">
      <c r="A72" s="20" t="s">
        <v>37</v>
      </c>
      <c r="B72" s="11"/>
      <c r="C72" s="11"/>
      <c r="D72" s="11"/>
      <c r="E72" s="11"/>
      <c r="F72" s="14"/>
      <c r="G72" s="14">
        <v>2000</v>
      </c>
      <c r="H72" s="14"/>
      <c r="I72" s="14">
        <v>2150</v>
      </c>
      <c r="J72" s="51"/>
      <c r="K72" s="14"/>
      <c r="L72" s="14"/>
      <c r="M72" s="20"/>
      <c r="N72" s="70"/>
      <c r="O72" s="14"/>
      <c r="P72" s="18"/>
      <c r="Q72" s="19"/>
      <c r="R72" s="19"/>
      <c r="S72" s="19"/>
      <c r="T72" s="19">
        <v>764</v>
      </c>
      <c r="U72" s="18"/>
      <c r="V72" s="27"/>
      <c r="W72" s="27">
        <v>1285</v>
      </c>
      <c r="X72" s="27"/>
      <c r="Y72" s="27">
        <v>1067</v>
      </c>
      <c r="Z72" s="18"/>
      <c r="AA72" s="19"/>
      <c r="AB72" s="19">
        <v>1036</v>
      </c>
      <c r="AC72" s="19"/>
      <c r="AD72" s="19">
        <v>2364</v>
      </c>
      <c r="AE72" s="19"/>
      <c r="AF72" s="19"/>
      <c r="AG72" s="48"/>
      <c r="AH72" s="31"/>
      <c r="AI72" s="31"/>
      <c r="AJ72" s="27"/>
      <c r="AK72" s="27"/>
      <c r="AL72" s="27"/>
      <c r="AM72" s="27"/>
      <c r="AN72" s="18"/>
      <c r="AO72" s="31"/>
      <c r="AP72" s="30"/>
      <c r="AQ72" s="14"/>
      <c r="AR72" s="14"/>
      <c r="AS72" s="14"/>
      <c r="AT72" s="32"/>
      <c r="AU72" s="18"/>
      <c r="AV72" s="33"/>
      <c r="AW72" s="33"/>
      <c r="AY72" s="34"/>
      <c r="AZ72" s="34"/>
      <c r="BE72" s="18"/>
      <c r="BF72" s="34"/>
      <c r="BG72" s="34"/>
      <c r="BH72" s="49"/>
      <c r="BI72" s="34"/>
      <c r="BJ72" s="34"/>
      <c r="BK72" s="48"/>
      <c r="BL72" s="30"/>
      <c r="BM72" s="30"/>
      <c r="BO72" s="30"/>
      <c r="BP72" s="29">
        <v>14865</v>
      </c>
      <c r="BR72" s="30"/>
      <c r="BS72" s="29">
        <v>13056</v>
      </c>
      <c r="BV72" s="4">
        <v>12346</v>
      </c>
    </row>
    <row r="73" spans="1:74" x14ac:dyDescent="0.3">
      <c r="A73" s="187" t="s">
        <v>177</v>
      </c>
      <c r="B73" s="11"/>
      <c r="C73" s="11"/>
      <c r="D73" s="11"/>
      <c r="E73" s="11"/>
      <c r="F73" s="14"/>
      <c r="G73" s="14"/>
      <c r="H73" s="14"/>
      <c r="I73" s="14"/>
      <c r="J73" s="51"/>
      <c r="K73" s="14"/>
      <c r="L73" s="14"/>
      <c r="M73" s="20"/>
      <c r="N73" s="70"/>
      <c r="O73" s="14"/>
      <c r="P73" s="18"/>
      <c r="Q73" s="19"/>
      <c r="R73" s="19"/>
      <c r="S73" s="19"/>
      <c r="T73" s="19"/>
      <c r="U73" s="18"/>
      <c r="V73" s="27"/>
      <c r="W73" s="27"/>
      <c r="X73" s="27"/>
      <c r="Y73" s="27"/>
      <c r="Z73" s="18"/>
      <c r="AA73" s="19"/>
      <c r="AB73" s="19"/>
      <c r="AC73" s="19"/>
      <c r="AD73" s="19"/>
      <c r="AE73" s="19"/>
      <c r="AF73" s="37">
        <v>1616</v>
      </c>
      <c r="AG73" s="48" t="s">
        <v>7</v>
      </c>
      <c r="AH73" s="31"/>
      <c r="AI73" s="31">
        <v>1237</v>
      </c>
      <c r="AJ73" s="27">
        <v>2670</v>
      </c>
      <c r="AK73" s="27">
        <v>1246</v>
      </c>
      <c r="AL73" s="27">
        <v>1185</v>
      </c>
      <c r="AM73" s="27">
        <v>1780</v>
      </c>
      <c r="AN73" s="18" t="s">
        <v>7</v>
      </c>
      <c r="AO73" s="31"/>
      <c r="AP73" s="30">
        <v>3978</v>
      </c>
      <c r="AQ73" s="14"/>
      <c r="AR73" s="14">
        <v>3941</v>
      </c>
      <c r="AS73" s="14"/>
      <c r="AT73" s="32">
        <v>4563</v>
      </c>
      <c r="AU73" s="18"/>
      <c r="AV73" s="33"/>
      <c r="AW73" s="33">
        <v>5356</v>
      </c>
      <c r="AY73" s="34"/>
      <c r="AZ73" s="34">
        <v>71145</v>
      </c>
      <c r="BB73" s="11">
        <v>72765</v>
      </c>
      <c r="BD73" s="11">
        <v>43885</v>
      </c>
      <c r="BE73" s="18"/>
      <c r="BF73" s="34"/>
      <c r="BG73" s="34">
        <v>10950</v>
      </c>
      <c r="BH73" s="49"/>
      <c r="BI73" s="34"/>
      <c r="BJ73" s="34">
        <v>17275</v>
      </c>
      <c r="BK73" s="48"/>
      <c r="BL73" s="30"/>
      <c r="BM73" s="30">
        <v>640</v>
      </c>
      <c r="BO73" s="30"/>
      <c r="BP73" s="30"/>
      <c r="BR73" s="30"/>
      <c r="BS73" s="30"/>
    </row>
    <row r="74" spans="1:74" x14ac:dyDescent="0.3">
      <c r="A74" s="187" t="s">
        <v>178</v>
      </c>
      <c r="B74" s="11"/>
      <c r="C74" s="11"/>
      <c r="D74" s="11"/>
      <c r="E74" s="11"/>
      <c r="F74" s="14"/>
      <c r="G74" s="14"/>
      <c r="H74" s="14"/>
      <c r="I74" s="14"/>
      <c r="J74" s="51"/>
      <c r="K74" s="14"/>
      <c r="L74" s="14"/>
      <c r="M74" s="20"/>
      <c r="N74" s="70"/>
      <c r="O74" s="14"/>
      <c r="P74" s="18"/>
      <c r="Q74" s="19"/>
      <c r="R74" s="19"/>
      <c r="S74" s="19"/>
      <c r="T74" s="19"/>
      <c r="U74" s="18"/>
      <c r="V74" s="27"/>
      <c r="W74" s="27"/>
      <c r="X74" s="27"/>
      <c r="Y74" s="27"/>
      <c r="Z74" s="18"/>
      <c r="AA74" s="19"/>
      <c r="AB74" s="19"/>
      <c r="AC74" s="19"/>
      <c r="AD74" s="19"/>
      <c r="AE74" s="19"/>
      <c r="AF74" s="37">
        <v>1091</v>
      </c>
      <c r="AG74" s="48"/>
      <c r="AH74" s="31"/>
      <c r="AI74" s="31">
        <v>981</v>
      </c>
      <c r="AJ74" s="27"/>
      <c r="AK74" s="27">
        <v>1124</v>
      </c>
      <c r="AL74" s="27"/>
      <c r="AM74" s="27">
        <v>910</v>
      </c>
      <c r="AN74" s="18"/>
      <c r="AO74" s="31"/>
      <c r="AP74" s="30">
        <v>1090</v>
      </c>
      <c r="AQ74" s="14"/>
      <c r="AR74" s="14">
        <v>591</v>
      </c>
      <c r="AS74" s="14"/>
      <c r="AT74" s="32">
        <v>267</v>
      </c>
      <c r="AU74" s="18"/>
      <c r="AV74" s="33"/>
      <c r="AW74" s="33">
        <v>2017</v>
      </c>
      <c r="AY74" s="34"/>
      <c r="AZ74" s="34">
        <v>25800</v>
      </c>
      <c r="BB74" s="11">
        <v>22750</v>
      </c>
      <c r="BD74" s="11">
        <v>11910</v>
      </c>
      <c r="BE74" s="18"/>
      <c r="BF74" s="34"/>
      <c r="BG74" s="34">
        <v>2800</v>
      </c>
      <c r="BH74" s="49"/>
      <c r="BI74" s="34"/>
      <c r="BJ74" s="34">
        <v>15360</v>
      </c>
      <c r="BK74" s="48"/>
      <c r="BL74" s="30"/>
      <c r="BM74" s="30">
        <v>38</v>
      </c>
      <c r="BO74" s="30"/>
      <c r="BP74" s="30"/>
      <c r="BR74" s="30"/>
      <c r="BS74" s="30"/>
    </row>
    <row r="75" spans="1:74" x14ac:dyDescent="0.3">
      <c r="A75" s="20" t="s">
        <v>388</v>
      </c>
      <c r="B75" s="14"/>
      <c r="C75" s="14">
        <v>54000</v>
      </c>
      <c r="D75" s="11"/>
      <c r="E75" s="14">
        <v>27000</v>
      </c>
      <c r="F75" s="14"/>
      <c r="G75" s="14">
        <v>18900</v>
      </c>
      <c r="H75" s="14"/>
      <c r="I75" s="14">
        <v>19000</v>
      </c>
      <c r="J75" s="20" t="s">
        <v>7</v>
      </c>
      <c r="K75" s="57">
        <v>2500</v>
      </c>
      <c r="L75" s="57">
        <v>925</v>
      </c>
      <c r="M75" s="20" t="s">
        <v>24</v>
      </c>
      <c r="N75" s="70">
        <v>15400</v>
      </c>
      <c r="O75" s="14">
        <v>842</v>
      </c>
      <c r="P75" s="18"/>
      <c r="Q75" s="19"/>
      <c r="R75" s="19"/>
      <c r="S75" s="19"/>
      <c r="T75" s="19">
        <v>726</v>
      </c>
      <c r="U75" s="18" t="s">
        <v>24</v>
      </c>
      <c r="V75" s="27"/>
      <c r="W75" s="27">
        <v>817</v>
      </c>
      <c r="X75" s="27">
        <v>15450</v>
      </c>
      <c r="Y75" s="27">
        <v>570</v>
      </c>
      <c r="Z75" s="58" t="s">
        <v>7</v>
      </c>
      <c r="AA75" s="19">
        <v>17100</v>
      </c>
      <c r="AB75" s="19">
        <v>712</v>
      </c>
      <c r="AC75" s="19"/>
      <c r="AD75" s="19">
        <v>788</v>
      </c>
      <c r="AE75" s="19"/>
      <c r="AF75" s="19">
        <v>961</v>
      </c>
      <c r="AG75" s="63" t="s">
        <v>24</v>
      </c>
      <c r="AH75" s="31"/>
      <c r="AI75" s="31">
        <v>915</v>
      </c>
      <c r="AJ75" s="27">
        <v>18300</v>
      </c>
      <c r="AK75" s="27">
        <v>920</v>
      </c>
      <c r="AL75" s="27">
        <v>11050</v>
      </c>
      <c r="AM75" s="27">
        <v>610</v>
      </c>
      <c r="AN75" s="18" t="s">
        <v>24</v>
      </c>
      <c r="AO75" s="31">
        <v>10810</v>
      </c>
      <c r="AP75" s="30">
        <v>626</v>
      </c>
      <c r="AQ75" s="14">
        <v>11500</v>
      </c>
      <c r="AR75" s="14">
        <v>657</v>
      </c>
      <c r="AS75" s="14">
        <v>20000</v>
      </c>
      <c r="AT75" s="32">
        <v>1313</v>
      </c>
      <c r="AU75" s="18" t="s">
        <v>24</v>
      </c>
      <c r="AV75" s="33">
        <v>38650</v>
      </c>
      <c r="AW75" s="33">
        <v>2082</v>
      </c>
      <c r="AX75" s="18" t="s">
        <v>24</v>
      </c>
      <c r="AY75" s="34">
        <v>34360</v>
      </c>
      <c r="AZ75" s="34">
        <v>27720</v>
      </c>
      <c r="BA75" s="11">
        <v>32380</v>
      </c>
      <c r="BB75" s="11">
        <v>28065</v>
      </c>
      <c r="BC75" s="11">
        <v>2000</v>
      </c>
      <c r="BD75" s="11">
        <v>6000</v>
      </c>
      <c r="BE75" s="18" t="s">
        <v>24</v>
      </c>
      <c r="BF75" s="34">
        <v>8000</v>
      </c>
      <c r="BG75" s="34">
        <v>8800</v>
      </c>
      <c r="BH75" s="18" t="s">
        <v>24</v>
      </c>
      <c r="BI75" s="34">
        <v>5500</v>
      </c>
      <c r="BJ75" s="34">
        <v>7750</v>
      </c>
      <c r="BK75" s="15" t="s">
        <v>1</v>
      </c>
      <c r="BL75" s="30">
        <v>58900</v>
      </c>
      <c r="BM75" s="30">
        <v>5257</v>
      </c>
      <c r="BN75" s="15" t="s">
        <v>1</v>
      </c>
      <c r="BO75" s="68">
        <v>19400</v>
      </c>
      <c r="BP75" s="30">
        <v>829</v>
      </c>
      <c r="BQ75" s="15" t="s">
        <v>1</v>
      </c>
      <c r="BR75" s="68">
        <v>20000</v>
      </c>
      <c r="BS75" s="30">
        <v>900</v>
      </c>
      <c r="BT75" s="15" t="s">
        <v>1</v>
      </c>
      <c r="BV75" s="4">
        <v>1640</v>
      </c>
    </row>
    <row r="76" spans="1:74" x14ac:dyDescent="0.3">
      <c r="A76" s="20" t="s">
        <v>70</v>
      </c>
      <c r="B76" s="11"/>
      <c r="C76" s="11"/>
      <c r="D76" s="11"/>
      <c r="E76" s="11"/>
      <c r="F76" s="11"/>
      <c r="G76" s="11"/>
      <c r="H76" s="11"/>
      <c r="I76" s="11"/>
      <c r="J76" s="18"/>
      <c r="K76" s="11"/>
      <c r="L76" s="11"/>
      <c r="M76" s="20"/>
      <c r="N76" s="11"/>
      <c r="O76" s="11"/>
      <c r="P76" s="18"/>
      <c r="Q76" s="11"/>
      <c r="R76" s="11"/>
      <c r="S76" s="11"/>
      <c r="T76" s="11"/>
      <c r="U76" s="18"/>
      <c r="V76" s="11"/>
      <c r="W76" s="11"/>
      <c r="X76" s="11"/>
      <c r="Y76" s="11"/>
      <c r="Z76" s="18"/>
      <c r="AA76" s="11"/>
      <c r="AB76" s="11"/>
      <c r="AC76" s="11"/>
      <c r="AD76" s="11"/>
      <c r="AE76" s="11"/>
      <c r="AF76" s="11"/>
      <c r="AG76" s="18"/>
      <c r="AH76" s="11"/>
      <c r="AI76" s="11"/>
      <c r="AJ76" s="11"/>
      <c r="AK76" s="11"/>
      <c r="AL76" s="11"/>
      <c r="AM76" s="11"/>
      <c r="AN76" s="18"/>
      <c r="AO76" s="11"/>
      <c r="AP76" s="11"/>
      <c r="AQ76" s="11"/>
      <c r="AR76" s="11"/>
      <c r="AS76" s="11"/>
      <c r="AT76" s="54"/>
      <c r="AU76" s="18"/>
      <c r="AV76" s="11"/>
      <c r="AW76" s="11"/>
      <c r="AY76" s="11"/>
      <c r="AZ76" s="11"/>
      <c r="BE76" s="18"/>
      <c r="BF76" s="11"/>
      <c r="BG76" s="11"/>
      <c r="BH76" s="18"/>
      <c r="BI76" s="11"/>
      <c r="BJ76" s="11"/>
      <c r="BK76" s="18"/>
      <c r="BL76" s="11"/>
      <c r="BM76" s="11"/>
      <c r="BN76" s="18"/>
      <c r="BO76" s="11"/>
      <c r="BP76" s="29">
        <v>527</v>
      </c>
      <c r="BQ76" s="20"/>
      <c r="BR76" s="11"/>
      <c r="BS76" s="29">
        <v>1114</v>
      </c>
      <c r="BT76" s="18"/>
      <c r="BV76" s="25">
        <v>1038</v>
      </c>
    </row>
    <row r="77" spans="1:74" x14ac:dyDescent="0.3">
      <c r="A77" s="11" t="s">
        <v>60</v>
      </c>
      <c r="B77" s="11"/>
      <c r="C77" s="11"/>
      <c r="D77" s="11"/>
      <c r="E77" s="14">
        <v>13500</v>
      </c>
      <c r="F77" s="14"/>
      <c r="G77" s="14">
        <v>3400</v>
      </c>
      <c r="H77" s="11"/>
      <c r="I77" s="14">
        <v>4000</v>
      </c>
      <c r="J77" s="18"/>
      <c r="K77" s="11"/>
      <c r="L77" s="11"/>
      <c r="M77" s="20"/>
      <c r="N77" s="11"/>
      <c r="O77" s="11"/>
      <c r="P77" s="18"/>
      <c r="Q77" s="11"/>
      <c r="R77" s="11"/>
      <c r="S77" s="11"/>
      <c r="T77" s="11"/>
      <c r="U77" s="18"/>
      <c r="V77" s="11"/>
      <c r="W77" s="11"/>
      <c r="X77" s="11"/>
      <c r="Y77" s="11"/>
      <c r="Z77" s="18"/>
      <c r="AA77" s="11"/>
      <c r="AB77" s="11"/>
      <c r="AC77" s="11"/>
      <c r="AD77" s="11"/>
      <c r="AE77" s="11"/>
      <c r="AF77" s="11"/>
      <c r="AG77" s="18"/>
      <c r="AH77" s="11"/>
      <c r="AI77" s="11"/>
      <c r="AJ77" s="11"/>
      <c r="AK77" s="11"/>
      <c r="AL77" s="11"/>
      <c r="AM77" s="11"/>
      <c r="AN77" s="18"/>
      <c r="AO77" s="11"/>
      <c r="AP77" s="11"/>
      <c r="AQ77" s="11"/>
      <c r="AR77" s="11"/>
      <c r="AS77" s="11"/>
      <c r="AT77" s="54"/>
      <c r="AU77" s="18"/>
      <c r="AV77" s="11"/>
      <c r="AW77" s="11"/>
      <c r="AY77" s="11"/>
      <c r="AZ77" s="11"/>
      <c r="BE77" s="18"/>
      <c r="BF77" s="11"/>
      <c r="BG77" s="11"/>
      <c r="BH77" s="18"/>
      <c r="BI77" s="11"/>
      <c r="BJ77" s="11"/>
      <c r="BK77" s="18"/>
      <c r="BL77" s="11"/>
      <c r="BM77" s="11"/>
      <c r="BN77" s="18"/>
      <c r="BO77" s="11"/>
      <c r="BP77" s="11"/>
      <c r="BQ77" s="20"/>
      <c r="BR77" s="11"/>
      <c r="BS77" s="11"/>
      <c r="BT77" s="18"/>
      <c r="BV77" s="25"/>
    </row>
    <row r="78" spans="1:74" x14ac:dyDescent="0.3">
      <c r="A78" s="184" t="s">
        <v>179</v>
      </c>
      <c r="B78" s="11"/>
      <c r="C78" s="11"/>
      <c r="D78" s="11"/>
      <c r="E78" s="14">
        <v>5500</v>
      </c>
      <c r="F78" s="14"/>
      <c r="G78" s="14">
        <v>800</v>
      </c>
      <c r="H78" s="11"/>
      <c r="I78" s="14">
        <v>800</v>
      </c>
      <c r="J78" s="18"/>
      <c r="K78" s="11"/>
      <c r="L78" s="11"/>
      <c r="M78" s="20"/>
      <c r="N78" s="11"/>
      <c r="O78" s="11"/>
      <c r="P78" s="18"/>
      <c r="Q78" s="11"/>
      <c r="R78" s="11"/>
      <c r="S78" s="11"/>
      <c r="T78" s="11"/>
      <c r="U78" s="18"/>
      <c r="V78" s="11"/>
      <c r="W78" s="11"/>
      <c r="X78" s="11"/>
      <c r="Y78" s="11"/>
      <c r="Z78" s="18"/>
      <c r="AA78" s="11"/>
      <c r="AB78" s="11"/>
      <c r="AC78" s="11"/>
      <c r="AD78" s="11"/>
      <c r="AE78" s="11"/>
      <c r="AF78" s="11"/>
      <c r="AG78" s="18"/>
      <c r="AH78" s="11"/>
      <c r="AI78" s="11"/>
      <c r="AJ78" s="11"/>
      <c r="AK78" s="11"/>
      <c r="AL78" s="11"/>
      <c r="AM78" s="11"/>
      <c r="AN78" s="18"/>
      <c r="AO78" s="11"/>
      <c r="AP78" s="11"/>
      <c r="AQ78" s="11"/>
      <c r="AR78" s="11"/>
      <c r="AS78" s="11"/>
      <c r="AT78" s="54"/>
      <c r="AU78" s="18"/>
      <c r="AV78" s="11"/>
      <c r="AW78" s="11"/>
      <c r="AY78" s="11"/>
      <c r="AZ78" s="11"/>
      <c r="BE78" s="18"/>
      <c r="BF78" s="11"/>
      <c r="BG78" s="11"/>
      <c r="BH78" s="18"/>
      <c r="BI78" s="11"/>
      <c r="BJ78" s="11"/>
      <c r="BK78" s="18"/>
      <c r="BL78" s="11"/>
      <c r="BM78" s="11"/>
      <c r="BN78" s="18"/>
      <c r="BO78" s="11"/>
      <c r="BP78" s="11"/>
      <c r="BQ78" s="20"/>
      <c r="BR78" s="11"/>
      <c r="BS78" s="11"/>
      <c r="BT78" s="18"/>
      <c r="BV78" s="25"/>
    </row>
    <row r="79" spans="1:74" x14ac:dyDescent="0.3">
      <c r="A79" s="187" t="s">
        <v>180</v>
      </c>
      <c r="B79" s="11"/>
      <c r="C79" s="11"/>
      <c r="D79" s="11"/>
      <c r="E79" s="14"/>
      <c r="F79" s="14"/>
      <c r="G79" s="14"/>
      <c r="H79" s="11"/>
      <c r="I79" s="14"/>
      <c r="J79" s="18"/>
      <c r="K79" s="11"/>
      <c r="L79" s="11"/>
      <c r="M79" s="20"/>
      <c r="N79" s="11"/>
      <c r="O79" s="11"/>
      <c r="P79" s="18"/>
      <c r="Q79" s="11"/>
      <c r="R79" s="11"/>
      <c r="S79" s="11"/>
      <c r="T79" s="11"/>
      <c r="U79" s="18"/>
      <c r="V79" s="11"/>
      <c r="W79" s="11"/>
      <c r="X79" s="11"/>
      <c r="Y79" s="11"/>
      <c r="Z79" s="18"/>
      <c r="AA79" s="11"/>
      <c r="AB79" s="11"/>
      <c r="AC79" s="11"/>
      <c r="AD79" s="11"/>
      <c r="AE79" s="11"/>
      <c r="AF79" s="19"/>
      <c r="AG79" s="18"/>
      <c r="AH79" s="11"/>
      <c r="AI79" s="11"/>
      <c r="AJ79" s="11"/>
      <c r="AK79" s="11"/>
      <c r="AL79" s="11"/>
      <c r="AM79" s="11"/>
      <c r="AN79" s="18"/>
      <c r="AO79" s="11"/>
      <c r="AP79" s="11"/>
      <c r="AQ79" s="11"/>
      <c r="AR79" s="11"/>
      <c r="AS79" s="11"/>
      <c r="AT79" s="54"/>
      <c r="AU79" s="18"/>
      <c r="AV79" s="11"/>
      <c r="AW79" s="11"/>
      <c r="AY79" s="11"/>
      <c r="AZ79" s="11"/>
      <c r="BE79" s="18"/>
      <c r="BF79" s="11"/>
      <c r="BG79" s="11"/>
      <c r="BH79" s="18"/>
      <c r="BI79" s="11"/>
      <c r="BJ79" s="11"/>
      <c r="BK79" s="18"/>
      <c r="BL79" s="11"/>
      <c r="BM79" s="11"/>
      <c r="BN79" s="18"/>
      <c r="BO79" s="11"/>
      <c r="BP79" s="11"/>
      <c r="BQ79" s="20"/>
      <c r="BR79" s="11"/>
      <c r="BS79" s="11"/>
      <c r="BT79" s="18"/>
      <c r="BV79" s="25"/>
    </row>
    <row r="80" spans="1:74" x14ac:dyDescent="0.3">
      <c r="A80" s="187" t="s">
        <v>181</v>
      </c>
      <c r="B80" s="14"/>
      <c r="C80" s="14"/>
      <c r="D80" s="11"/>
      <c r="H80" s="11"/>
      <c r="J80" s="18"/>
      <c r="K80" s="11"/>
      <c r="L80" s="11"/>
      <c r="M80" s="20"/>
      <c r="N80" s="11"/>
      <c r="O80" s="11"/>
      <c r="P80" s="18"/>
      <c r="Q80" s="19"/>
      <c r="R80" s="19"/>
      <c r="S80" s="19"/>
      <c r="T80" s="19"/>
      <c r="U80" s="18"/>
      <c r="V80" s="11"/>
      <c r="W80" s="11"/>
      <c r="X80" s="11"/>
      <c r="Y80" s="11"/>
      <c r="Z80" s="18"/>
      <c r="AA80" s="19"/>
      <c r="AB80" s="19"/>
      <c r="AC80" s="19"/>
      <c r="AD80" s="19"/>
      <c r="AE80" s="19"/>
      <c r="AG80" s="48"/>
      <c r="AH80" s="31"/>
      <c r="AI80" s="31"/>
      <c r="AJ80" s="27"/>
      <c r="AK80" s="27"/>
      <c r="AL80" s="27"/>
      <c r="AM80" s="27"/>
      <c r="AN80" s="18"/>
      <c r="AO80" s="31"/>
      <c r="AP80" s="30"/>
      <c r="AQ80" s="14"/>
      <c r="AR80" s="14"/>
      <c r="AS80" s="14"/>
      <c r="AT80" s="32"/>
      <c r="AU80" s="18"/>
      <c r="AV80" s="33"/>
      <c r="AW80" s="33"/>
      <c r="AY80" s="34"/>
      <c r="AZ80" s="34"/>
      <c r="BE80" s="48"/>
      <c r="BF80" s="34"/>
      <c r="BH80" s="49"/>
      <c r="BI80" s="34"/>
      <c r="BJ80" s="34">
        <v>50040</v>
      </c>
      <c r="BK80" s="48"/>
      <c r="BL80" s="30"/>
      <c r="BM80" s="30">
        <v>7420</v>
      </c>
      <c r="BO80" s="30"/>
      <c r="BP80" s="68">
        <v>2091</v>
      </c>
      <c r="BR80" s="30"/>
      <c r="BS80" s="68">
        <v>2667</v>
      </c>
    </row>
    <row r="81" spans="1:74" x14ac:dyDescent="0.3">
      <c r="A81" s="73" t="s">
        <v>45</v>
      </c>
      <c r="B81" s="14"/>
      <c r="C81" s="14"/>
      <c r="H81" s="14"/>
      <c r="P81" s="18"/>
      <c r="Q81" s="19"/>
      <c r="R81" s="19"/>
      <c r="S81" s="19"/>
      <c r="T81" s="19"/>
      <c r="U81" s="18"/>
      <c r="V81" s="11"/>
      <c r="W81" s="11"/>
      <c r="X81" s="11"/>
      <c r="Y81" s="11"/>
      <c r="Z81" s="18"/>
      <c r="AA81" s="19"/>
      <c r="AB81" s="19"/>
      <c r="AC81" s="19"/>
      <c r="AD81" s="19"/>
      <c r="AE81" s="19"/>
      <c r="AF81" s="37">
        <v>247</v>
      </c>
      <c r="AG81" s="48"/>
      <c r="AH81" s="31"/>
      <c r="AI81" s="31">
        <v>235</v>
      </c>
      <c r="AJ81" s="27"/>
      <c r="AK81" s="27">
        <v>268</v>
      </c>
      <c r="AL81" s="11"/>
      <c r="AM81" s="27">
        <v>610</v>
      </c>
      <c r="AN81" s="18"/>
      <c r="AO81" s="31"/>
      <c r="AP81" s="30">
        <v>465</v>
      </c>
      <c r="AQ81" s="14"/>
      <c r="AR81" s="14">
        <v>441</v>
      </c>
      <c r="AS81" s="14"/>
      <c r="AT81" s="32">
        <v>920</v>
      </c>
      <c r="AU81" s="74" t="s">
        <v>2</v>
      </c>
      <c r="AV81" s="33">
        <v>126</v>
      </c>
      <c r="AW81" s="33">
        <v>991</v>
      </c>
      <c r="AX81" s="18" t="s">
        <v>2</v>
      </c>
      <c r="AY81" s="34">
        <v>197</v>
      </c>
      <c r="AZ81" s="34">
        <v>22655</v>
      </c>
      <c r="BA81" s="11">
        <v>224</v>
      </c>
      <c r="BB81" s="11">
        <v>21250</v>
      </c>
      <c r="BC81" s="61">
        <v>158</v>
      </c>
      <c r="BD81" s="11">
        <v>55300</v>
      </c>
      <c r="BE81" s="18"/>
      <c r="BF81" s="34"/>
      <c r="BG81" s="34">
        <v>21180</v>
      </c>
      <c r="BH81" s="49"/>
      <c r="BI81" s="34"/>
      <c r="BJ81" s="34"/>
      <c r="BK81" s="48"/>
      <c r="BL81" s="30"/>
      <c r="BM81" s="30"/>
      <c r="BO81" s="30"/>
      <c r="BP81" s="30"/>
      <c r="BR81" s="30"/>
      <c r="BS81" s="30"/>
    </row>
    <row r="82" spans="1:74" x14ac:dyDescent="0.3">
      <c r="A82" s="183" t="s">
        <v>182</v>
      </c>
      <c r="B82" s="11"/>
      <c r="C82" s="11"/>
      <c r="D82" s="11"/>
      <c r="E82" s="11"/>
      <c r="F82" s="11"/>
      <c r="G82" s="11"/>
      <c r="H82" s="14"/>
      <c r="I82" s="11"/>
      <c r="J82" s="51"/>
      <c r="K82" s="14"/>
      <c r="L82" s="14"/>
      <c r="M82" s="20"/>
      <c r="N82" s="14"/>
      <c r="O82" s="14"/>
      <c r="P82" s="18"/>
      <c r="Q82" s="19"/>
      <c r="R82" s="19"/>
      <c r="S82" s="19"/>
      <c r="T82" s="19"/>
      <c r="U82" s="18"/>
      <c r="V82" s="11"/>
      <c r="W82" s="11"/>
      <c r="X82" s="11"/>
      <c r="Y82" s="11"/>
      <c r="Z82" s="18"/>
      <c r="AA82" s="19"/>
      <c r="AB82" s="19"/>
      <c r="AC82" s="19"/>
      <c r="AD82" s="19"/>
      <c r="AE82" s="19"/>
      <c r="AF82" s="37">
        <v>547</v>
      </c>
      <c r="AG82" s="48"/>
      <c r="AH82" s="31"/>
      <c r="AI82" s="31">
        <v>512</v>
      </c>
      <c r="AJ82" s="27"/>
      <c r="AK82" s="27">
        <v>500</v>
      </c>
      <c r="AL82" s="27"/>
      <c r="AM82" s="27">
        <v>487</v>
      </c>
      <c r="AN82" s="18"/>
      <c r="AO82" s="31"/>
      <c r="AP82" s="30">
        <v>497</v>
      </c>
      <c r="AQ82" s="14"/>
      <c r="AR82" s="14">
        <v>500</v>
      </c>
      <c r="AS82" s="14"/>
      <c r="AT82" s="32">
        <v>134</v>
      </c>
      <c r="AU82" s="18"/>
      <c r="AV82" s="33"/>
      <c r="AW82" s="33">
        <v>153</v>
      </c>
      <c r="AY82" s="34"/>
      <c r="AZ82" s="34">
        <v>2440</v>
      </c>
      <c r="BB82" s="11">
        <v>2570</v>
      </c>
      <c r="BE82" s="18"/>
      <c r="BF82" s="34"/>
      <c r="BG82" s="34"/>
      <c r="BH82" s="49"/>
      <c r="BI82" s="34"/>
      <c r="BJ82" s="34"/>
      <c r="BK82" s="48"/>
      <c r="BL82" s="30"/>
      <c r="BM82" s="30"/>
      <c r="BO82" s="30"/>
      <c r="BP82" s="30"/>
      <c r="BR82" s="30"/>
      <c r="BS82" s="30"/>
    </row>
    <row r="83" spans="1:74" x14ac:dyDescent="0.3">
      <c r="A83" s="20" t="s">
        <v>16</v>
      </c>
      <c r="B83" s="11"/>
      <c r="C83" s="11"/>
      <c r="D83" s="11"/>
      <c r="E83" s="11"/>
      <c r="F83" s="11"/>
      <c r="G83" s="11"/>
      <c r="H83" s="14"/>
      <c r="I83" s="11"/>
      <c r="J83" s="51"/>
      <c r="K83" s="14"/>
      <c r="L83" s="14"/>
      <c r="M83" s="20"/>
      <c r="N83" s="14"/>
      <c r="O83" s="14"/>
      <c r="P83" s="18"/>
      <c r="Q83" s="19"/>
      <c r="R83" s="19"/>
      <c r="S83" s="19"/>
      <c r="T83" s="19"/>
      <c r="U83" s="18"/>
      <c r="V83" s="11"/>
      <c r="W83" s="11"/>
      <c r="X83" s="11"/>
      <c r="Y83" s="11"/>
      <c r="Z83" s="18"/>
      <c r="AA83" s="19"/>
      <c r="AB83" s="19"/>
      <c r="AC83" s="19"/>
      <c r="AD83" s="19"/>
      <c r="AE83" s="19"/>
      <c r="AF83" s="19">
        <v>189</v>
      </c>
      <c r="AG83" s="48"/>
      <c r="AH83" s="31"/>
      <c r="AI83" s="31">
        <v>223</v>
      </c>
      <c r="AJ83" s="27"/>
      <c r="AK83" s="27">
        <v>298</v>
      </c>
      <c r="AL83" s="27"/>
      <c r="AM83" s="27">
        <v>237</v>
      </c>
      <c r="AN83" s="18"/>
      <c r="AO83" s="31"/>
      <c r="AP83" s="30">
        <v>265</v>
      </c>
      <c r="AQ83" s="14"/>
      <c r="AR83" s="14">
        <v>263</v>
      </c>
      <c r="AS83" s="14"/>
      <c r="AT83" s="32">
        <v>140</v>
      </c>
      <c r="AU83" s="18"/>
      <c r="AV83" s="33"/>
      <c r="AW83" s="33">
        <v>403</v>
      </c>
      <c r="AY83" s="34"/>
      <c r="AZ83" s="34">
        <v>6700</v>
      </c>
      <c r="BB83" s="44">
        <v>7420</v>
      </c>
      <c r="BD83" s="44">
        <v>4210</v>
      </c>
      <c r="BE83" s="18"/>
      <c r="BF83" s="34"/>
      <c r="BG83" s="34">
        <v>3200</v>
      </c>
      <c r="BH83" s="49"/>
      <c r="BI83" s="34"/>
      <c r="BJ83" s="34">
        <v>3146</v>
      </c>
      <c r="BK83" s="48"/>
      <c r="BL83" s="30"/>
      <c r="BM83" s="30">
        <v>265</v>
      </c>
      <c r="BO83" s="30"/>
      <c r="BP83" s="30"/>
      <c r="BR83" s="30"/>
      <c r="BS83" s="30"/>
    </row>
    <row r="84" spans="1:74" x14ac:dyDescent="0.3">
      <c r="A84" s="187" t="s">
        <v>183</v>
      </c>
      <c r="B84" s="14"/>
      <c r="C84" s="14">
        <v>1350</v>
      </c>
      <c r="D84" s="11"/>
      <c r="E84" s="14">
        <v>2200</v>
      </c>
      <c r="F84" s="14"/>
      <c r="G84" s="14">
        <v>1500</v>
      </c>
      <c r="H84" s="14"/>
      <c r="I84" s="14">
        <v>1600</v>
      </c>
      <c r="J84" s="51"/>
      <c r="K84" s="14"/>
      <c r="L84" s="14"/>
      <c r="M84" s="20"/>
      <c r="N84" s="14"/>
      <c r="O84" s="14"/>
      <c r="P84" s="18"/>
      <c r="Q84" s="19"/>
      <c r="R84" s="19"/>
      <c r="S84" s="19"/>
      <c r="U84" s="18"/>
      <c r="V84" s="11"/>
      <c r="W84" s="11"/>
      <c r="X84" s="11"/>
      <c r="Y84" s="11"/>
      <c r="Z84" s="18"/>
      <c r="AA84" s="11"/>
      <c r="AB84" s="11"/>
      <c r="AC84" s="11"/>
      <c r="AD84" s="11"/>
      <c r="AE84" s="11"/>
      <c r="AF84" s="11"/>
      <c r="AG84" s="48"/>
      <c r="AH84" s="31"/>
      <c r="AI84" s="31">
        <v>205</v>
      </c>
      <c r="AJ84" s="27"/>
      <c r="AK84" s="27">
        <v>403</v>
      </c>
      <c r="AL84" s="27"/>
      <c r="AM84" s="27">
        <v>425</v>
      </c>
      <c r="AN84" s="18"/>
      <c r="AO84" s="31"/>
      <c r="AP84" s="30">
        <v>435</v>
      </c>
      <c r="AQ84" s="14"/>
      <c r="AR84" s="14">
        <v>473</v>
      </c>
      <c r="AS84" s="14"/>
      <c r="AT84" s="32">
        <v>441</v>
      </c>
      <c r="AU84" s="18"/>
      <c r="AV84" s="33"/>
      <c r="AW84" s="42">
        <v>505</v>
      </c>
      <c r="AZ84" s="34">
        <v>6855</v>
      </c>
      <c r="BB84" s="44">
        <v>7170</v>
      </c>
      <c r="BE84" s="18"/>
      <c r="BF84" s="34"/>
      <c r="BG84" s="34">
        <v>9875</v>
      </c>
      <c r="BH84" s="49"/>
      <c r="BI84" s="34"/>
      <c r="BJ84" s="34">
        <v>5235</v>
      </c>
      <c r="BK84" s="48"/>
      <c r="BL84" s="30"/>
      <c r="BM84" s="30">
        <v>437</v>
      </c>
      <c r="BO84" s="30"/>
      <c r="BP84" s="68">
        <v>234</v>
      </c>
      <c r="BR84" s="30"/>
      <c r="BS84" s="68">
        <v>520</v>
      </c>
    </row>
    <row r="85" spans="1:74" x14ac:dyDescent="0.3">
      <c r="A85" s="11" t="s">
        <v>51</v>
      </c>
      <c r="H85" s="11"/>
      <c r="J85" s="18"/>
      <c r="K85" s="11"/>
      <c r="L85" s="11"/>
      <c r="M85" s="20"/>
      <c r="N85" s="11"/>
      <c r="O85" s="11"/>
      <c r="S85" s="19"/>
      <c r="T85" s="19"/>
      <c r="Z85" s="15" t="s">
        <v>7</v>
      </c>
      <c r="AA85" s="19">
        <v>550</v>
      </c>
      <c r="AB85" s="19">
        <v>657</v>
      </c>
      <c r="AC85" s="19">
        <v>575</v>
      </c>
      <c r="AD85" s="19">
        <v>735</v>
      </c>
      <c r="AG85" s="18"/>
      <c r="AH85" s="11"/>
      <c r="AI85" s="11"/>
      <c r="AJ85" s="11"/>
      <c r="AK85" s="11"/>
      <c r="AL85" s="11"/>
      <c r="AM85" s="11"/>
      <c r="AN85" s="18"/>
      <c r="AO85" s="11"/>
      <c r="AP85" s="11"/>
      <c r="AQ85" s="11"/>
      <c r="AR85" s="11"/>
      <c r="AS85" s="11"/>
      <c r="AT85" s="54"/>
      <c r="AU85" s="18"/>
      <c r="AV85" s="11"/>
      <c r="AW85" s="11"/>
      <c r="AY85" s="11"/>
      <c r="AZ85" s="11"/>
      <c r="BE85" s="18"/>
      <c r="BF85" s="11"/>
      <c r="BG85" s="11"/>
      <c r="BH85" s="18"/>
      <c r="BI85" s="11"/>
      <c r="BJ85" s="11"/>
      <c r="BK85" s="18"/>
      <c r="BL85" s="11"/>
      <c r="BM85" s="11"/>
      <c r="BN85" s="18"/>
      <c r="BO85" s="11"/>
      <c r="BP85" s="11"/>
      <c r="BQ85" s="18"/>
      <c r="BR85" s="11"/>
      <c r="BS85" s="11"/>
      <c r="BT85" s="18"/>
      <c r="BU85" s="11"/>
      <c r="BV85" s="11"/>
    </row>
    <row r="86" spans="1:74" x14ac:dyDescent="0.3">
      <c r="A86" s="11" t="s">
        <v>57</v>
      </c>
      <c r="B86" s="14"/>
      <c r="C86" s="14">
        <v>2500</v>
      </c>
      <c r="D86" s="11"/>
      <c r="E86" s="14">
        <v>3000</v>
      </c>
      <c r="F86" s="14"/>
      <c r="G86" s="14">
        <v>9900</v>
      </c>
      <c r="H86" s="11"/>
      <c r="I86" s="14">
        <v>10000</v>
      </c>
      <c r="J86" s="18" t="s">
        <v>7</v>
      </c>
      <c r="K86" s="69">
        <v>1250</v>
      </c>
      <c r="L86" s="69">
        <v>1003</v>
      </c>
      <c r="M86" s="20" t="s">
        <v>7</v>
      </c>
      <c r="N86" s="69">
        <v>1310</v>
      </c>
      <c r="O86" s="69">
        <v>1060</v>
      </c>
      <c r="P86" s="18" t="s">
        <v>7</v>
      </c>
      <c r="Q86" s="19">
        <v>800</v>
      </c>
      <c r="R86" s="19">
        <v>915</v>
      </c>
      <c r="S86" s="19"/>
      <c r="T86" s="19"/>
      <c r="U86" s="18" t="s">
        <v>54</v>
      </c>
      <c r="V86" s="27"/>
      <c r="W86" s="27">
        <v>643</v>
      </c>
      <c r="X86" s="27">
        <v>575</v>
      </c>
      <c r="Y86" s="27">
        <v>608</v>
      </c>
      <c r="Z86" s="18"/>
      <c r="AA86" s="19"/>
      <c r="AB86" s="19"/>
      <c r="AC86" s="19"/>
      <c r="AD86" s="19"/>
      <c r="AE86" s="19"/>
      <c r="AF86" s="19"/>
      <c r="AG86" s="18"/>
      <c r="AH86" s="11"/>
      <c r="AI86" s="11"/>
      <c r="AJ86" s="11"/>
      <c r="AK86" s="11"/>
      <c r="AL86" s="11"/>
      <c r="AM86" s="11"/>
      <c r="AN86" s="18"/>
      <c r="AO86" s="11"/>
      <c r="AP86" s="11"/>
      <c r="AQ86" s="11"/>
      <c r="AR86" s="11"/>
      <c r="AS86" s="11"/>
      <c r="AT86" s="54"/>
      <c r="AU86" s="18"/>
      <c r="AV86" s="11"/>
      <c r="AW86" s="11"/>
      <c r="AY86" s="11"/>
      <c r="AZ86" s="11"/>
      <c r="BE86" s="18"/>
      <c r="BF86" s="11"/>
      <c r="BG86" s="11"/>
      <c r="BH86" s="18"/>
      <c r="BI86" s="11"/>
      <c r="BJ86" s="11"/>
      <c r="BK86" s="18"/>
      <c r="BL86" s="11"/>
      <c r="BM86" s="11"/>
      <c r="BN86" s="18"/>
      <c r="BO86" s="11"/>
      <c r="BP86" s="11"/>
      <c r="BQ86" s="18"/>
      <c r="BR86" s="11"/>
      <c r="BS86" s="11"/>
      <c r="BT86" s="18"/>
      <c r="BU86" s="11"/>
      <c r="BV86" s="11"/>
    </row>
    <row r="87" spans="1:74" x14ac:dyDescent="0.3">
      <c r="A87" s="181" t="s">
        <v>184</v>
      </c>
      <c r="B87" s="14"/>
      <c r="C87" s="14">
        <v>550</v>
      </c>
      <c r="D87" s="11"/>
      <c r="E87" s="14">
        <v>200</v>
      </c>
      <c r="F87" s="14"/>
      <c r="G87" s="14">
        <v>400</v>
      </c>
      <c r="H87" s="11"/>
      <c r="I87" s="14">
        <v>450</v>
      </c>
      <c r="J87" s="18"/>
      <c r="K87" s="11"/>
      <c r="L87" s="11"/>
      <c r="M87" s="20"/>
      <c r="N87" s="11"/>
      <c r="O87" s="11"/>
      <c r="P87" s="18"/>
      <c r="Q87" s="11"/>
      <c r="R87" s="11"/>
      <c r="S87" s="11"/>
      <c r="T87" s="11"/>
      <c r="U87" s="18"/>
      <c r="V87" s="11"/>
      <c r="W87" s="11"/>
      <c r="X87" s="11"/>
      <c r="Y87" s="11"/>
      <c r="Z87" s="18"/>
      <c r="AA87" s="11"/>
      <c r="AB87" s="11"/>
      <c r="AC87" s="11"/>
      <c r="AD87" s="11"/>
      <c r="AE87" s="11"/>
      <c r="AF87" s="11"/>
      <c r="AG87" s="18"/>
      <c r="AH87" s="11"/>
      <c r="AI87" s="11"/>
      <c r="AJ87" s="11"/>
      <c r="AK87" s="11"/>
      <c r="AL87" s="11"/>
      <c r="AM87" s="11"/>
      <c r="AN87" s="18"/>
      <c r="AO87" s="11"/>
      <c r="AP87" s="11"/>
      <c r="AQ87" s="11"/>
      <c r="AR87" s="11"/>
      <c r="AS87" s="11"/>
      <c r="AT87" s="54"/>
      <c r="AU87" s="18"/>
      <c r="AV87" s="11"/>
      <c r="AW87" s="11"/>
      <c r="AY87" s="11"/>
      <c r="AZ87" s="11"/>
      <c r="BE87" s="18"/>
      <c r="BF87" s="11"/>
      <c r="BG87" s="11"/>
      <c r="BH87" s="18"/>
      <c r="BI87" s="11"/>
      <c r="BJ87" s="11"/>
      <c r="BK87" s="18"/>
      <c r="BL87" s="11"/>
      <c r="BM87" s="11"/>
      <c r="BN87" s="18"/>
      <c r="BO87" s="11"/>
      <c r="BP87" s="11"/>
      <c r="BQ87" s="18"/>
      <c r="BR87" s="11"/>
      <c r="BS87" s="11"/>
      <c r="BT87" s="18"/>
      <c r="BU87" s="11"/>
      <c r="BV87" s="11"/>
    </row>
    <row r="88" spans="1:74" x14ac:dyDescent="0.3">
      <c r="A88" s="184" t="s">
        <v>185</v>
      </c>
      <c r="B88" s="14"/>
      <c r="C88" s="14"/>
      <c r="D88" s="11"/>
      <c r="E88" s="14">
        <v>550</v>
      </c>
      <c r="F88" s="14"/>
      <c r="G88" s="14">
        <v>600</v>
      </c>
      <c r="H88" s="14"/>
      <c r="I88" s="14">
        <v>700</v>
      </c>
      <c r="J88" s="51"/>
      <c r="K88" s="14"/>
      <c r="L88" s="14"/>
      <c r="M88" s="20"/>
      <c r="N88" s="14"/>
      <c r="O88" s="14"/>
      <c r="P88" s="18"/>
      <c r="Q88" s="11"/>
      <c r="R88" s="11"/>
      <c r="S88" s="11"/>
      <c r="T88" s="11"/>
      <c r="U88" s="18"/>
      <c r="V88" s="11"/>
      <c r="W88" s="11"/>
      <c r="X88" s="11"/>
      <c r="Y88" s="11"/>
      <c r="Z88" s="18"/>
      <c r="AA88" s="19"/>
      <c r="AB88" s="19"/>
      <c r="AC88" s="19"/>
      <c r="AD88" s="19"/>
      <c r="AE88" s="19"/>
      <c r="AF88" s="19">
        <v>22</v>
      </c>
      <c r="AG88" s="48"/>
      <c r="AH88" s="31"/>
      <c r="AI88" s="31">
        <v>34</v>
      </c>
      <c r="AJ88" s="27"/>
      <c r="AK88" s="27">
        <v>61</v>
      </c>
      <c r="AL88" s="27"/>
      <c r="AM88" s="27">
        <v>33</v>
      </c>
      <c r="AN88" s="18"/>
      <c r="AO88" s="31"/>
      <c r="AP88" s="30"/>
      <c r="AQ88" s="14"/>
      <c r="AR88" s="14"/>
      <c r="AS88" s="14"/>
      <c r="AT88" s="32"/>
      <c r="AU88" s="18"/>
      <c r="AV88" s="33"/>
      <c r="AW88" s="36"/>
      <c r="AY88" s="34"/>
      <c r="AZ88" s="34"/>
      <c r="BE88" s="18"/>
      <c r="BF88" s="34"/>
      <c r="BG88" s="34"/>
      <c r="BH88" s="49"/>
      <c r="BI88" s="34"/>
      <c r="BJ88" s="34"/>
      <c r="BK88" s="48"/>
      <c r="BL88" s="30"/>
      <c r="BM88" s="30"/>
      <c r="BO88" s="30"/>
      <c r="BP88" s="30"/>
      <c r="BR88" s="30"/>
      <c r="BS88" s="30"/>
    </row>
    <row r="89" spans="1:74" x14ac:dyDescent="0.3">
      <c r="A89" s="18" t="s">
        <v>61</v>
      </c>
      <c r="B89" s="11"/>
      <c r="C89" s="11"/>
      <c r="D89" s="11"/>
      <c r="E89" s="11"/>
      <c r="F89" s="14"/>
      <c r="G89" s="14">
        <v>1700</v>
      </c>
      <c r="H89" s="11"/>
      <c r="I89" s="14">
        <v>1550</v>
      </c>
      <c r="J89" s="18"/>
      <c r="K89" s="11"/>
      <c r="L89" s="11"/>
      <c r="M89" s="20"/>
      <c r="N89" s="11"/>
      <c r="O89" s="11"/>
      <c r="P89" s="18"/>
      <c r="Q89" s="11"/>
      <c r="R89" s="11"/>
      <c r="S89" s="11"/>
      <c r="T89" s="11"/>
      <c r="U89" s="18"/>
      <c r="V89" s="11"/>
      <c r="W89" s="11"/>
      <c r="X89" s="11"/>
      <c r="Y89" s="11"/>
      <c r="Z89" s="18"/>
      <c r="AA89" s="11"/>
      <c r="AB89" s="11"/>
      <c r="AC89" s="11"/>
      <c r="AD89" s="11"/>
      <c r="AE89" s="11"/>
      <c r="AF89" s="11"/>
      <c r="AG89" s="18"/>
      <c r="AH89" s="11"/>
      <c r="AI89" s="11"/>
      <c r="AJ89" s="11"/>
      <c r="AK89" s="11"/>
      <c r="AL89" s="11"/>
      <c r="AM89" s="11"/>
      <c r="AN89" s="18"/>
      <c r="AO89" s="11"/>
      <c r="AP89" s="11"/>
      <c r="AQ89" s="11"/>
      <c r="AR89" s="11"/>
      <c r="AS89" s="11"/>
      <c r="AT89" s="54"/>
      <c r="AU89" s="18"/>
      <c r="AV89" s="11"/>
      <c r="AW89" s="11"/>
      <c r="AY89" s="11"/>
      <c r="AZ89" s="11"/>
      <c r="BE89" s="18"/>
      <c r="BF89" s="11"/>
      <c r="BG89" s="11"/>
      <c r="BH89" s="18"/>
      <c r="BI89" s="11"/>
      <c r="BJ89" s="11"/>
      <c r="BK89" s="18"/>
      <c r="BL89" s="11"/>
      <c r="BM89" s="11"/>
      <c r="BN89" s="18"/>
      <c r="BO89" s="11"/>
      <c r="BP89" s="11"/>
      <c r="BQ89" s="18"/>
      <c r="BR89" s="11"/>
      <c r="BS89" s="11"/>
      <c r="BT89" s="18"/>
      <c r="BU89" s="11"/>
      <c r="BV89" s="11"/>
    </row>
    <row r="90" spans="1:74" x14ac:dyDescent="0.3">
      <c r="A90" s="20" t="s">
        <v>17</v>
      </c>
      <c r="B90" s="14"/>
      <c r="C90" s="14"/>
      <c r="D90" s="11"/>
      <c r="E90" s="14"/>
      <c r="F90" s="11"/>
      <c r="G90" s="11"/>
      <c r="H90" s="14"/>
      <c r="I90" s="11"/>
      <c r="J90" s="51"/>
      <c r="K90" s="14"/>
      <c r="L90" s="14"/>
      <c r="M90" s="20"/>
      <c r="N90" s="14"/>
      <c r="O90" s="14"/>
      <c r="P90" s="18"/>
      <c r="Q90" s="11"/>
      <c r="R90" s="11"/>
      <c r="S90" s="11"/>
      <c r="T90" s="11"/>
      <c r="U90" s="18"/>
      <c r="V90" s="11"/>
      <c r="W90" s="11"/>
      <c r="X90" s="11"/>
      <c r="Y90" s="11"/>
      <c r="Z90" s="18"/>
      <c r="AA90" s="19"/>
      <c r="AB90" s="19"/>
      <c r="AC90" s="19"/>
      <c r="AD90" s="19"/>
      <c r="AE90" s="19"/>
      <c r="AF90" s="19">
        <v>384</v>
      </c>
      <c r="AG90" s="48" t="s">
        <v>18</v>
      </c>
      <c r="AH90" s="31">
        <v>130</v>
      </c>
      <c r="AI90" s="31">
        <v>382</v>
      </c>
      <c r="AJ90" s="27">
        <v>102</v>
      </c>
      <c r="AK90" s="27">
        <v>297</v>
      </c>
      <c r="AL90" s="27">
        <v>217</v>
      </c>
      <c r="AM90" s="27">
        <v>579</v>
      </c>
      <c r="AN90" s="18" t="s">
        <v>18</v>
      </c>
      <c r="AO90" s="31">
        <v>230</v>
      </c>
      <c r="AP90" s="30">
        <v>613</v>
      </c>
      <c r="AQ90" s="14">
        <v>390</v>
      </c>
      <c r="AR90" s="14">
        <v>961</v>
      </c>
      <c r="AS90" s="14">
        <v>340</v>
      </c>
      <c r="AT90" s="32">
        <v>1040</v>
      </c>
      <c r="AU90" s="18" t="s">
        <v>18</v>
      </c>
      <c r="AV90" s="33">
        <v>408</v>
      </c>
      <c r="AW90" s="33">
        <v>1197</v>
      </c>
      <c r="AX90" s="18" t="s">
        <v>18</v>
      </c>
      <c r="AY90" s="34">
        <v>338</v>
      </c>
      <c r="AZ90" s="34">
        <v>13858</v>
      </c>
      <c r="BA90" s="11">
        <v>460</v>
      </c>
      <c r="BB90" s="11">
        <v>19090</v>
      </c>
      <c r="BC90" s="11">
        <v>199</v>
      </c>
      <c r="BD90" s="11">
        <v>8955</v>
      </c>
      <c r="BE90" s="18" t="s">
        <v>18</v>
      </c>
      <c r="BF90" s="34">
        <v>220</v>
      </c>
      <c r="BG90" s="34">
        <v>8800</v>
      </c>
      <c r="BH90" s="18" t="s">
        <v>18</v>
      </c>
      <c r="BI90" s="34">
        <v>375</v>
      </c>
      <c r="BJ90" s="34">
        <v>15000</v>
      </c>
      <c r="BK90" s="15" t="s">
        <v>18</v>
      </c>
      <c r="BL90" s="30">
        <v>615</v>
      </c>
      <c r="BM90" s="30">
        <v>1640</v>
      </c>
      <c r="BN90" s="15" t="s">
        <v>18</v>
      </c>
      <c r="BO90" s="30">
        <v>505</v>
      </c>
      <c r="BP90" s="30">
        <v>1250</v>
      </c>
      <c r="BQ90" s="15" t="s">
        <v>18</v>
      </c>
      <c r="BR90" s="30">
        <v>661</v>
      </c>
      <c r="BS90" s="30">
        <v>1547</v>
      </c>
      <c r="BT90" s="15" t="s">
        <v>18</v>
      </c>
      <c r="BU90" s="4">
        <v>703</v>
      </c>
      <c r="BV90" s="4">
        <v>1640</v>
      </c>
    </row>
    <row r="91" spans="1:74" x14ac:dyDescent="0.3">
      <c r="A91" s="20" t="s">
        <v>19</v>
      </c>
      <c r="B91" s="14"/>
      <c r="C91" s="14">
        <v>5100</v>
      </c>
      <c r="D91" s="11"/>
      <c r="E91" s="14">
        <v>2000</v>
      </c>
      <c r="F91" s="14"/>
      <c r="G91" s="14">
        <v>4800</v>
      </c>
      <c r="H91" s="14"/>
      <c r="I91" s="14">
        <v>4700</v>
      </c>
      <c r="J91" s="51"/>
      <c r="K91" s="14"/>
      <c r="L91" s="14"/>
      <c r="M91" s="20"/>
      <c r="N91" s="14"/>
      <c r="O91" s="14"/>
      <c r="P91" s="18"/>
      <c r="Q91" s="11"/>
      <c r="R91" s="11"/>
      <c r="S91" s="11"/>
      <c r="T91" s="11"/>
      <c r="U91" s="18"/>
      <c r="V91" s="11"/>
      <c r="W91" s="11"/>
      <c r="X91" s="11"/>
      <c r="Y91" s="11"/>
      <c r="Z91" s="18"/>
      <c r="AA91" s="19"/>
      <c r="AB91" s="19"/>
      <c r="AC91" s="19"/>
      <c r="AD91" s="19"/>
      <c r="AE91" s="19"/>
      <c r="AF91" s="19">
        <v>579</v>
      </c>
      <c r="AG91" s="48"/>
      <c r="AH91" s="31"/>
      <c r="AI91" s="31">
        <v>706</v>
      </c>
      <c r="AJ91" s="27"/>
      <c r="AK91" s="27">
        <v>747</v>
      </c>
      <c r="AL91" s="27"/>
      <c r="AM91" s="27">
        <v>698</v>
      </c>
      <c r="AN91" s="18"/>
      <c r="AO91" s="31"/>
      <c r="AP91" s="30">
        <v>899</v>
      </c>
      <c r="AQ91" s="14"/>
      <c r="AR91" s="14">
        <v>890</v>
      </c>
      <c r="AS91" s="14"/>
      <c r="AT91" s="32">
        <v>902</v>
      </c>
      <c r="AU91" s="18"/>
      <c r="AV91" s="33"/>
      <c r="AW91" s="33">
        <v>2000</v>
      </c>
      <c r="AY91" s="34"/>
      <c r="AZ91" s="34">
        <v>27965</v>
      </c>
      <c r="BB91" s="11">
        <v>29245</v>
      </c>
      <c r="BD91" s="11">
        <v>9440</v>
      </c>
      <c r="BE91" s="48"/>
      <c r="BF91" s="34"/>
      <c r="BG91" s="38">
        <v>48941</v>
      </c>
      <c r="BH91" s="48"/>
      <c r="BI91" s="34"/>
      <c r="BJ91" s="34">
        <v>39000</v>
      </c>
      <c r="BK91" s="15" t="s">
        <v>1</v>
      </c>
      <c r="BL91" s="30">
        <v>24201</v>
      </c>
      <c r="BM91" s="30">
        <v>4700</v>
      </c>
      <c r="BN91" s="15" t="s">
        <v>1</v>
      </c>
      <c r="BO91" s="30"/>
      <c r="BP91" s="30">
        <v>2089</v>
      </c>
      <c r="BR91" s="30"/>
      <c r="BS91" s="30">
        <v>2587</v>
      </c>
      <c r="BV91" s="4">
        <v>6706</v>
      </c>
    </row>
    <row r="92" spans="1:74" x14ac:dyDescent="0.3">
      <c r="A92" s="20" t="s">
        <v>52</v>
      </c>
      <c r="B92" s="14"/>
      <c r="C92" s="14">
        <v>22610</v>
      </c>
      <c r="D92" s="11"/>
      <c r="E92" s="14">
        <v>20905</v>
      </c>
      <c r="F92" s="14"/>
      <c r="G92" s="14">
        <v>24550</v>
      </c>
      <c r="H92" s="14"/>
      <c r="I92" s="14">
        <v>23500</v>
      </c>
      <c r="J92" s="18" t="s">
        <v>7</v>
      </c>
      <c r="K92" s="14">
        <v>2553</v>
      </c>
      <c r="L92" s="14">
        <v>2859</v>
      </c>
      <c r="M92" s="20" t="s">
        <v>7</v>
      </c>
      <c r="N92" s="14">
        <v>2427</v>
      </c>
      <c r="O92" s="14">
        <v>2844</v>
      </c>
      <c r="P92" s="18" t="s">
        <v>7</v>
      </c>
      <c r="Q92" s="19">
        <v>1153</v>
      </c>
      <c r="R92" s="19">
        <v>2729</v>
      </c>
      <c r="S92" s="19">
        <v>2039</v>
      </c>
      <c r="T92" s="19">
        <v>2607</v>
      </c>
      <c r="U92" s="18" t="s">
        <v>54</v>
      </c>
      <c r="V92" s="27">
        <v>2928</v>
      </c>
      <c r="W92" s="27">
        <v>3289</v>
      </c>
      <c r="X92" s="27">
        <v>2570</v>
      </c>
      <c r="Y92" s="47">
        <v>2952</v>
      </c>
      <c r="Z92" s="18" t="s">
        <v>7</v>
      </c>
      <c r="AA92" s="19">
        <v>2700</v>
      </c>
      <c r="AB92" s="19">
        <v>3075</v>
      </c>
      <c r="AC92" s="19"/>
      <c r="AD92" s="19"/>
      <c r="AE92" s="19"/>
      <c r="AF92" s="19"/>
      <c r="AG92" s="48"/>
      <c r="AH92" s="31"/>
      <c r="AI92" s="31"/>
      <c r="AN92" s="18" t="s">
        <v>7</v>
      </c>
      <c r="AT92" s="67"/>
      <c r="AU92" s="18" t="s">
        <v>7</v>
      </c>
      <c r="AY92" s="34"/>
      <c r="AZ92" s="34"/>
      <c r="BE92" s="48"/>
      <c r="BF92" s="34"/>
      <c r="BH92" s="48"/>
      <c r="BI92" s="34"/>
      <c r="BK92" s="48"/>
      <c r="BL92" s="30"/>
      <c r="BO92" s="30"/>
      <c r="BR92" s="30"/>
    </row>
    <row r="93" spans="1:74" x14ac:dyDescent="0.3">
      <c r="A93" s="187" t="s">
        <v>186</v>
      </c>
      <c r="B93" s="14"/>
      <c r="C93" s="14"/>
      <c r="D93" s="11"/>
      <c r="E93" s="14"/>
      <c r="F93" s="11"/>
      <c r="G93" s="11"/>
      <c r="H93" s="14"/>
      <c r="I93" s="11"/>
      <c r="J93" s="51"/>
      <c r="K93" s="14"/>
      <c r="L93" s="14"/>
      <c r="M93" s="20"/>
      <c r="N93" s="14"/>
      <c r="O93" s="14"/>
      <c r="P93" s="18"/>
      <c r="Q93" s="11"/>
      <c r="R93" s="11"/>
      <c r="S93" s="11"/>
      <c r="T93" s="11"/>
      <c r="U93" s="18"/>
      <c r="V93" s="11"/>
      <c r="W93" s="11"/>
      <c r="X93" s="11"/>
      <c r="Y93" s="11"/>
      <c r="Z93" s="18" t="s">
        <v>7</v>
      </c>
      <c r="AA93" s="19"/>
      <c r="AB93" s="19"/>
      <c r="AC93" s="19">
        <v>215</v>
      </c>
      <c r="AD93" s="19">
        <v>794</v>
      </c>
      <c r="AE93" s="19">
        <v>245</v>
      </c>
      <c r="AF93" s="19">
        <v>878</v>
      </c>
      <c r="AG93" s="48" t="s">
        <v>7</v>
      </c>
      <c r="AH93" s="31">
        <v>280</v>
      </c>
      <c r="AI93" s="31">
        <v>928</v>
      </c>
      <c r="AJ93" s="27">
        <v>234</v>
      </c>
      <c r="AK93" s="27">
        <v>1170</v>
      </c>
      <c r="AL93" s="27">
        <v>120</v>
      </c>
      <c r="AM93" s="27">
        <v>584</v>
      </c>
      <c r="AN93" s="18" t="s">
        <v>7</v>
      </c>
      <c r="AO93" s="31">
        <v>118</v>
      </c>
      <c r="AP93" s="30">
        <v>590</v>
      </c>
      <c r="AQ93" s="14">
        <v>130</v>
      </c>
      <c r="AR93" s="14">
        <v>520</v>
      </c>
      <c r="AS93" s="14">
        <v>410</v>
      </c>
      <c r="AT93" s="32">
        <v>1640</v>
      </c>
      <c r="AU93" s="18" t="s">
        <v>7</v>
      </c>
      <c r="AV93" s="33">
        <v>521</v>
      </c>
      <c r="AW93" s="33">
        <v>1964</v>
      </c>
      <c r="AY93" s="34"/>
      <c r="AZ93" s="34"/>
      <c r="BE93" s="48"/>
      <c r="BF93" s="34"/>
      <c r="BH93" s="48"/>
      <c r="BI93" s="34"/>
      <c r="BK93" s="48"/>
      <c r="BL93" s="30"/>
      <c r="BO93" s="30"/>
      <c r="BR93" s="30"/>
    </row>
    <row r="94" spans="1:74" x14ac:dyDescent="0.3">
      <c r="A94" s="187" t="s">
        <v>187</v>
      </c>
      <c r="B94" s="14"/>
      <c r="C94" s="14"/>
      <c r="D94" s="11"/>
      <c r="E94" s="14"/>
      <c r="F94" s="11"/>
      <c r="G94" s="11"/>
      <c r="H94" s="14"/>
      <c r="I94" s="11"/>
      <c r="J94" s="51"/>
      <c r="K94" s="14"/>
      <c r="L94" s="14"/>
      <c r="M94" s="20"/>
      <c r="N94" s="14"/>
      <c r="O94" s="14"/>
      <c r="P94" s="18"/>
      <c r="Q94" s="11"/>
      <c r="R94" s="11"/>
      <c r="S94" s="11"/>
      <c r="T94" s="11"/>
      <c r="U94" s="18"/>
      <c r="V94" s="11"/>
      <c r="W94" s="11"/>
      <c r="X94" s="11"/>
      <c r="Y94" s="11"/>
      <c r="Z94" s="18" t="s">
        <v>7</v>
      </c>
      <c r="AA94" s="19"/>
      <c r="AB94" s="19"/>
      <c r="AC94" s="19"/>
      <c r="AD94" s="19">
        <v>324</v>
      </c>
      <c r="AE94" s="19">
        <v>74</v>
      </c>
      <c r="AF94" s="19">
        <v>375</v>
      </c>
      <c r="AG94" s="48" t="s">
        <v>7</v>
      </c>
      <c r="AH94" s="31">
        <v>68</v>
      </c>
      <c r="AI94" s="31">
        <v>361</v>
      </c>
      <c r="AJ94" s="27">
        <v>77</v>
      </c>
      <c r="AK94" s="47">
        <v>436</v>
      </c>
      <c r="AL94" s="27">
        <v>72</v>
      </c>
      <c r="AM94" s="27">
        <v>408</v>
      </c>
      <c r="AN94" s="18" t="s">
        <v>7</v>
      </c>
      <c r="AO94" s="31">
        <v>75</v>
      </c>
      <c r="AP94" s="30">
        <v>535</v>
      </c>
      <c r="AQ94" s="14">
        <v>76</v>
      </c>
      <c r="AR94" s="14">
        <v>490</v>
      </c>
      <c r="AS94" s="14">
        <v>41</v>
      </c>
      <c r="AT94" s="32">
        <v>246</v>
      </c>
      <c r="AU94" s="18" t="s">
        <v>7</v>
      </c>
      <c r="AV94" s="33">
        <v>48</v>
      </c>
      <c r="AW94" s="33">
        <v>259</v>
      </c>
      <c r="AY94" s="34"/>
      <c r="AZ94" s="34"/>
      <c r="BE94" s="48"/>
      <c r="BF94" s="34"/>
      <c r="BH94" s="48"/>
      <c r="BI94" s="34"/>
      <c r="BK94" s="48"/>
      <c r="BL94" s="30"/>
      <c r="BO94" s="30"/>
      <c r="BR94" s="30"/>
    </row>
    <row r="95" spans="1:74" x14ac:dyDescent="0.3">
      <c r="A95" s="187" t="s">
        <v>188</v>
      </c>
      <c r="B95" s="14"/>
      <c r="C95" s="14"/>
      <c r="D95" s="11"/>
      <c r="E95" s="14"/>
      <c r="F95" s="11"/>
      <c r="G95" s="11"/>
      <c r="H95" s="14"/>
      <c r="I95" s="11"/>
      <c r="J95" s="51"/>
      <c r="K95" s="14"/>
      <c r="L95" s="14"/>
      <c r="M95" s="20"/>
      <c r="N95" s="14"/>
      <c r="O95" s="14"/>
      <c r="P95" s="18"/>
      <c r="Q95" s="11"/>
      <c r="R95" s="11"/>
      <c r="S95" s="11"/>
      <c r="T95" s="11"/>
      <c r="U95" s="18"/>
      <c r="V95" s="11"/>
      <c r="W95" s="11"/>
      <c r="X95" s="11"/>
      <c r="Y95" s="11"/>
      <c r="Z95" s="18" t="s">
        <v>7</v>
      </c>
      <c r="AA95" s="19"/>
      <c r="AB95" s="19"/>
      <c r="AC95" s="19">
        <v>2050</v>
      </c>
      <c r="AD95" s="19">
        <v>1074</v>
      </c>
      <c r="AE95" s="19">
        <v>2280</v>
      </c>
      <c r="AF95" s="19">
        <v>1211</v>
      </c>
      <c r="AG95" s="48" t="s">
        <v>7</v>
      </c>
      <c r="AH95" s="31">
        <v>2420</v>
      </c>
      <c r="AI95" s="31">
        <v>1135</v>
      </c>
      <c r="AJ95" s="27">
        <v>2665</v>
      </c>
      <c r="AK95" s="27">
        <v>1599</v>
      </c>
      <c r="AL95" s="27">
        <v>1984</v>
      </c>
      <c r="AM95" s="27">
        <v>1271</v>
      </c>
      <c r="AN95" s="18" t="s">
        <v>7</v>
      </c>
      <c r="AO95" s="31">
        <v>2686</v>
      </c>
      <c r="AP95" s="30">
        <v>1612</v>
      </c>
      <c r="AQ95" s="14">
        <v>2450</v>
      </c>
      <c r="AR95" s="14">
        <v>1311</v>
      </c>
      <c r="AS95" s="14">
        <v>1590</v>
      </c>
      <c r="AT95" s="32">
        <v>744</v>
      </c>
      <c r="AU95" s="18" t="s">
        <v>7</v>
      </c>
      <c r="AV95" s="33">
        <v>2855</v>
      </c>
      <c r="AW95" s="33">
        <v>1238</v>
      </c>
      <c r="AX95" s="18" t="s">
        <v>7</v>
      </c>
      <c r="AY95" s="34">
        <v>3627</v>
      </c>
      <c r="AZ95" s="34">
        <v>40800</v>
      </c>
      <c r="BA95" s="11">
        <v>3504</v>
      </c>
      <c r="BB95" s="11">
        <v>31540</v>
      </c>
      <c r="BD95" s="11">
        <v>68846</v>
      </c>
      <c r="BE95" s="18"/>
      <c r="BF95" s="34"/>
      <c r="BG95" s="34">
        <v>83565</v>
      </c>
      <c r="BH95" s="18"/>
      <c r="BI95" s="34"/>
      <c r="BJ95" s="34">
        <v>81865</v>
      </c>
      <c r="BK95" s="48"/>
      <c r="BL95" s="30"/>
      <c r="BM95" s="30">
        <v>5128</v>
      </c>
      <c r="BO95" s="30"/>
      <c r="BP95" s="68">
        <v>5731</v>
      </c>
      <c r="BR95" s="30"/>
      <c r="BS95" s="68">
        <v>4926</v>
      </c>
    </row>
    <row r="96" spans="1:74" x14ac:dyDescent="0.3">
      <c r="A96" s="183" t="s">
        <v>189</v>
      </c>
      <c r="B96" s="14"/>
      <c r="C96" s="14"/>
      <c r="D96" s="11"/>
      <c r="E96" s="14"/>
      <c r="F96" s="11"/>
      <c r="G96" s="11"/>
      <c r="H96" s="14"/>
      <c r="I96" s="11"/>
      <c r="J96" s="51"/>
      <c r="K96" s="14"/>
      <c r="L96" s="14"/>
      <c r="M96" s="20"/>
      <c r="N96" s="14"/>
      <c r="O96" s="14"/>
      <c r="P96" s="18"/>
      <c r="Q96" s="11"/>
      <c r="R96" s="11"/>
      <c r="S96" s="11"/>
      <c r="T96" s="11"/>
      <c r="U96" s="18"/>
      <c r="V96" s="11"/>
      <c r="W96" s="11"/>
      <c r="X96" s="11"/>
      <c r="Y96" s="11"/>
      <c r="Z96" s="18" t="s">
        <v>7</v>
      </c>
      <c r="AA96" s="19"/>
      <c r="AB96" s="19"/>
      <c r="AC96" s="19"/>
      <c r="AD96" s="19"/>
      <c r="AE96" s="19">
        <v>20</v>
      </c>
      <c r="AF96" s="37">
        <v>75</v>
      </c>
      <c r="AG96" s="48" t="s">
        <v>7</v>
      </c>
      <c r="AH96" s="31">
        <v>24</v>
      </c>
      <c r="AI96" s="31">
        <v>94</v>
      </c>
      <c r="AJ96" s="27">
        <v>27</v>
      </c>
      <c r="AK96" s="27">
        <v>122</v>
      </c>
      <c r="AL96" s="27">
        <v>18</v>
      </c>
      <c r="AM96" s="27">
        <v>84</v>
      </c>
      <c r="AN96" s="18" t="s">
        <v>7</v>
      </c>
      <c r="AO96" s="31">
        <v>6</v>
      </c>
      <c r="AP96" s="30">
        <v>60</v>
      </c>
      <c r="AQ96" s="14">
        <v>15</v>
      </c>
      <c r="AR96" s="14">
        <v>70</v>
      </c>
      <c r="AS96" s="14">
        <v>28</v>
      </c>
      <c r="AT96" s="32">
        <v>130</v>
      </c>
      <c r="AU96" s="18" t="s">
        <v>7</v>
      </c>
      <c r="AV96" s="33">
        <v>19</v>
      </c>
      <c r="AW96" s="33">
        <v>172</v>
      </c>
      <c r="AX96" s="18" t="s">
        <v>7</v>
      </c>
      <c r="AY96" s="34">
        <v>13</v>
      </c>
      <c r="AZ96" s="34">
        <v>1725</v>
      </c>
      <c r="BA96" s="11">
        <v>16</v>
      </c>
      <c r="BB96" s="11">
        <v>2000</v>
      </c>
      <c r="BD96" s="61">
        <v>2400</v>
      </c>
      <c r="BE96" s="18"/>
      <c r="BF96" s="34"/>
      <c r="BG96" s="34"/>
      <c r="BH96" s="18"/>
      <c r="BI96" s="34"/>
      <c r="BJ96" s="34"/>
      <c r="BK96" s="48"/>
      <c r="BL96" s="30"/>
      <c r="BM96" s="30"/>
      <c r="BO96" s="30"/>
      <c r="BR96" s="30"/>
      <c r="BS96" s="30"/>
    </row>
    <row r="97" spans="1:74" x14ac:dyDescent="0.3">
      <c r="A97" s="187" t="s">
        <v>190</v>
      </c>
      <c r="B97" s="14"/>
      <c r="C97" s="14"/>
      <c r="D97" s="11"/>
      <c r="E97" s="14"/>
      <c r="F97" s="11"/>
      <c r="G97" s="11"/>
      <c r="H97" s="14"/>
      <c r="I97" s="11"/>
      <c r="J97" s="51"/>
      <c r="K97" s="14"/>
      <c r="L97" s="14"/>
      <c r="M97" s="20"/>
      <c r="N97" s="14"/>
      <c r="O97" s="14"/>
      <c r="P97" s="18"/>
      <c r="Q97" s="11"/>
      <c r="R97" s="11"/>
      <c r="S97" s="11"/>
      <c r="T97" s="11"/>
      <c r="U97" s="18"/>
      <c r="V97" s="11"/>
      <c r="W97" s="11"/>
      <c r="X97" s="11"/>
      <c r="Y97" s="11"/>
      <c r="Z97" s="20" t="s">
        <v>7</v>
      </c>
      <c r="AA97" s="19"/>
      <c r="AB97" s="19"/>
      <c r="AC97" s="19"/>
      <c r="AD97" s="19">
        <v>467</v>
      </c>
      <c r="AE97" s="19">
        <v>838</v>
      </c>
      <c r="AF97" s="19">
        <v>563</v>
      </c>
      <c r="AG97" s="48" t="s">
        <v>7</v>
      </c>
      <c r="AH97" s="31">
        <v>910</v>
      </c>
      <c r="AI97" s="31">
        <v>597</v>
      </c>
      <c r="AJ97" s="47">
        <v>854</v>
      </c>
      <c r="AK97" s="47">
        <v>710</v>
      </c>
      <c r="AL97" s="47">
        <v>1074</v>
      </c>
      <c r="AM97" s="47">
        <v>860</v>
      </c>
      <c r="AN97" s="20" t="s">
        <v>7</v>
      </c>
      <c r="AO97" s="31">
        <v>953</v>
      </c>
      <c r="AP97" s="30">
        <v>751</v>
      </c>
      <c r="AQ97" s="14">
        <v>880</v>
      </c>
      <c r="AR97" s="14">
        <v>648</v>
      </c>
      <c r="AS97" s="14">
        <v>692</v>
      </c>
      <c r="AT97" s="32">
        <v>547</v>
      </c>
      <c r="AU97" s="18" t="s">
        <v>7</v>
      </c>
      <c r="AV97" s="33">
        <v>731</v>
      </c>
      <c r="AW97" s="33">
        <v>585</v>
      </c>
      <c r="AY97" s="34"/>
      <c r="AZ97" s="34">
        <v>975</v>
      </c>
      <c r="BB97" s="11">
        <v>2750</v>
      </c>
      <c r="BD97" s="11">
        <v>14072</v>
      </c>
      <c r="BE97" s="18"/>
      <c r="BF97" s="34"/>
      <c r="BG97" s="34">
        <v>1000</v>
      </c>
      <c r="BH97" s="18"/>
      <c r="BI97" s="34"/>
      <c r="BJ97" s="34">
        <v>300</v>
      </c>
      <c r="BK97" s="48"/>
      <c r="BL97" s="30"/>
      <c r="BM97" s="30">
        <v>231</v>
      </c>
      <c r="BO97" s="30"/>
      <c r="BP97" s="68">
        <v>2618</v>
      </c>
      <c r="BR97" s="30"/>
      <c r="BS97" s="68">
        <v>1440</v>
      </c>
    </row>
    <row r="98" spans="1:74" x14ac:dyDescent="0.3">
      <c r="A98" s="187" t="s">
        <v>389</v>
      </c>
      <c r="B98" s="14"/>
      <c r="C98" s="14"/>
      <c r="D98" s="11"/>
      <c r="E98" s="14"/>
      <c r="F98" s="11"/>
      <c r="G98" s="11"/>
      <c r="H98" s="14"/>
      <c r="I98" s="11"/>
      <c r="J98" s="51"/>
      <c r="K98" s="14"/>
      <c r="L98" s="14"/>
      <c r="M98" s="20"/>
      <c r="N98" s="14"/>
      <c r="O98" s="14"/>
      <c r="P98" s="18"/>
      <c r="Q98" s="11"/>
      <c r="R98" s="11"/>
      <c r="S98" s="11"/>
      <c r="T98" s="11"/>
      <c r="U98" s="18"/>
      <c r="V98" s="11"/>
      <c r="W98" s="11"/>
      <c r="X98" s="11"/>
      <c r="Y98" s="11"/>
      <c r="Z98" s="18"/>
      <c r="AA98" s="19"/>
      <c r="AB98" s="19"/>
      <c r="AC98" s="19"/>
      <c r="AD98" s="19"/>
      <c r="AE98" s="19"/>
      <c r="AF98" s="52"/>
      <c r="AG98" s="48"/>
      <c r="AH98" s="31"/>
      <c r="AI98" s="31"/>
      <c r="AJ98" s="27"/>
      <c r="AK98" s="27"/>
      <c r="AL98" s="27"/>
      <c r="AM98" s="27"/>
      <c r="AN98" s="18"/>
      <c r="AO98" s="31"/>
      <c r="AP98" s="30"/>
      <c r="AQ98" s="14"/>
      <c r="AR98" s="14"/>
      <c r="AS98" s="14"/>
      <c r="AT98" s="32"/>
      <c r="AU98" s="18"/>
      <c r="AV98" s="33"/>
      <c r="AW98" s="33"/>
      <c r="AX98" s="18" t="s">
        <v>7</v>
      </c>
      <c r="AY98" s="34">
        <v>539</v>
      </c>
      <c r="AZ98" s="34">
        <v>37566</v>
      </c>
      <c r="BA98" s="11">
        <v>483</v>
      </c>
      <c r="BB98" s="11">
        <v>46845</v>
      </c>
      <c r="BC98" s="61">
        <v>538</v>
      </c>
      <c r="BD98" s="11">
        <v>38380</v>
      </c>
      <c r="BE98" s="18"/>
      <c r="BF98" s="34"/>
      <c r="BG98" s="38">
        <v>23740</v>
      </c>
      <c r="BH98" s="18"/>
      <c r="BI98" s="34"/>
      <c r="BJ98" s="34">
        <v>37125</v>
      </c>
      <c r="BK98" s="48"/>
      <c r="BL98" s="30"/>
      <c r="BM98" s="30">
        <v>6395</v>
      </c>
      <c r="BO98" s="30"/>
      <c r="BP98" s="68">
        <v>5056</v>
      </c>
      <c r="BR98" s="30"/>
      <c r="BS98" s="68">
        <v>4470</v>
      </c>
    </row>
    <row r="99" spans="1:74" x14ac:dyDescent="0.3">
      <c r="A99" s="187" t="s">
        <v>390</v>
      </c>
      <c r="B99" s="14"/>
      <c r="C99" s="14"/>
      <c r="D99" s="11"/>
      <c r="E99" s="14"/>
      <c r="F99" s="11"/>
      <c r="G99" s="11"/>
      <c r="H99" s="14"/>
      <c r="I99" s="11"/>
      <c r="J99" s="51"/>
      <c r="K99" s="14"/>
      <c r="L99" s="14"/>
      <c r="M99" s="20"/>
      <c r="N99" s="14"/>
      <c r="O99" s="14"/>
      <c r="P99" s="18"/>
      <c r="Q99" s="11"/>
      <c r="R99" s="11"/>
      <c r="S99" s="11"/>
      <c r="T99" s="11"/>
      <c r="U99" s="18"/>
      <c r="V99" s="11"/>
      <c r="W99" s="11"/>
      <c r="X99" s="11"/>
      <c r="Y99" s="11"/>
      <c r="Z99" s="18"/>
      <c r="AA99" s="19"/>
      <c r="AB99" s="19"/>
      <c r="AC99" s="19"/>
      <c r="AD99" s="19"/>
      <c r="AE99" s="19"/>
      <c r="AF99" s="52"/>
      <c r="AG99" s="48"/>
      <c r="AH99" s="31"/>
      <c r="AI99" s="31"/>
      <c r="AJ99" s="27"/>
      <c r="AK99" s="27"/>
      <c r="AL99" s="27"/>
      <c r="AM99" s="27"/>
      <c r="AN99" s="18"/>
      <c r="AO99" s="31"/>
      <c r="AP99" s="30"/>
      <c r="AQ99" s="14"/>
      <c r="AR99" s="14"/>
      <c r="AS99" s="14"/>
      <c r="AT99" s="32"/>
      <c r="AU99" s="18"/>
      <c r="AV99" s="33"/>
      <c r="AW99" s="33"/>
      <c r="AX99" s="18" t="s">
        <v>7</v>
      </c>
      <c r="AY99" s="34">
        <v>59</v>
      </c>
      <c r="AZ99" s="34">
        <v>4605</v>
      </c>
      <c r="BA99" s="11">
        <v>70</v>
      </c>
      <c r="BB99" s="11">
        <v>5250</v>
      </c>
      <c r="BC99" s="61">
        <v>294</v>
      </c>
      <c r="BD99" s="11">
        <v>23520</v>
      </c>
      <c r="BE99" s="18"/>
      <c r="BF99" s="34"/>
      <c r="BG99" s="34">
        <v>6560</v>
      </c>
      <c r="BH99" s="18"/>
      <c r="BI99" s="34"/>
      <c r="BJ99" s="34">
        <v>9324</v>
      </c>
      <c r="BK99" s="48"/>
      <c r="BL99" s="30"/>
      <c r="BM99" s="30">
        <v>1293</v>
      </c>
      <c r="BO99" s="30"/>
      <c r="BP99" s="68">
        <v>582</v>
      </c>
      <c r="BR99" s="30"/>
      <c r="BS99" s="68">
        <v>1054</v>
      </c>
    </row>
    <row r="100" spans="1:74" x14ac:dyDescent="0.3">
      <c r="A100" s="187" t="s">
        <v>191</v>
      </c>
      <c r="B100" s="14"/>
      <c r="C100" s="14"/>
      <c r="D100" s="11"/>
      <c r="E100" s="14"/>
      <c r="F100" s="11"/>
      <c r="G100" s="11"/>
      <c r="H100" s="14"/>
      <c r="I100" s="11"/>
      <c r="J100" s="51"/>
      <c r="K100" s="14"/>
      <c r="L100" s="14"/>
      <c r="M100" s="20"/>
      <c r="N100" s="14"/>
      <c r="O100" s="14"/>
      <c r="P100" s="18"/>
      <c r="Q100" s="11"/>
      <c r="R100" s="11"/>
      <c r="S100" s="11"/>
      <c r="T100" s="11"/>
      <c r="U100" s="18"/>
      <c r="V100" s="11"/>
      <c r="W100" s="11"/>
      <c r="X100" s="11"/>
      <c r="Y100" s="11"/>
      <c r="Z100" s="18"/>
      <c r="AA100" s="11"/>
      <c r="AB100" s="11"/>
      <c r="AC100" s="11"/>
      <c r="AD100" s="11"/>
      <c r="AE100" s="11"/>
      <c r="AF100" s="11"/>
      <c r="AG100" s="18"/>
      <c r="AH100" s="11"/>
      <c r="AI100" s="11"/>
      <c r="AJ100" s="11"/>
      <c r="AK100" s="11"/>
      <c r="AL100" s="11"/>
      <c r="AM100" s="11"/>
      <c r="AN100" s="18"/>
      <c r="AO100" s="11"/>
      <c r="AP100" s="11"/>
      <c r="AQ100" s="11"/>
      <c r="AR100" s="11"/>
      <c r="AS100" s="11"/>
      <c r="AT100" s="54"/>
      <c r="AU100" s="18"/>
      <c r="AV100" s="11"/>
      <c r="AW100" s="11"/>
      <c r="BD100" s="11">
        <v>10700</v>
      </c>
      <c r="BE100" s="18"/>
      <c r="BF100" s="34"/>
      <c r="BG100" s="38">
        <v>6100</v>
      </c>
      <c r="BH100" s="18"/>
      <c r="BI100" s="34"/>
      <c r="BJ100" s="34"/>
      <c r="BK100" s="48"/>
      <c r="BL100" s="30"/>
      <c r="BM100" s="30">
        <v>11</v>
      </c>
      <c r="BO100" s="30"/>
      <c r="BP100" s="68">
        <v>153</v>
      </c>
      <c r="BR100" s="30"/>
      <c r="BS100" s="68">
        <v>266</v>
      </c>
    </row>
    <row r="101" spans="1:74" x14ac:dyDescent="0.3">
      <c r="A101" s="184" t="s">
        <v>192</v>
      </c>
      <c r="B101" s="14"/>
      <c r="C101" s="14"/>
      <c r="D101" s="11"/>
      <c r="E101" s="14"/>
      <c r="F101" s="11"/>
      <c r="G101" s="11"/>
      <c r="H101" s="11"/>
      <c r="I101" s="11"/>
      <c r="J101" s="18"/>
      <c r="K101" s="11"/>
      <c r="L101" s="11"/>
      <c r="M101" s="20"/>
      <c r="N101" s="11"/>
      <c r="O101" s="11"/>
      <c r="P101" s="18"/>
      <c r="Q101" s="11"/>
      <c r="R101" s="11"/>
      <c r="S101" s="11"/>
      <c r="T101" s="11"/>
      <c r="U101" s="18" t="s">
        <v>54</v>
      </c>
      <c r="V101" s="27">
        <v>215</v>
      </c>
      <c r="W101" s="27">
        <v>873</v>
      </c>
      <c r="X101" s="27">
        <v>245</v>
      </c>
      <c r="Y101" s="27">
        <v>893</v>
      </c>
      <c r="Z101" s="18" t="s">
        <v>7</v>
      </c>
      <c r="AA101" s="19">
        <v>265</v>
      </c>
      <c r="AB101" s="19">
        <v>986</v>
      </c>
      <c r="AC101" s="19"/>
      <c r="AD101" s="19"/>
      <c r="AE101" s="19"/>
      <c r="AF101" s="19"/>
      <c r="AG101" s="48"/>
      <c r="AH101" s="31"/>
      <c r="AI101" s="31"/>
      <c r="AJ101" s="27"/>
      <c r="AK101" s="27"/>
      <c r="AL101" s="27"/>
      <c r="AM101" s="27"/>
      <c r="AN101" s="18"/>
      <c r="AO101" s="31"/>
      <c r="AP101" s="30"/>
      <c r="AQ101" s="14"/>
      <c r="AR101" s="14"/>
      <c r="AS101" s="14"/>
      <c r="AT101" s="32"/>
      <c r="AU101" s="18"/>
      <c r="AV101" s="33"/>
      <c r="AW101" s="33"/>
      <c r="AY101" s="34"/>
      <c r="AZ101" s="34"/>
      <c r="BE101" s="18"/>
      <c r="BF101" s="34"/>
      <c r="BG101" s="34"/>
      <c r="BH101" s="18"/>
      <c r="BI101" s="34"/>
      <c r="BJ101" s="34"/>
      <c r="BK101" s="48"/>
      <c r="BL101" s="30"/>
      <c r="BM101" s="30"/>
      <c r="BO101" s="30"/>
      <c r="BP101" s="30"/>
      <c r="BR101" s="30"/>
      <c r="BS101" s="30"/>
    </row>
    <row r="102" spans="1:74" x14ac:dyDescent="0.3">
      <c r="A102" s="18" t="s">
        <v>62</v>
      </c>
      <c r="B102" s="11"/>
      <c r="C102" s="11"/>
      <c r="D102" s="11"/>
      <c r="E102" s="11"/>
      <c r="F102" s="14"/>
      <c r="G102" s="14">
        <v>150</v>
      </c>
      <c r="H102" s="11"/>
      <c r="I102" s="14">
        <v>200</v>
      </c>
      <c r="J102" s="18"/>
      <c r="K102" s="11"/>
      <c r="L102" s="11"/>
      <c r="M102" s="20"/>
      <c r="N102" s="11"/>
      <c r="O102" s="11"/>
      <c r="P102" s="18"/>
      <c r="Q102" s="11"/>
      <c r="R102" s="11"/>
      <c r="S102" s="11"/>
      <c r="T102" s="11"/>
      <c r="U102" s="18"/>
      <c r="V102" s="11"/>
      <c r="W102" s="11"/>
      <c r="X102" s="11"/>
      <c r="Y102" s="11"/>
      <c r="Z102" s="18"/>
      <c r="AA102" s="11"/>
      <c r="AB102" s="11"/>
      <c r="AC102" s="11"/>
      <c r="AD102" s="11"/>
      <c r="AE102" s="11"/>
      <c r="AF102" s="11"/>
      <c r="AG102" s="18"/>
      <c r="AH102" s="11"/>
      <c r="AI102" s="11"/>
      <c r="AJ102" s="11"/>
      <c r="AK102" s="11"/>
      <c r="AL102" s="11"/>
      <c r="AM102" s="11"/>
      <c r="AN102" s="18"/>
      <c r="AO102" s="11"/>
      <c r="AP102" s="11"/>
      <c r="AQ102" s="11"/>
      <c r="AR102" s="11"/>
      <c r="AS102" s="11"/>
      <c r="AT102" s="54"/>
      <c r="AU102" s="18"/>
      <c r="AV102" s="11"/>
      <c r="AW102" s="11"/>
      <c r="AY102" s="11"/>
      <c r="AZ102" s="11"/>
      <c r="BE102" s="18"/>
      <c r="BF102" s="11"/>
      <c r="BG102" s="11"/>
      <c r="BH102" s="18"/>
      <c r="BI102" s="11"/>
      <c r="BJ102" s="11"/>
      <c r="BK102" s="18"/>
      <c r="BL102" s="11"/>
      <c r="BM102" s="11"/>
      <c r="BN102" s="18"/>
      <c r="BO102" s="11"/>
      <c r="BP102" s="11"/>
      <c r="BQ102" s="18"/>
      <c r="BR102" s="11"/>
      <c r="BS102" s="11"/>
      <c r="BT102" s="18"/>
      <c r="BU102" s="11"/>
      <c r="BV102" s="11"/>
    </row>
    <row r="103" spans="1:74" x14ac:dyDescent="0.3">
      <c r="A103" s="11" t="s">
        <v>396</v>
      </c>
      <c r="B103" s="14"/>
      <c r="C103" s="14">
        <v>40719</v>
      </c>
      <c r="D103" s="11"/>
      <c r="E103" s="14">
        <v>29000</v>
      </c>
      <c r="F103" s="14"/>
      <c r="G103" s="14">
        <v>30050</v>
      </c>
      <c r="H103" s="14"/>
      <c r="I103" s="14">
        <v>30300</v>
      </c>
      <c r="J103" s="51"/>
      <c r="K103" s="14"/>
      <c r="L103" s="14">
        <v>3389</v>
      </c>
      <c r="M103" s="20"/>
      <c r="N103" s="14"/>
      <c r="O103" s="14">
        <v>3263</v>
      </c>
      <c r="P103" s="18" t="s">
        <v>7</v>
      </c>
      <c r="Q103" s="19">
        <v>3922</v>
      </c>
      <c r="R103" s="19">
        <v>3326</v>
      </c>
      <c r="S103" s="19">
        <v>3685</v>
      </c>
      <c r="T103" s="19">
        <v>2616</v>
      </c>
      <c r="U103" s="18" t="s">
        <v>54</v>
      </c>
      <c r="V103" s="27">
        <v>4755</v>
      </c>
      <c r="W103" s="27">
        <v>3375</v>
      </c>
      <c r="X103" s="27">
        <v>5040</v>
      </c>
      <c r="Y103" s="27">
        <v>3067</v>
      </c>
      <c r="Z103" s="18" t="s">
        <v>7</v>
      </c>
      <c r="AA103" s="19">
        <v>4850</v>
      </c>
      <c r="AB103" s="19">
        <v>2829</v>
      </c>
      <c r="AC103" s="19"/>
      <c r="AD103" s="19"/>
      <c r="AE103" s="19"/>
      <c r="AF103" s="19"/>
      <c r="AG103" s="48"/>
      <c r="AH103" s="31"/>
      <c r="AI103" s="31"/>
      <c r="AJ103" s="27"/>
      <c r="AK103" s="27"/>
      <c r="AL103" s="27"/>
      <c r="AM103" s="27"/>
      <c r="AN103" s="18"/>
      <c r="AO103" s="31"/>
      <c r="AP103" s="30"/>
      <c r="AQ103" s="14"/>
      <c r="AR103" s="14"/>
      <c r="AS103" s="14"/>
      <c r="AT103" s="32"/>
      <c r="AU103" s="18"/>
      <c r="AV103" s="33"/>
      <c r="AW103" s="33"/>
      <c r="AY103" s="34"/>
      <c r="AZ103" s="34"/>
      <c r="BE103" s="18"/>
      <c r="BF103" s="34"/>
      <c r="BG103" s="34"/>
      <c r="BH103" s="18"/>
      <c r="BI103" s="34"/>
      <c r="BJ103" s="34"/>
      <c r="BK103" s="48"/>
      <c r="BL103" s="30"/>
      <c r="BM103" s="30"/>
      <c r="BO103" s="30"/>
      <c r="BP103" s="30"/>
      <c r="BR103" s="30"/>
      <c r="BS103" s="30"/>
    </row>
    <row r="104" spans="1:74" x14ac:dyDescent="0.3">
      <c r="A104" s="180" t="s">
        <v>391</v>
      </c>
      <c r="B104" s="11"/>
      <c r="C104" s="11"/>
      <c r="D104" s="11"/>
      <c r="E104" s="11"/>
      <c r="F104" s="11"/>
      <c r="G104" s="11"/>
      <c r="H104" s="14"/>
      <c r="I104" s="11"/>
      <c r="J104" s="51"/>
      <c r="K104" s="14"/>
      <c r="L104" s="14"/>
      <c r="M104" s="20"/>
      <c r="N104" s="14"/>
      <c r="O104" s="14"/>
      <c r="P104" s="18"/>
      <c r="Q104" s="19"/>
      <c r="R104" s="19"/>
      <c r="S104" s="19"/>
      <c r="T104" s="19"/>
      <c r="U104" s="18"/>
      <c r="V104" s="27"/>
      <c r="W104" s="27"/>
      <c r="X104" s="27"/>
      <c r="Y104" s="27"/>
      <c r="Z104" s="18" t="s">
        <v>18</v>
      </c>
      <c r="AA104" s="19"/>
      <c r="AB104" s="19"/>
      <c r="AC104" s="19">
        <v>13000</v>
      </c>
      <c r="AD104" s="19">
        <v>3059</v>
      </c>
      <c r="AE104" s="19">
        <v>12750</v>
      </c>
      <c r="AF104" s="19">
        <v>2981</v>
      </c>
      <c r="AG104" s="48" t="s">
        <v>18</v>
      </c>
      <c r="AH104" s="31"/>
      <c r="AI104" s="31">
        <v>4611</v>
      </c>
      <c r="AJ104" s="27">
        <v>15300</v>
      </c>
      <c r="AK104" s="75">
        <v>4081</v>
      </c>
      <c r="AL104" s="27">
        <v>13000</v>
      </c>
      <c r="AM104" s="27">
        <v>4117</v>
      </c>
      <c r="AN104" s="18" t="s">
        <v>18</v>
      </c>
      <c r="AO104" s="31">
        <v>11250</v>
      </c>
      <c r="AP104" s="30">
        <v>2883</v>
      </c>
      <c r="AQ104" s="14">
        <v>10101</v>
      </c>
      <c r="AR104" s="14">
        <v>2694</v>
      </c>
      <c r="AS104" s="14">
        <v>13792</v>
      </c>
      <c r="AT104" s="32">
        <v>4138</v>
      </c>
      <c r="AU104" s="18" t="s">
        <v>18</v>
      </c>
      <c r="AV104" s="33">
        <v>24249</v>
      </c>
      <c r="AW104" s="33">
        <v>7006</v>
      </c>
      <c r="AX104" s="18" t="s">
        <v>18</v>
      </c>
      <c r="AY104" s="34">
        <v>11775</v>
      </c>
      <c r="AZ104" s="34">
        <v>46987</v>
      </c>
      <c r="BA104" s="11">
        <v>39000</v>
      </c>
      <c r="BB104" s="11">
        <v>156000</v>
      </c>
      <c r="BC104" s="61">
        <v>14525</v>
      </c>
      <c r="BD104" s="11">
        <v>58100</v>
      </c>
      <c r="BE104" s="18"/>
      <c r="BF104" s="34"/>
      <c r="BG104" s="34">
        <v>160240</v>
      </c>
      <c r="BH104" s="18"/>
      <c r="BI104" s="34"/>
      <c r="BJ104" s="34">
        <v>56000</v>
      </c>
      <c r="BK104" s="48" t="s">
        <v>18</v>
      </c>
      <c r="BL104" s="30">
        <v>28560</v>
      </c>
      <c r="BM104" s="30">
        <v>7643</v>
      </c>
      <c r="BN104" s="62" t="s">
        <v>69</v>
      </c>
      <c r="BO104" s="29">
        <v>88000</v>
      </c>
      <c r="BP104" s="30">
        <v>2567</v>
      </c>
      <c r="BQ104" s="15" t="s">
        <v>69</v>
      </c>
      <c r="BR104" s="29">
        <v>106000</v>
      </c>
      <c r="BS104" s="30">
        <v>3333</v>
      </c>
      <c r="BT104" s="15" t="s">
        <v>69</v>
      </c>
      <c r="BU104" s="4">
        <v>637200</v>
      </c>
      <c r="BV104" s="4">
        <v>21240</v>
      </c>
    </row>
    <row r="105" spans="1:74" x14ac:dyDescent="0.3">
      <c r="A105" s="180" t="s">
        <v>193</v>
      </c>
      <c r="B105" s="11"/>
      <c r="C105" s="11"/>
      <c r="D105" s="11"/>
      <c r="E105" s="11"/>
      <c r="F105" s="11"/>
      <c r="G105" s="11"/>
      <c r="H105" s="14"/>
      <c r="I105" s="11"/>
      <c r="J105" s="51"/>
      <c r="K105" s="14"/>
      <c r="L105" s="14"/>
      <c r="M105" s="20"/>
      <c r="N105" s="14"/>
      <c r="O105" s="14"/>
      <c r="P105" s="18"/>
      <c r="Q105" s="19"/>
      <c r="R105" s="19"/>
      <c r="S105" s="19"/>
      <c r="T105" s="19"/>
      <c r="U105" s="18"/>
      <c r="V105" s="27"/>
      <c r="W105" s="27"/>
      <c r="X105" s="27"/>
      <c r="Y105" s="27"/>
      <c r="Z105" s="18"/>
      <c r="AA105" s="19"/>
      <c r="AB105" s="19"/>
      <c r="AC105" s="19"/>
      <c r="AD105" s="19">
        <v>1053</v>
      </c>
      <c r="AE105" s="19"/>
      <c r="AF105" s="19">
        <v>1077</v>
      </c>
      <c r="AG105" s="76" t="s">
        <v>7</v>
      </c>
      <c r="AH105" s="31"/>
      <c r="AI105" s="31">
        <v>1028</v>
      </c>
      <c r="AJ105" s="27">
        <v>965</v>
      </c>
      <c r="AK105" s="27">
        <v>1175</v>
      </c>
      <c r="AL105" s="27">
        <v>4150</v>
      </c>
      <c r="AM105" s="27">
        <v>2673</v>
      </c>
      <c r="AN105" s="18" t="s">
        <v>7</v>
      </c>
      <c r="AO105" s="31">
        <v>3700</v>
      </c>
      <c r="AP105" s="30">
        <v>2853</v>
      </c>
      <c r="AQ105" s="14">
        <v>3950</v>
      </c>
      <c r="AR105" s="14">
        <v>3160</v>
      </c>
      <c r="AS105" s="14">
        <v>4464</v>
      </c>
      <c r="AT105" s="32">
        <v>2471</v>
      </c>
      <c r="AU105" s="18" t="s">
        <v>18</v>
      </c>
      <c r="AV105" s="33"/>
      <c r="AW105" s="33">
        <v>3586</v>
      </c>
      <c r="AY105" s="34"/>
      <c r="AZ105" s="34">
        <v>38345</v>
      </c>
      <c r="BB105" s="11">
        <v>61630</v>
      </c>
      <c r="BD105" s="11">
        <v>33576</v>
      </c>
      <c r="BE105" s="48"/>
      <c r="BF105" s="34"/>
      <c r="BG105" s="34">
        <v>30400</v>
      </c>
      <c r="BH105" s="49"/>
      <c r="BI105" s="34"/>
      <c r="BJ105" s="34">
        <v>76000</v>
      </c>
      <c r="BK105" s="48"/>
      <c r="BL105" s="30"/>
      <c r="BM105" s="30">
        <v>7028</v>
      </c>
      <c r="BO105" s="30"/>
      <c r="BP105" s="30">
        <v>20637</v>
      </c>
      <c r="BR105" s="30"/>
      <c r="BS105" s="30">
        <v>10820</v>
      </c>
      <c r="BT105" s="62" t="s">
        <v>69</v>
      </c>
      <c r="BU105" s="4">
        <v>19920</v>
      </c>
      <c r="BV105" s="4">
        <v>2131</v>
      </c>
    </row>
    <row r="106" spans="1:74" x14ac:dyDescent="0.3">
      <c r="A106" s="25" t="s">
        <v>41</v>
      </c>
      <c r="B106" s="57"/>
      <c r="C106" s="69">
        <v>480</v>
      </c>
      <c r="D106" s="25"/>
      <c r="E106" s="69">
        <v>400</v>
      </c>
      <c r="F106" s="57"/>
      <c r="G106" s="69">
        <v>500</v>
      </c>
      <c r="H106" s="14"/>
      <c r="I106" s="69">
        <v>450</v>
      </c>
      <c r="J106" s="51"/>
      <c r="K106" s="14"/>
      <c r="L106" s="14"/>
      <c r="M106" s="20"/>
      <c r="N106" s="14"/>
      <c r="O106" s="14"/>
      <c r="P106" s="18"/>
      <c r="Q106" s="19"/>
      <c r="R106" s="19"/>
      <c r="S106" s="19"/>
      <c r="T106" s="19"/>
      <c r="U106" s="18"/>
      <c r="V106" s="27"/>
      <c r="W106" s="27"/>
      <c r="X106" s="27"/>
      <c r="Y106" s="27"/>
      <c r="Z106" s="18"/>
      <c r="AA106" s="19"/>
      <c r="AB106" s="19"/>
      <c r="AC106" s="19"/>
      <c r="AD106" s="19"/>
      <c r="AE106" s="19"/>
      <c r="AF106" s="19"/>
      <c r="AG106" s="48"/>
      <c r="AH106" s="31"/>
      <c r="AI106" s="31"/>
      <c r="AJ106" s="27"/>
      <c r="AK106" s="27"/>
      <c r="AL106" s="27"/>
      <c r="AM106" s="27"/>
      <c r="AN106" s="18"/>
      <c r="AO106" s="31"/>
      <c r="AP106" s="30"/>
      <c r="AQ106" s="14"/>
      <c r="AR106" s="14"/>
      <c r="AS106" s="14"/>
      <c r="AT106" s="32"/>
      <c r="AU106" s="18"/>
      <c r="AV106" s="33"/>
      <c r="AW106" s="33"/>
      <c r="AY106" s="34"/>
      <c r="AZ106" s="34"/>
      <c r="BD106" s="11">
        <v>4800</v>
      </c>
      <c r="BE106" s="48" t="s">
        <v>25</v>
      </c>
      <c r="BF106" s="45">
        <v>500</v>
      </c>
      <c r="BG106" s="45">
        <v>6000</v>
      </c>
      <c r="BH106" s="49"/>
      <c r="BI106" s="34"/>
      <c r="BJ106" s="34"/>
      <c r="BK106" s="48"/>
      <c r="BL106" s="30"/>
      <c r="BM106" s="30"/>
      <c r="BO106" s="30"/>
      <c r="BP106" s="30"/>
      <c r="BR106" s="30"/>
      <c r="BS106" s="30"/>
    </row>
    <row r="107" spans="1:74" x14ac:dyDescent="0.3">
      <c r="A107" s="25" t="s">
        <v>20</v>
      </c>
      <c r="B107" s="11"/>
      <c r="C107" s="11"/>
      <c r="D107" s="11"/>
      <c r="E107" s="11"/>
      <c r="F107" s="14"/>
      <c r="G107" s="14"/>
      <c r="H107" s="14"/>
      <c r="I107" s="14">
        <v>325000</v>
      </c>
      <c r="J107" s="51"/>
      <c r="K107" s="14"/>
      <c r="L107" s="14">
        <v>57451</v>
      </c>
      <c r="M107" s="20"/>
      <c r="N107" s="14"/>
      <c r="O107" s="14">
        <v>81983</v>
      </c>
      <c r="P107" s="18"/>
      <c r="Q107" s="19"/>
      <c r="R107" s="19">
        <v>112929</v>
      </c>
      <c r="S107" s="19"/>
      <c r="T107" s="19">
        <v>107500</v>
      </c>
      <c r="U107" s="18"/>
      <c r="V107" s="27"/>
      <c r="W107" s="27">
        <v>79385</v>
      </c>
      <c r="X107" s="27"/>
      <c r="Y107" s="27">
        <v>99250</v>
      </c>
      <c r="Z107" s="18"/>
      <c r="AA107" s="19"/>
      <c r="AB107" s="19">
        <v>61889</v>
      </c>
      <c r="AC107" s="19"/>
      <c r="AD107" s="19">
        <v>93823</v>
      </c>
      <c r="AE107" s="19"/>
      <c r="AF107" s="19">
        <v>72812</v>
      </c>
      <c r="AG107" s="48"/>
      <c r="AH107" s="31"/>
      <c r="AI107" s="31">
        <v>83249</v>
      </c>
      <c r="AJ107" s="27"/>
      <c r="AK107" s="27">
        <v>98135</v>
      </c>
      <c r="AL107" s="27"/>
      <c r="AM107" s="27">
        <v>52607</v>
      </c>
      <c r="AN107" s="18"/>
      <c r="AO107" s="31"/>
      <c r="AP107" s="30">
        <v>69699</v>
      </c>
      <c r="AQ107" s="14"/>
      <c r="AR107" s="32">
        <v>180750</v>
      </c>
      <c r="AS107" s="77"/>
      <c r="AT107" s="32">
        <v>302000</v>
      </c>
      <c r="AU107" s="18"/>
      <c r="AV107" s="33"/>
      <c r="AW107" s="33">
        <v>284067</v>
      </c>
      <c r="AY107" s="34"/>
      <c r="AZ107" s="34">
        <v>11818000</v>
      </c>
      <c r="BB107" s="11">
        <v>8567000</v>
      </c>
      <c r="BD107" s="11">
        <v>4281000</v>
      </c>
      <c r="BE107" s="48"/>
      <c r="BF107" s="34"/>
      <c r="BG107" s="34">
        <v>2100000</v>
      </c>
      <c r="BH107" s="49"/>
      <c r="BI107" s="34"/>
      <c r="BJ107" s="34">
        <v>6300000</v>
      </c>
      <c r="BK107" s="48"/>
      <c r="BL107" s="30"/>
      <c r="BM107" s="30">
        <v>398333</v>
      </c>
      <c r="BO107" s="30"/>
      <c r="BP107" s="30">
        <v>898900</v>
      </c>
      <c r="BR107" s="30"/>
      <c r="BS107" s="30">
        <v>1000000</v>
      </c>
      <c r="BV107" s="4">
        <v>531134</v>
      </c>
    </row>
    <row r="108" spans="1:74" x14ac:dyDescent="0.3">
      <c r="A108" s="25" t="s">
        <v>39</v>
      </c>
      <c r="B108" s="14"/>
      <c r="C108" s="14">
        <v>11140</v>
      </c>
      <c r="D108" s="11"/>
      <c r="E108" s="14">
        <v>10000</v>
      </c>
      <c r="F108" s="14"/>
      <c r="G108" s="14">
        <v>12850</v>
      </c>
      <c r="H108" s="14"/>
      <c r="I108" s="14">
        <v>13150</v>
      </c>
      <c r="J108" s="51"/>
      <c r="K108" s="14"/>
      <c r="L108" s="14">
        <v>830</v>
      </c>
      <c r="M108" s="20"/>
      <c r="N108" s="14"/>
      <c r="O108" s="14">
        <v>923</v>
      </c>
      <c r="P108" s="18"/>
      <c r="Q108" s="19"/>
      <c r="R108" s="19">
        <v>1572</v>
      </c>
      <c r="S108" s="19"/>
      <c r="T108" s="19">
        <v>1228</v>
      </c>
      <c r="U108" s="18"/>
      <c r="V108" s="27"/>
      <c r="W108" s="27">
        <v>1169</v>
      </c>
      <c r="X108" s="27"/>
      <c r="Y108" s="27">
        <v>869</v>
      </c>
      <c r="Z108" s="18"/>
      <c r="AA108" s="19"/>
      <c r="AB108" s="19">
        <v>881</v>
      </c>
      <c r="AC108" s="19"/>
      <c r="AD108" s="19">
        <v>1220</v>
      </c>
      <c r="AE108" s="19"/>
      <c r="AF108" s="19">
        <v>789</v>
      </c>
      <c r="AG108" s="48"/>
      <c r="AH108" s="31"/>
      <c r="AI108" s="31"/>
      <c r="AJ108" s="27"/>
      <c r="AK108" s="27"/>
      <c r="AL108" s="27"/>
      <c r="AM108" s="27"/>
      <c r="AN108" s="18"/>
      <c r="AO108" s="31"/>
      <c r="AP108" s="30"/>
      <c r="AQ108" s="14"/>
      <c r="AR108" s="77"/>
      <c r="AS108" s="77"/>
      <c r="AT108" s="32"/>
      <c r="AU108" s="18"/>
      <c r="AV108" s="33"/>
      <c r="AW108" s="33"/>
      <c r="AY108" s="34"/>
      <c r="AZ108" s="34"/>
      <c r="BE108" s="48"/>
      <c r="BF108" s="34"/>
      <c r="BG108" s="34"/>
      <c r="BH108" s="49"/>
      <c r="BI108" s="34"/>
      <c r="BJ108" s="34"/>
      <c r="BK108" s="48"/>
      <c r="BL108" s="30"/>
      <c r="BM108" s="30"/>
      <c r="BO108" s="30"/>
      <c r="BP108" s="29">
        <v>2742</v>
      </c>
      <c r="BR108" s="30"/>
      <c r="BS108" s="29">
        <v>3316</v>
      </c>
      <c r="BV108" s="4">
        <v>6764</v>
      </c>
    </row>
    <row r="109" spans="1:74" x14ac:dyDescent="0.3">
      <c r="A109" s="180" t="s">
        <v>194</v>
      </c>
      <c r="B109" s="11"/>
      <c r="C109" s="11"/>
      <c r="D109" s="11"/>
      <c r="E109" s="11"/>
      <c r="F109" s="11"/>
      <c r="G109" s="11"/>
      <c r="H109" s="14"/>
      <c r="I109" s="11"/>
      <c r="J109" s="51"/>
      <c r="K109" s="14"/>
      <c r="L109" s="14"/>
      <c r="M109" s="20"/>
      <c r="N109" s="14"/>
      <c r="O109" s="14"/>
      <c r="P109" s="18"/>
      <c r="Q109" s="19"/>
      <c r="R109" s="19"/>
      <c r="S109" s="19"/>
      <c r="T109" s="19"/>
      <c r="U109" s="18"/>
      <c r="V109" s="27"/>
      <c r="W109" s="27"/>
      <c r="X109" s="27"/>
      <c r="Y109" s="27"/>
      <c r="Z109" s="18"/>
      <c r="AA109" s="11"/>
      <c r="AB109" s="11"/>
      <c r="AC109" s="11"/>
      <c r="AD109" s="11"/>
      <c r="AE109" s="11"/>
      <c r="AF109" s="52">
        <v>373</v>
      </c>
      <c r="AG109" s="48"/>
      <c r="AH109" s="31"/>
      <c r="AI109" s="31">
        <v>320</v>
      </c>
      <c r="AJ109" s="27"/>
      <c r="AK109" s="27">
        <v>320</v>
      </c>
      <c r="AL109" s="27"/>
      <c r="AM109" s="27">
        <v>296</v>
      </c>
      <c r="AN109" s="18"/>
      <c r="AO109" s="31"/>
      <c r="AP109" s="30">
        <v>328</v>
      </c>
      <c r="AQ109" s="14"/>
      <c r="AR109" s="14">
        <v>633</v>
      </c>
      <c r="AS109" s="14"/>
      <c r="AT109" s="32">
        <v>1040</v>
      </c>
      <c r="AU109" s="18"/>
      <c r="AV109" s="33"/>
      <c r="AW109" s="33">
        <v>700</v>
      </c>
      <c r="AX109" s="18" t="s">
        <v>18</v>
      </c>
      <c r="AY109" s="34">
        <v>1500</v>
      </c>
      <c r="AZ109" s="34">
        <v>9750</v>
      </c>
      <c r="BA109" s="11">
        <v>1750</v>
      </c>
      <c r="BB109" s="11">
        <v>11375</v>
      </c>
      <c r="BC109" s="61">
        <v>600</v>
      </c>
      <c r="BD109" s="11">
        <v>4800</v>
      </c>
      <c r="BE109" s="18"/>
      <c r="BF109" s="34"/>
      <c r="BG109" s="34">
        <v>7040</v>
      </c>
      <c r="BH109" s="18"/>
      <c r="BI109" s="34"/>
      <c r="BJ109" s="34">
        <v>12800</v>
      </c>
      <c r="BK109" s="48"/>
      <c r="BL109" s="30"/>
      <c r="BM109" s="30">
        <v>2461</v>
      </c>
      <c r="BO109" s="30"/>
      <c r="BP109" s="30"/>
      <c r="BR109" s="30"/>
      <c r="BS109" s="30"/>
    </row>
    <row r="110" spans="1:74" x14ac:dyDescent="0.3">
      <c r="A110" s="180" t="s">
        <v>195</v>
      </c>
      <c r="B110" s="11"/>
      <c r="C110" s="11"/>
      <c r="D110" s="11"/>
      <c r="E110" s="11"/>
      <c r="F110" s="11"/>
      <c r="G110" s="11"/>
      <c r="H110" s="14"/>
      <c r="I110" s="11"/>
      <c r="J110" s="51"/>
      <c r="K110" s="14"/>
      <c r="L110" s="14"/>
      <c r="M110" s="20"/>
      <c r="N110" s="14"/>
      <c r="O110" s="14"/>
      <c r="P110" s="18"/>
      <c r="Q110" s="19"/>
      <c r="R110" s="19"/>
      <c r="S110" s="19"/>
      <c r="T110" s="19"/>
      <c r="U110" s="18"/>
      <c r="V110" s="27"/>
      <c r="W110" s="27"/>
      <c r="X110" s="27"/>
      <c r="Y110" s="27"/>
      <c r="Z110" s="18"/>
      <c r="AA110" s="11"/>
      <c r="AB110" s="11"/>
      <c r="AC110" s="11"/>
      <c r="AD110" s="11"/>
      <c r="AE110" s="11"/>
      <c r="AF110" s="11"/>
      <c r="AG110" s="48"/>
      <c r="AH110" s="31"/>
      <c r="AI110" s="31">
        <v>866</v>
      </c>
      <c r="AJ110" s="27"/>
      <c r="AK110" s="27">
        <v>963</v>
      </c>
      <c r="AL110" s="27"/>
      <c r="AM110" s="27">
        <v>1027</v>
      </c>
      <c r="AN110" s="18"/>
      <c r="AO110" s="31"/>
      <c r="AP110" s="30">
        <v>873</v>
      </c>
      <c r="AQ110" s="14"/>
      <c r="AR110" s="14">
        <v>933</v>
      </c>
      <c r="AS110" s="14"/>
      <c r="AT110" s="32">
        <v>708</v>
      </c>
      <c r="AU110" s="18"/>
      <c r="AV110" s="33"/>
      <c r="AW110" s="33">
        <v>963</v>
      </c>
      <c r="AY110" s="34"/>
      <c r="AZ110" s="34">
        <v>4400</v>
      </c>
      <c r="BB110" s="11">
        <v>23400</v>
      </c>
      <c r="BD110" s="11">
        <v>34708</v>
      </c>
      <c r="BE110" s="18"/>
      <c r="BF110" s="34"/>
      <c r="BG110" s="34">
        <v>57544</v>
      </c>
      <c r="BH110" s="18"/>
      <c r="BI110" s="34"/>
      <c r="BJ110" s="34">
        <v>36945</v>
      </c>
      <c r="BK110" s="48"/>
      <c r="BL110" s="30"/>
      <c r="BM110" s="30">
        <v>670</v>
      </c>
      <c r="BO110" s="30"/>
      <c r="BP110" s="30"/>
      <c r="BR110" s="30"/>
      <c r="BS110" s="30"/>
    </row>
    <row r="111" spans="1:74" x14ac:dyDescent="0.3">
      <c r="A111" s="25" t="s">
        <v>46</v>
      </c>
      <c r="B111" s="14"/>
      <c r="C111" s="14">
        <v>5700</v>
      </c>
      <c r="D111" s="11"/>
      <c r="E111" s="14">
        <v>1000</v>
      </c>
      <c r="F111" s="57"/>
      <c r="G111" s="14">
        <v>2500</v>
      </c>
      <c r="H111" s="11"/>
      <c r="I111" s="69">
        <v>3000</v>
      </c>
      <c r="J111" s="18"/>
      <c r="K111" s="11"/>
      <c r="L111" s="11"/>
      <c r="M111" s="20"/>
      <c r="N111" s="11"/>
      <c r="O111" s="11"/>
      <c r="P111" s="18"/>
      <c r="Q111" s="11"/>
      <c r="R111" s="11"/>
      <c r="S111" s="11"/>
      <c r="T111" s="11"/>
      <c r="U111" s="18"/>
      <c r="V111" s="11"/>
      <c r="W111" s="11"/>
      <c r="X111" s="11"/>
      <c r="Y111" s="11"/>
      <c r="Z111" s="18"/>
      <c r="AA111" s="19"/>
      <c r="AB111" s="19"/>
      <c r="AC111" s="19"/>
      <c r="AD111" s="19"/>
      <c r="AE111" s="19"/>
      <c r="AF111" s="19"/>
      <c r="AG111" s="48"/>
      <c r="AJ111" s="27"/>
      <c r="AK111" s="27">
        <v>1181</v>
      </c>
      <c r="AL111" s="27"/>
      <c r="AM111" s="27">
        <v>1178</v>
      </c>
      <c r="AN111" s="18"/>
      <c r="AO111" s="31"/>
      <c r="AP111" s="30">
        <v>950</v>
      </c>
      <c r="AQ111" s="11"/>
      <c r="AR111" s="44">
        <v>1104</v>
      </c>
      <c r="AS111" s="11"/>
      <c r="AT111" s="54">
        <v>1380</v>
      </c>
      <c r="AU111" s="74" t="s">
        <v>18</v>
      </c>
      <c r="AV111" s="33">
        <v>55</v>
      </c>
      <c r="AW111" s="33">
        <v>488</v>
      </c>
      <c r="AX111" s="18" t="s">
        <v>18</v>
      </c>
      <c r="AY111" s="34">
        <v>207</v>
      </c>
      <c r="AZ111" s="34">
        <v>25254</v>
      </c>
      <c r="BA111" s="11">
        <v>181</v>
      </c>
      <c r="BB111" s="11">
        <v>22975</v>
      </c>
      <c r="BE111" s="18"/>
      <c r="BF111" s="34"/>
      <c r="BH111" s="18"/>
      <c r="BI111" s="34"/>
      <c r="BK111" s="48"/>
      <c r="BL111" s="36"/>
      <c r="BO111" s="36"/>
      <c r="BP111" s="36"/>
      <c r="BR111" s="36"/>
      <c r="BS111" s="36"/>
    </row>
    <row r="112" spans="1:74" x14ac:dyDescent="0.3">
      <c r="A112" s="181" t="s">
        <v>196</v>
      </c>
      <c r="B112" s="11"/>
      <c r="C112" s="11"/>
      <c r="D112" s="11"/>
      <c r="E112" s="11"/>
      <c r="F112" s="11"/>
      <c r="G112" s="11"/>
      <c r="H112" s="11"/>
      <c r="I112" s="11"/>
      <c r="J112" s="18"/>
      <c r="K112" s="11"/>
      <c r="L112" s="11"/>
      <c r="M112" s="20"/>
      <c r="N112" s="11"/>
      <c r="O112" s="11"/>
      <c r="P112" s="18"/>
      <c r="Q112" s="11"/>
      <c r="R112" s="11"/>
      <c r="S112" s="11"/>
      <c r="T112" s="11"/>
      <c r="U112" s="18"/>
      <c r="V112" s="11"/>
      <c r="W112" s="11"/>
      <c r="X112" s="11"/>
      <c r="Y112" s="11"/>
      <c r="Z112" s="18"/>
      <c r="AA112" s="11"/>
      <c r="AB112" s="11"/>
      <c r="AC112" s="11"/>
      <c r="AD112" s="11"/>
      <c r="AE112" s="11"/>
      <c r="AF112" s="37">
        <v>562</v>
      </c>
      <c r="AG112" s="18" t="s">
        <v>18</v>
      </c>
      <c r="AH112" s="11">
        <v>91</v>
      </c>
      <c r="AI112" s="31">
        <v>462</v>
      </c>
      <c r="AJ112" s="11"/>
      <c r="AK112" s="11"/>
      <c r="AL112" s="11"/>
      <c r="AM112" s="11"/>
      <c r="AN112" s="18"/>
      <c r="AO112" s="11"/>
      <c r="AP112" s="11"/>
      <c r="AQ112" s="11"/>
      <c r="AR112" s="11"/>
      <c r="AS112" s="11"/>
      <c r="AT112" s="54"/>
      <c r="AU112" s="18"/>
      <c r="AV112" s="11"/>
      <c r="AW112" s="11"/>
      <c r="AY112" s="11"/>
      <c r="AZ112" s="11"/>
      <c r="BE112" s="18"/>
      <c r="BF112" s="11"/>
      <c r="BG112" s="11"/>
      <c r="BH112" s="18"/>
      <c r="BI112" s="11"/>
      <c r="BJ112" s="11"/>
      <c r="BK112" s="18"/>
      <c r="BL112" s="11"/>
      <c r="BM112" s="11"/>
      <c r="BN112" s="18"/>
      <c r="BO112" s="11"/>
      <c r="BP112" s="11"/>
      <c r="BQ112" s="18"/>
      <c r="BR112" s="11"/>
      <c r="BS112" s="11"/>
      <c r="BT112" s="18"/>
      <c r="BU112" s="11"/>
      <c r="BV112" s="11"/>
    </row>
    <row r="113" spans="1:74" x14ac:dyDescent="0.3">
      <c r="A113" s="180" t="s">
        <v>197</v>
      </c>
      <c r="B113" s="14"/>
      <c r="C113" s="14"/>
      <c r="D113" s="11"/>
      <c r="E113" s="14"/>
      <c r="F113" s="57"/>
      <c r="G113" s="14"/>
      <c r="H113" s="11"/>
      <c r="I113" s="57"/>
      <c r="J113" s="18"/>
      <c r="K113" s="11"/>
      <c r="L113" s="11"/>
      <c r="M113" s="20"/>
      <c r="N113" s="11"/>
      <c r="O113" s="11"/>
      <c r="P113" s="18"/>
      <c r="Q113" s="11"/>
      <c r="R113" s="11"/>
      <c r="S113" s="11"/>
      <c r="T113" s="11"/>
      <c r="U113" s="18"/>
      <c r="V113" s="11"/>
      <c r="W113" s="11"/>
      <c r="X113" s="11"/>
      <c r="Y113" s="11"/>
      <c r="Z113" s="18"/>
      <c r="AA113" s="19"/>
      <c r="AB113" s="19"/>
      <c r="AC113" s="19"/>
      <c r="AD113" s="19"/>
      <c r="AE113" s="19"/>
      <c r="AF113" s="37">
        <v>44</v>
      </c>
      <c r="AG113" s="48"/>
      <c r="AH113" s="31"/>
      <c r="AI113" s="30">
        <v>488</v>
      </c>
      <c r="AJ113" s="27"/>
      <c r="AK113" s="27"/>
      <c r="AL113" s="27"/>
      <c r="AM113" s="27"/>
      <c r="AN113" s="18"/>
      <c r="AO113" s="31"/>
      <c r="AP113" s="30"/>
      <c r="AQ113" s="11"/>
      <c r="AR113" s="11"/>
      <c r="AS113" s="11"/>
      <c r="AT113" s="54"/>
      <c r="AU113" s="18"/>
      <c r="AV113" s="33"/>
      <c r="AW113" s="33"/>
      <c r="AX113" s="18" t="s">
        <v>18</v>
      </c>
      <c r="AY113" s="34"/>
      <c r="AZ113" s="34"/>
      <c r="BC113" s="61">
        <v>104</v>
      </c>
      <c r="BD113" s="11">
        <v>34790</v>
      </c>
      <c r="BE113" s="18"/>
      <c r="BF113" s="34"/>
      <c r="BG113" s="34">
        <v>19177</v>
      </c>
      <c r="BH113" s="18"/>
      <c r="BI113" s="34"/>
      <c r="BJ113" s="34">
        <v>21700</v>
      </c>
      <c r="BK113" s="48"/>
      <c r="BL113" s="36"/>
      <c r="BM113" s="36">
        <v>98</v>
      </c>
      <c r="BO113" s="36"/>
      <c r="BP113" s="36"/>
      <c r="BR113" s="36"/>
      <c r="BS113" s="36"/>
    </row>
    <row r="114" spans="1:74" x14ac:dyDescent="0.3">
      <c r="A114" s="25" t="s">
        <v>63</v>
      </c>
      <c r="B114" s="14"/>
      <c r="C114" s="14">
        <v>194050</v>
      </c>
      <c r="D114" s="11"/>
      <c r="E114" s="14">
        <v>90500</v>
      </c>
      <c r="F114" s="14"/>
      <c r="G114" s="69">
        <v>86200</v>
      </c>
      <c r="H114" s="14"/>
      <c r="I114" s="14">
        <v>86350</v>
      </c>
      <c r="J114" s="51"/>
      <c r="K114" s="14"/>
      <c r="L114" s="14">
        <v>6839</v>
      </c>
      <c r="M114" s="20"/>
      <c r="N114" s="14"/>
      <c r="O114" s="14">
        <v>6974</v>
      </c>
      <c r="P114" s="18"/>
      <c r="Q114" s="19"/>
      <c r="R114" s="19">
        <v>7984</v>
      </c>
      <c r="S114" s="19"/>
      <c r="T114" s="19">
        <v>5770</v>
      </c>
      <c r="U114" s="18"/>
      <c r="V114" s="27"/>
      <c r="W114" s="27">
        <v>6361</v>
      </c>
      <c r="X114" s="27"/>
      <c r="Y114" s="27">
        <v>6483</v>
      </c>
      <c r="Z114" s="18"/>
      <c r="AA114" s="19"/>
      <c r="AB114" s="19">
        <v>6257</v>
      </c>
      <c r="AC114" s="19"/>
      <c r="AD114" s="19"/>
      <c r="AE114" s="19"/>
      <c r="AF114" s="19"/>
      <c r="AG114" s="18"/>
      <c r="AH114" s="11"/>
      <c r="AI114" s="11"/>
      <c r="AJ114" s="11"/>
      <c r="AK114" s="11"/>
      <c r="AL114" s="11"/>
      <c r="AM114" s="11"/>
      <c r="AN114" s="18"/>
      <c r="AO114" s="11"/>
      <c r="AP114" s="11"/>
      <c r="AQ114" s="14"/>
      <c r="AR114" s="14"/>
      <c r="AS114" s="14"/>
      <c r="AT114" s="32"/>
      <c r="AU114" s="18"/>
      <c r="AV114" s="33"/>
      <c r="AW114" s="33"/>
      <c r="AY114" s="34"/>
      <c r="AZ114" s="34"/>
      <c r="BE114" s="18"/>
      <c r="BF114" s="34"/>
      <c r="BG114" s="34"/>
      <c r="BH114" s="18"/>
      <c r="BI114" s="34"/>
      <c r="BJ114" s="34"/>
      <c r="BK114" s="48"/>
      <c r="BL114" s="30"/>
      <c r="BM114" s="30"/>
      <c r="BO114" s="30"/>
      <c r="BP114" s="30"/>
      <c r="BR114" s="30"/>
      <c r="BS114" s="30"/>
    </row>
    <row r="115" spans="1:74" x14ac:dyDescent="0.3">
      <c r="A115" s="180" t="s">
        <v>89</v>
      </c>
      <c r="B115" s="14"/>
      <c r="C115" s="14"/>
      <c r="D115" s="11"/>
      <c r="E115" s="14"/>
      <c r="F115" s="14"/>
      <c r="G115" s="14"/>
      <c r="H115" s="14"/>
      <c r="I115" s="14"/>
      <c r="J115" s="51"/>
      <c r="K115" s="14"/>
      <c r="L115" s="14"/>
      <c r="M115" s="20"/>
      <c r="N115" s="14"/>
      <c r="O115" s="14"/>
      <c r="P115" s="18"/>
      <c r="Q115" s="19"/>
      <c r="R115" s="19"/>
      <c r="S115" s="19"/>
      <c r="T115" s="19"/>
      <c r="U115" s="18"/>
      <c r="V115" s="27"/>
      <c r="W115" s="27"/>
      <c r="X115" s="27"/>
      <c r="Y115" s="27"/>
      <c r="Z115" s="18"/>
      <c r="AA115" s="19"/>
      <c r="AB115" s="19"/>
      <c r="AC115" s="19"/>
      <c r="AD115" s="19"/>
      <c r="AE115" s="19"/>
      <c r="AF115" s="19">
        <v>54</v>
      </c>
      <c r="AG115" s="48"/>
      <c r="AH115" s="31"/>
      <c r="AI115" s="31">
        <v>109</v>
      </c>
      <c r="AJ115" s="27"/>
      <c r="AK115" s="27">
        <v>78</v>
      </c>
      <c r="AL115" s="27"/>
      <c r="AM115" s="27">
        <v>124</v>
      </c>
      <c r="AN115" s="18"/>
      <c r="AO115" s="31"/>
      <c r="AP115" s="30">
        <v>633</v>
      </c>
      <c r="AQ115" s="14"/>
      <c r="AR115" s="14">
        <v>6775</v>
      </c>
      <c r="AS115" s="14"/>
      <c r="AT115" s="32">
        <v>2690</v>
      </c>
      <c r="AU115" s="18" t="s">
        <v>7</v>
      </c>
      <c r="AV115" s="33">
        <v>4400</v>
      </c>
      <c r="AW115" s="33">
        <v>2347</v>
      </c>
      <c r="AX115" s="18" t="s">
        <v>7</v>
      </c>
      <c r="AY115" s="34">
        <v>4575</v>
      </c>
      <c r="AZ115" s="34">
        <v>38887</v>
      </c>
      <c r="BA115" s="11">
        <v>5654</v>
      </c>
      <c r="BB115" s="11">
        <v>45234</v>
      </c>
      <c r="BC115" s="61">
        <v>4185</v>
      </c>
      <c r="BD115" s="11">
        <v>33480</v>
      </c>
      <c r="BE115" s="18"/>
      <c r="BF115" s="34"/>
      <c r="BG115" s="34">
        <v>46698</v>
      </c>
      <c r="BH115" s="18"/>
      <c r="BI115" s="34"/>
      <c r="BJ115" s="34">
        <v>110685</v>
      </c>
      <c r="BK115" s="48" t="s">
        <v>7</v>
      </c>
      <c r="BL115" s="30"/>
      <c r="BM115" s="30">
        <v>2910</v>
      </c>
      <c r="BN115" s="62" t="s">
        <v>12</v>
      </c>
      <c r="BO115" s="30">
        <v>296</v>
      </c>
      <c r="BP115" s="30">
        <v>2695</v>
      </c>
      <c r="BQ115" s="15" t="s">
        <v>12</v>
      </c>
      <c r="BR115" s="30">
        <v>375</v>
      </c>
      <c r="BS115" s="30">
        <v>4333</v>
      </c>
      <c r="BT115" s="15" t="s">
        <v>12</v>
      </c>
      <c r="BU115" s="4">
        <v>561.5</v>
      </c>
      <c r="BV115" s="4">
        <v>6039</v>
      </c>
    </row>
    <row r="116" spans="1:74" x14ac:dyDescent="0.3">
      <c r="A116" s="180" t="s">
        <v>198</v>
      </c>
      <c r="B116" s="14"/>
      <c r="C116" s="14"/>
      <c r="D116" s="11"/>
      <c r="E116" s="14"/>
      <c r="F116" s="14"/>
      <c r="G116" s="14"/>
      <c r="H116" s="14"/>
      <c r="I116" s="14"/>
      <c r="J116" s="51"/>
      <c r="K116" s="14"/>
      <c r="L116" s="14"/>
      <c r="M116" s="20"/>
      <c r="N116" s="14"/>
      <c r="O116" s="14"/>
      <c r="P116" s="18"/>
      <c r="Q116" s="19"/>
      <c r="R116" s="19"/>
      <c r="S116" s="19"/>
      <c r="T116" s="19"/>
      <c r="U116" s="18"/>
      <c r="V116" s="27"/>
      <c r="W116" s="27"/>
      <c r="X116" s="27"/>
      <c r="Y116" s="27"/>
      <c r="Z116" s="18" t="s">
        <v>7</v>
      </c>
      <c r="AA116" s="19"/>
      <c r="AB116" s="19"/>
      <c r="AC116" s="19">
        <v>2463</v>
      </c>
      <c r="AD116" s="19">
        <v>5559</v>
      </c>
      <c r="AE116" s="19">
        <v>2701</v>
      </c>
      <c r="AF116" s="19">
        <v>6262</v>
      </c>
      <c r="AG116" s="48" t="s">
        <v>7</v>
      </c>
      <c r="AH116" s="31">
        <v>2538</v>
      </c>
      <c r="AI116" s="31">
        <v>6984</v>
      </c>
      <c r="AJ116" s="27">
        <v>2661</v>
      </c>
      <c r="AK116" s="27">
        <v>8197</v>
      </c>
      <c r="AL116" s="27">
        <v>3170</v>
      </c>
      <c r="AM116" s="27">
        <v>9010</v>
      </c>
      <c r="AN116" s="18" t="s">
        <v>7</v>
      </c>
      <c r="AO116" s="31">
        <v>3084</v>
      </c>
      <c r="AP116" s="30">
        <v>10689</v>
      </c>
      <c r="AQ116" s="14">
        <v>5563</v>
      </c>
      <c r="AR116" s="14">
        <v>18025</v>
      </c>
      <c r="AS116" s="14">
        <v>6446</v>
      </c>
      <c r="AT116" s="32">
        <v>10441</v>
      </c>
      <c r="AU116" s="18" t="s">
        <v>7</v>
      </c>
      <c r="AV116" s="33"/>
      <c r="AW116" s="33">
        <v>12365</v>
      </c>
      <c r="AX116" s="18" t="s">
        <v>7</v>
      </c>
      <c r="AY116" s="34">
        <v>4460</v>
      </c>
      <c r="AZ116" s="34">
        <v>280990</v>
      </c>
      <c r="BA116" s="11">
        <v>3922</v>
      </c>
      <c r="BB116" s="11">
        <v>223555</v>
      </c>
      <c r="BC116" s="11">
        <v>1998</v>
      </c>
      <c r="BD116" s="11">
        <v>119890</v>
      </c>
      <c r="BE116" s="18" t="s">
        <v>7</v>
      </c>
      <c r="BF116" s="34">
        <v>7570</v>
      </c>
      <c r="BG116" s="34">
        <v>389500</v>
      </c>
      <c r="BH116" s="18" t="s">
        <v>7</v>
      </c>
      <c r="BI116" s="34">
        <v>12149</v>
      </c>
      <c r="BJ116" s="34">
        <v>789088</v>
      </c>
      <c r="BK116" s="20" t="s">
        <v>7</v>
      </c>
      <c r="BL116" s="30">
        <v>15787</v>
      </c>
      <c r="BM116" s="30">
        <v>66352</v>
      </c>
      <c r="BN116" s="20" t="s">
        <v>7</v>
      </c>
      <c r="BO116" s="30">
        <v>9223</v>
      </c>
      <c r="BP116" s="30">
        <v>46483</v>
      </c>
      <c r="BQ116" s="15" t="s">
        <v>7</v>
      </c>
      <c r="BR116" s="30">
        <v>8160</v>
      </c>
      <c r="BS116" s="30">
        <v>39420</v>
      </c>
      <c r="BT116" s="58" t="s">
        <v>69</v>
      </c>
      <c r="BU116" s="4">
        <v>305064</v>
      </c>
      <c r="BV116" s="4">
        <v>57803</v>
      </c>
    </row>
    <row r="117" spans="1:74" x14ac:dyDescent="0.3">
      <c r="A117" s="180" t="s">
        <v>199</v>
      </c>
      <c r="C117" s="69">
        <v>610</v>
      </c>
      <c r="D117" s="11"/>
      <c r="E117" s="69">
        <v>3500</v>
      </c>
      <c r="F117" s="78"/>
      <c r="G117" s="69">
        <v>3800</v>
      </c>
      <c r="H117" s="14"/>
      <c r="I117" s="69">
        <v>3650</v>
      </c>
      <c r="J117" s="51"/>
      <c r="K117" s="14"/>
      <c r="L117" s="14"/>
      <c r="M117" s="20"/>
      <c r="N117" s="14"/>
      <c r="O117" s="14"/>
      <c r="P117" s="18"/>
      <c r="Q117" s="19"/>
      <c r="R117" s="19"/>
      <c r="S117" s="19"/>
      <c r="T117" s="19"/>
      <c r="U117" s="18"/>
      <c r="V117" s="27"/>
      <c r="W117" s="27"/>
      <c r="X117" s="27"/>
      <c r="Y117" s="27"/>
      <c r="Z117" s="18"/>
      <c r="AA117" s="19"/>
      <c r="AB117" s="19"/>
      <c r="AC117" s="19"/>
      <c r="AD117" s="19"/>
      <c r="AE117" s="19"/>
      <c r="AF117" s="19">
        <v>550</v>
      </c>
      <c r="AG117" s="48"/>
      <c r="AH117" s="31"/>
      <c r="AI117" s="31">
        <v>622</v>
      </c>
      <c r="AJ117" s="27"/>
      <c r="AK117" s="27">
        <v>672</v>
      </c>
      <c r="AL117" s="27"/>
      <c r="AM117" s="27">
        <v>407</v>
      </c>
      <c r="AN117" s="18"/>
      <c r="AO117" s="31"/>
      <c r="AP117" s="30">
        <v>520</v>
      </c>
      <c r="AQ117" s="14"/>
      <c r="AR117" s="14">
        <v>480</v>
      </c>
      <c r="AS117" s="14"/>
      <c r="AT117" s="32">
        <v>635</v>
      </c>
      <c r="AU117" s="18"/>
      <c r="AV117" s="33"/>
      <c r="AW117" s="33">
        <v>573</v>
      </c>
      <c r="AY117" s="34"/>
      <c r="AZ117" s="34">
        <v>8450</v>
      </c>
      <c r="BB117" s="11">
        <v>9300</v>
      </c>
      <c r="BD117" s="11">
        <v>2500</v>
      </c>
      <c r="BE117" s="48"/>
      <c r="BF117" s="34"/>
      <c r="BG117" s="34">
        <v>1800</v>
      </c>
      <c r="BH117" s="48"/>
      <c r="BI117" s="34"/>
      <c r="BJ117" s="34">
        <v>4200</v>
      </c>
      <c r="BK117" s="48"/>
      <c r="BL117" s="30"/>
      <c r="BM117" s="30">
        <v>641</v>
      </c>
      <c r="BO117" s="30"/>
      <c r="BP117" s="30"/>
      <c r="BR117" s="30"/>
      <c r="BS117" s="30"/>
    </row>
    <row r="118" spans="1:74" x14ac:dyDescent="0.3">
      <c r="A118" s="198" t="s">
        <v>397</v>
      </c>
      <c r="B118" s="14"/>
      <c r="C118" s="14"/>
      <c r="D118" s="11"/>
      <c r="E118" s="14"/>
      <c r="F118" s="14"/>
      <c r="G118" s="14"/>
      <c r="H118" s="14"/>
      <c r="I118" s="14"/>
      <c r="J118" s="51"/>
      <c r="K118" s="14"/>
      <c r="L118" s="14"/>
      <c r="M118" s="20"/>
      <c r="N118" s="14"/>
      <c r="O118" s="14"/>
      <c r="P118" s="18"/>
      <c r="Q118" s="19"/>
      <c r="R118" s="19"/>
      <c r="S118" s="19"/>
      <c r="T118" s="19"/>
      <c r="U118" s="18"/>
      <c r="V118" s="27"/>
      <c r="W118" s="27"/>
      <c r="X118" s="27"/>
      <c r="Y118" s="27"/>
      <c r="Z118" s="18" t="s">
        <v>7</v>
      </c>
      <c r="AA118" s="19"/>
      <c r="AB118" s="19"/>
      <c r="AC118" s="19"/>
      <c r="AD118" s="19"/>
      <c r="AE118" s="19">
        <v>730</v>
      </c>
      <c r="AF118" s="19">
        <v>868</v>
      </c>
      <c r="AG118" s="48" t="s">
        <v>7</v>
      </c>
      <c r="AH118" s="68">
        <v>722</v>
      </c>
      <c r="AI118" s="31">
        <v>959</v>
      </c>
      <c r="AJ118" s="27">
        <v>738</v>
      </c>
      <c r="AK118" s="27">
        <v>1476</v>
      </c>
      <c r="AL118" s="27">
        <v>695</v>
      </c>
      <c r="AM118" s="27">
        <v>1037</v>
      </c>
      <c r="AN118" s="18" t="s">
        <v>7</v>
      </c>
      <c r="AO118" s="31">
        <v>735</v>
      </c>
      <c r="AP118" s="30">
        <v>1176</v>
      </c>
      <c r="AQ118" s="14">
        <v>725</v>
      </c>
      <c r="AR118" s="14">
        <v>967</v>
      </c>
      <c r="AS118" s="57"/>
      <c r="AT118" s="32">
        <v>1125</v>
      </c>
      <c r="AU118" s="18" t="s">
        <v>18</v>
      </c>
      <c r="AV118" s="33"/>
      <c r="AW118" s="42">
        <v>867</v>
      </c>
      <c r="AY118" s="34"/>
      <c r="AZ118" s="34">
        <v>13320</v>
      </c>
      <c r="BB118" s="11">
        <v>18725</v>
      </c>
      <c r="BD118" s="11">
        <v>49745</v>
      </c>
      <c r="BE118" s="48"/>
      <c r="BF118" s="34"/>
      <c r="BG118" s="34">
        <v>29620</v>
      </c>
      <c r="BH118" s="48"/>
      <c r="BI118" s="34"/>
      <c r="BJ118" s="34">
        <v>101870</v>
      </c>
      <c r="BK118" s="48"/>
      <c r="BL118" s="30"/>
      <c r="BM118" s="30">
        <v>3344</v>
      </c>
      <c r="BO118" s="30"/>
      <c r="BP118" s="30">
        <v>1304</v>
      </c>
      <c r="BR118" s="30"/>
      <c r="BS118" s="30">
        <v>2067</v>
      </c>
      <c r="BV118" s="4">
        <v>157</v>
      </c>
    </row>
    <row r="119" spans="1:74" x14ac:dyDescent="0.3">
      <c r="A119" s="198" t="s">
        <v>232</v>
      </c>
      <c r="B119" s="14"/>
      <c r="C119" s="14"/>
      <c r="D119" s="11"/>
      <c r="E119" s="14"/>
      <c r="F119" s="14"/>
      <c r="G119" s="14"/>
      <c r="H119" s="14"/>
      <c r="I119" s="14"/>
      <c r="J119" s="51"/>
      <c r="K119" s="14"/>
      <c r="L119" s="14"/>
      <c r="M119" s="20"/>
      <c r="N119" s="14"/>
      <c r="O119" s="14"/>
      <c r="P119" s="18"/>
      <c r="Q119" s="19"/>
      <c r="R119" s="19"/>
      <c r="S119" s="19"/>
      <c r="T119" s="19"/>
      <c r="U119" s="18"/>
      <c r="V119" s="27"/>
      <c r="W119" s="27"/>
      <c r="X119" s="27"/>
      <c r="Y119" s="27"/>
      <c r="Z119" s="18" t="s">
        <v>7</v>
      </c>
      <c r="AA119" s="19"/>
      <c r="AB119" s="19"/>
      <c r="AC119" s="19">
        <v>1005</v>
      </c>
      <c r="AD119" s="19">
        <v>4144</v>
      </c>
      <c r="AE119" s="59">
        <v>915</v>
      </c>
      <c r="AF119" s="19">
        <v>3922</v>
      </c>
      <c r="AG119" s="48"/>
      <c r="AH119" s="31"/>
      <c r="AI119" s="31">
        <v>3958</v>
      </c>
      <c r="AJ119" s="27"/>
      <c r="AK119" s="27">
        <v>4355</v>
      </c>
      <c r="AL119" s="27"/>
      <c r="AM119" s="27">
        <v>3354</v>
      </c>
      <c r="AN119" s="18"/>
      <c r="AO119" s="31"/>
      <c r="AP119" s="30">
        <v>2962</v>
      </c>
      <c r="AQ119" s="14"/>
      <c r="AR119" s="14">
        <v>5024</v>
      </c>
      <c r="AS119" s="14"/>
      <c r="AT119" s="32">
        <v>6791</v>
      </c>
      <c r="AU119" s="18"/>
      <c r="AV119" s="33"/>
      <c r="AW119" s="33">
        <v>5824</v>
      </c>
      <c r="AY119" s="34"/>
      <c r="AZ119" s="34">
        <v>82400</v>
      </c>
      <c r="BB119" s="11">
        <v>120075</v>
      </c>
      <c r="BD119" s="44">
        <v>78263</v>
      </c>
      <c r="BE119" s="48"/>
      <c r="BF119" s="34"/>
      <c r="BG119" s="34">
        <v>104303</v>
      </c>
      <c r="BH119" s="48"/>
      <c r="BI119" s="34"/>
      <c r="BJ119" s="34">
        <v>104885</v>
      </c>
      <c r="BK119" s="48"/>
      <c r="BL119" s="30"/>
      <c r="BM119" s="30">
        <v>12402</v>
      </c>
      <c r="BO119" s="30"/>
      <c r="BP119" s="30">
        <v>13006</v>
      </c>
      <c r="BR119" s="30"/>
      <c r="BS119" s="30">
        <v>10308</v>
      </c>
      <c r="BV119" s="4">
        <v>17003</v>
      </c>
    </row>
    <row r="120" spans="1:74" x14ac:dyDescent="0.3">
      <c r="A120" s="180" t="s">
        <v>200</v>
      </c>
      <c r="B120" s="14"/>
      <c r="C120" s="14"/>
      <c r="D120" s="11"/>
      <c r="E120" s="14"/>
      <c r="F120" s="14"/>
      <c r="G120" s="14"/>
      <c r="H120" s="14"/>
      <c r="I120" s="14"/>
      <c r="J120" s="51"/>
      <c r="K120" s="14"/>
      <c r="L120" s="14"/>
      <c r="M120" s="20"/>
      <c r="N120" s="14"/>
      <c r="O120" s="14"/>
      <c r="P120" s="18"/>
      <c r="Q120" s="19"/>
      <c r="R120" s="19"/>
      <c r="S120" s="19"/>
      <c r="T120" s="19"/>
      <c r="U120" s="18"/>
      <c r="V120" s="27"/>
      <c r="W120" s="27"/>
      <c r="X120" s="27"/>
      <c r="Y120" s="27"/>
      <c r="Z120" s="18"/>
      <c r="AA120" s="19"/>
      <c r="AB120" s="19"/>
      <c r="AC120" s="19"/>
      <c r="AD120" s="19"/>
      <c r="AE120" s="19"/>
      <c r="AF120" s="19"/>
      <c r="AG120" s="48"/>
      <c r="AH120" s="31"/>
      <c r="AI120" s="31"/>
      <c r="AJ120" s="27"/>
      <c r="AK120" s="27"/>
      <c r="AL120" s="27"/>
      <c r="AM120" s="27"/>
      <c r="AN120" s="18"/>
      <c r="AO120" s="31"/>
      <c r="AP120" s="30"/>
      <c r="AQ120" s="14"/>
      <c r="AR120" s="14"/>
      <c r="AS120" s="14"/>
      <c r="AT120" s="32"/>
      <c r="AU120" s="18"/>
      <c r="AV120" s="33"/>
      <c r="AW120" s="33"/>
      <c r="AX120" s="18" t="s">
        <v>7</v>
      </c>
      <c r="AY120" s="34"/>
      <c r="AZ120" s="34"/>
      <c r="BC120" s="61">
        <v>3350</v>
      </c>
      <c r="BD120" s="11">
        <v>67300</v>
      </c>
      <c r="BE120" s="18"/>
      <c r="BF120" s="34"/>
      <c r="BG120" s="34">
        <v>6100</v>
      </c>
      <c r="BH120" s="18"/>
      <c r="BI120" s="34"/>
      <c r="BJ120" s="34">
        <v>8967</v>
      </c>
      <c r="BK120" s="48"/>
      <c r="BL120" s="30"/>
      <c r="BM120" s="30">
        <v>1250</v>
      </c>
      <c r="BO120" s="30"/>
      <c r="BP120" s="30">
        <v>690</v>
      </c>
      <c r="BQ120" s="15" t="s">
        <v>7</v>
      </c>
      <c r="BR120" s="30"/>
      <c r="BS120" s="30">
        <v>833</v>
      </c>
      <c r="BT120" s="15" t="s">
        <v>7</v>
      </c>
      <c r="BU120" s="11">
        <v>2537</v>
      </c>
      <c r="BV120" s="25">
        <v>3408</v>
      </c>
    </row>
    <row r="121" spans="1:74" x14ac:dyDescent="0.3">
      <c r="A121" s="180" t="s">
        <v>201</v>
      </c>
      <c r="B121" s="14"/>
      <c r="C121" s="14"/>
      <c r="D121" s="11"/>
      <c r="E121" s="14"/>
      <c r="F121" s="14"/>
      <c r="G121" s="14"/>
      <c r="H121" s="14"/>
      <c r="I121" s="14"/>
      <c r="J121" s="51"/>
      <c r="K121" s="14"/>
      <c r="L121" s="14"/>
      <c r="M121" s="20"/>
      <c r="N121" s="14"/>
      <c r="O121" s="14"/>
      <c r="P121" s="18"/>
      <c r="Q121" s="19"/>
      <c r="R121" s="19"/>
      <c r="S121" s="19"/>
      <c r="T121" s="19"/>
      <c r="U121" s="18"/>
      <c r="V121" s="27"/>
      <c r="W121" s="27"/>
      <c r="X121" s="27"/>
      <c r="Y121" s="27"/>
      <c r="Z121" s="18"/>
      <c r="AA121" s="19"/>
      <c r="AB121" s="19"/>
      <c r="AC121" s="19"/>
      <c r="AD121" s="19"/>
      <c r="AE121" s="19"/>
      <c r="AF121" s="19"/>
      <c r="AG121" s="48"/>
      <c r="AH121" s="31"/>
      <c r="AI121" s="31"/>
      <c r="AJ121" s="27"/>
      <c r="AK121" s="27"/>
      <c r="AL121" s="27"/>
      <c r="AM121" s="27"/>
      <c r="AN121" s="18"/>
      <c r="AO121" s="31"/>
      <c r="AP121" s="30"/>
      <c r="AQ121" s="14"/>
      <c r="AR121" s="14"/>
      <c r="AS121" s="14"/>
      <c r="AT121" s="32"/>
      <c r="AU121" s="18"/>
      <c r="AV121" s="33"/>
      <c r="AW121" s="33"/>
      <c r="AY121" s="34"/>
      <c r="AZ121" s="34"/>
      <c r="BC121" s="61"/>
      <c r="BE121" s="18"/>
      <c r="BF121" s="34"/>
      <c r="BG121" s="34"/>
      <c r="BH121" s="49"/>
      <c r="BI121" s="34"/>
      <c r="BJ121" s="34"/>
      <c r="BK121" s="48"/>
      <c r="BL121" s="30"/>
      <c r="BM121" s="30"/>
      <c r="BO121" s="30"/>
      <c r="BP121" s="30"/>
      <c r="BR121" s="30"/>
      <c r="BS121" s="30"/>
      <c r="BT121" s="15" t="s">
        <v>12</v>
      </c>
      <c r="BU121" s="11">
        <v>758</v>
      </c>
      <c r="BV121" s="25">
        <v>6467</v>
      </c>
    </row>
    <row r="122" spans="1:74" x14ac:dyDescent="0.3">
      <c r="A122" s="180" t="s">
        <v>202</v>
      </c>
      <c r="B122" s="14"/>
      <c r="C122" s="14"/>
      <c r="D122" s="11"/>
      <c r="E122" s="14"/>
      <c r="F122" s="14"/>
      <c r="G122" s="14"/>
      <c r="H122" s="14"/>
      <c r="I122" s="14"/>
      <c r="J122" s="51"/>
      <c r="K122" s="14"/>
      <c r="L122" s="14"/>
      <c r="M122" s="20"/>
      <c r="N122" s="14"/>
      <c r="O122" s="14"/>
      <c r="P122" s="18"/>
      <c r="Q122" s="19"/>
      <c r="R122" s="19"/>
      <c r="S122" s="19"/>
      <c r="T122" s="19"/>
      <c r="U122" s="18"/>
      <c r="V122" s="27"/>
      <c r="W122" s="27"/>
      <c r="X122" s="27"/>
      <c r="Y122" s="27"/>
      <c r="Z122" s="18"/>
      <c r="AA122" s="19"/>
      <c r="AB122" s="19"/>
      <c r="AC122" s="19"/>
      <c r="AD122" s="19"/>
      <c r="AE122" s="19"/>
      <c r="AF122" s="19"/>
      <c r="AG122" s="48"/>
      <c r="AH122" s="31"/>
      <c r="AI122" s="31"/>
      <c r="AJ122" s="27"/>
      <c r="AK122" s="27"/>
      <c r="AL122" s="27"/>
      <c r="AM122" s="27"/>
      <c r="AN122" s="18"/>
      <c r="AO122" s="31"/>
      <c r="AP122" s="30"/>
      <c r="AQ122" s="14"/>
      <c r="AR122" s="14"/>
      <c r="AS122" s="14"/>
      <c r="AT122" s="32"/>
      <c r="AU122" s="18"/>
      <c r="AV122" s="33"/>
      <c r="AW122" s="33"/>
      <c r="AY122" s="34"/>
      <c r="AZ122" s="34"/>
      <c r="BC122" s="61"/>
      <c r="BE122" s="18"/>
      <c r="BF122" s="34"/>
      <c r="BG122" s="34"/>
      <c r="BH122" s="49"/>
      <c r="BI122" s="34"/>
      <c r="BJ122" s="34"/>
      <c r="BK122" s="48"/>
      <c r="BL122" s="30"/>
      <c r="BM122" s="30"/>
      <c r="BO122" s="30"/>
      <c r="BP122" s="30"/>
      <c r="BR122" s="30"/>
      <c r="BS122" s="30"/>
      <c r="BT122" s="15" t="s">
        <v>12</v>
      </c>
      <c r="BU122" s="11">
        <v>183</v>
      </c>
      <c r="BV122" s="25">
        <v>1958</v>
      </c>
    </row>
    <row r="123" spans="1:74" x14ac:dyDescent="0.3">
      <c r="A123" s="25" t="s">
        <v>21</v>
      </c>
      <c r="B123" s="14"/>
      <c r="C123" s="14">
        <v>400</v>
      </c>
      <c r="D123" s="11"/>
      <c r="E123" s="14"/>
      <c r="F123" s="14"/>
      <c r="G123" s="14">
        <v>1200</v>
      </c>
      <c r="H123" s="14"/>
      <c r="I123" s="14">
        <v>1000</v>
      </c>
      <c r="J123" s="51"/>
      <c r="K123" s="14"/>
      <c r="L123" s="14"/>
      <c r="M123" s="20"/>
      <c r="N123" s="14"/>
      <c r="O123" s="14"/>
      <c r="P123" s="18"/>
      <c r="Q123" s="19"/>
      <c r="R123" s="19"/>
      <c r="S123" s="19"/>
      <c r="T123" s="19"/>
      <c r="U123" s="18"/>
      <c r="V123" s="27"/>
      <c r="W123" s="27"/>
      <c r="X123" s="27"/>
      <c r="Y123" s="27"/>
      <c r="Z123" s="18"/>
      <c r="AA123" s="19"/>
      <c r="AB123" s="19"/>
      <c r="AC123" s="19"/>
      <c r="AD123" s="19"/>
      <c r="AE123" s="19"/>
      <c r="AF123" s="19">
        <v>137</v>
      </c>
      <c r="AG123" s="48"/>
      <c r="AH123" s="31"/>
      <c r="AI123" s="31">
        <v>194</v>
      </c>
      <c r="AJ123" s="27"/>
      <c r="AK123" s="27">
        <v>185</v>
      </c>
      <c r="AL123" s="27"/>
      <c r="AM123" s="27">
        <v>197</v>
      </c>
      <c r="AN123" s="18"/>
      <c r="AO123" s="31"/>
      <c r="AP123" s="30">
        <v>191</v>
      </c>
      <c r="AQ123" s="14"/>
      <c r="AR123" s="14">
        <v>35</v>
      </c>
      <c r="AS123" s="14"/>
      <c r="AT123" s="32">
        <v>29</v>
      </c>
      <c r="AU123" s="18"/>
      <c r="AV123" s="33"/>
      <c r="AW123" s="33">
        <v>13</v>
      </c>
      <c r="AY123" s="34"/>
      <c r="AZ123" s="34">
        <v>320</v>
      </c>
      <c r="BB123" s="11">
        <v>615</v>
      </c>
      <c r="BD123" s="11">
        <v>3000</v>
      </c>
      <c r="BE123" s="18" t="s">
        <v>7</v>
      </c>
      <c r="BF123" s="34">
        <v>5000</v>
      </c>
      <c r="BG123" s="34">
        <v>20000</v>
      </c>
      <c r="BH123" s="49"/>
      <c r="BI123" s="34">
        <v>3000</v>
      </c>
      <c r="BJ123" s="34">
        <v>15000</v>
      </c>
      <c r="BK123" s="48" t="s">
        <v>7</v>
      </c>
      <c r="BL123" s="30">
        <v>3500</v>
      </c>
      <c r="BM123" s="30">
        <v>292</v>
      </c>
      <c r="BN123" s="15" t="s">
        <v>7</v>
      </c>
      <c r="BO123" s="68">
        <v>2500</v>
      </c>
      <c r="BP123" s="68">
        <v>667</v>
      </c>
      <c r="BQ123" s="15" t="s">
        <v>7</v>
      </c>
      <c r="BR123" s="30"/>
      <c r="BS123" s="68">
        <v>409</v>
      </c>
    </row>
    <row r="124" spans="1:74" x14ac:dyDescent="0.3">
      <c r="A124" s="18" t="s">
        <v>64</v>
      </c>
      <c r="B124" s="14"/>
      <c r="C124" s="14">
        <v>920</v>
      </c>
      <c r="D124" s="11"/>
      <c r="E124" s="14">
        <v>500</v>
      </c>
      <c r="F124" s="14"/>
      <c r="G124" s="14">
        <v>1000</v>
      </c>
      <c r="H124" s="11"/>
      <c r="I124" s="14">
        <v>1500</v>
      </c>
      <c r="J124" s="18"/>
      <c r="K124" s="11"/>
      <c r="L124" s="11"/>
      <c r="M124" s="20"/>
      <c r="N124" s="11"/>
      <c r="O124" s="11"/>
      <c r="P124" s="18"/>
      <c r="Q124" s="11"/>
      <c r="R124" s="11"/>
      <c r="S124" s="11"/>
      <c r="T124" s="11"/>
      <c r="U124" s="18"/>
      <c r="V124" s="11"/>
      <c r="W124" s="11"/>
      <c r="X124" s="11"/>
      <c r="Y124" s="11"/>
      <c r="Z124" s="18"/>
      <c r="AA124" s="11"/>
      <c r="AB124" s="11"/>
      <c r="AC124" s="11"/>
      <c r="AD124" s="11"/>
      <c r="AE124" s="11"/>
      <c r="AF124" s="11"/>
      <c r="AG124" s="18"/>
      <c r="AH124" s="11"/>
      <c r="AI124" s="11"/>
      <c r="AJ124" s="11"/>
      <c r="AK124" s="11"/>
      <c r="AL124" s="11"/>
      <c r="AM124" s="11"/>
      <c r="AN124" s="18"/>
      <c r="AO124" s="11"/>
      <c r="AP124" s="11"/>
      <c r="AQ124" s="11"/>
      <c r="AR124" s="11"/>
      <c r="AS124" s="11"/>
      <c r="AT124" s="54"/>
      <c r="AU124" s="18"/>
      <c r="AV124" s="11"/>
      <c r="AW124" s="11"/>
      <c r="AY124" s="11"/>
      <c r="AZ124" s="11"/>
      <c r="BE124" s="18"/>
      <c r="BF124" s="11"/>
      <c r="BG124" s="11"/>
      <c r="BH124" s="18"/>
      <c r="BI124" s="11"/>
      <c r="BJ124" s="11"/>
      <c r="BK124" s="18"/>
      <c r="BL124" s="11"/>
      <c r="BM124" s="11"/>
      <c r="BN124" s="18"/>
      <c r="BO124" s="11"/>
      <c r="BP124" s="11"/>
      <c r="BQ124" s="18"/>
      <c r="BR124" s="11"/>
      <c r="BS124" s="11"/>
      <c r="BT124" s="18"/>
      <c r="BU124" s="11"/>
      <c r="BV124" s="11"/>
    </row>
    <row r="125" spans="1:74" x14ac:dyDescent="0.3">
      <c r="A125" s="25" t="s">
        <v>22</v>
      </c>
      <c r="B125" s="11"/>
      <c r="C125" s="11"/>
      <c r="D125" s="11"/>
      <c r="E125" s="11"/>
      <c r="F125" s="11"/>
      <c r="G125" s="11"/>
      <c r="H125" s="14"/>
      <c r="I125" s="11"/>
      <c r="J125" s="51"/>
      <c r="K125" s="14"/>
      <c r="L125" s="14"/>
      <c r="M125" s="20"/>
      <c r="N125" s="14"/>
      <c r="O125" s="14"/>
      <c r="P125" s="18"/>
      <c r="Q125" s="19"/>
      <c r="R125" s="19"/>
      <c r="S125" s="19"/>
      <c r="T125" s="19"/>
      <c r="U125" s="18"/>
      <c r="V125" s="27"/>
      <c r="W125" s="27"/>
      <c r="X125" s="27"/>
      <c r="Y125" s="27"/>
      <c r="Z125" s="18"/>
      <c r="AA125" s="11"/>
      <c r="AB125" s="11"/>
      <c r="AC125" s="11"/>
      <c r="AD125" s="11"/>
      <c r="AE125" s="11"/>
      <c r="AF125" s="11"/>
      <c r="AG125" s="48"/>
      <c r="AH125" s="31"/>
      <c r="AI125" s="31"/>
      <c r="AJ125" s="27"/>
      <c r="AK125" s="27"/>
      <c r="AL125" s="27"/>
      <c r="AM125" s="27"/>
      <c r="AN125" s="18"/>
      <c r="AO125" s="31"/>
      <c r="AP125" s="30"/>
      <c r="AQ125" s="14"/>
      <c r="AR125" s="14"/>
      <c r="AS125" s="14"/>
      <c r="AT125" s="32"/>
      <c r="AU125" s="18"/>
      <c r="AV125" s="33"/>
      <c r="AW125" s="33"/>
      <c r="AY125" s="34"/>
      <c r="AZ125" s="34"/>
      <c r="BE125" s="18"/>
      <c r="BF125" s="34"/>
      <c r="BG125" s="34"/>
      <c r="BH125" s="49"/>
      <c r="BI125" s="34"/>
      <c r="BJ125" s="34"/>
      <c r="BK125" s="48"/>
      <c r="BL125" s="30"/>
      <c r="BM125" s="30"/>
      <c r="BO125" s="30"/>
      <c r="BP125" s="68">
        <v>260</v>
      </c>
      <c r="BR125" s="30"/>
      <c r="BS125" s="68">
        <v>449</v>
      </c>
    </row>
    <row r="126" spans="1:74" x14ac:dyDescent="0.3">
      <c r="A126" s="25" t="s">
        <v>53</v>
      </c>
      <c r="B126" s="14"/>
      <c r="C126" s="14">
        <v>1552</v>
      </c>
      <c r="D126" s="11"/>
      <c r="E126" s="14">
        <v>4700</v>
      </c>
      <c r="F126" s="14"/>
      <c r="G126" s="69">
        <v>4980</v>
      </c>
      <c r="H126" s="14"/>
      <c r="I126" s="14">
        <v>4700</v>
      </c>
      <c r="J126" s="51"/>
      <c r="K126" s="14"/>
      <c r="L126" s="14"/>
      <c r="M126" s="20"/>
      <c r="N126" s="14"/>
      <c r="O126" s="14"/>
      <c r="P126" s="18"/>
      <c r="Q126" s="19"/>
      <c r="R126" s="19"/>
      <c r="S126" s="19"/>
      <c r="T126" s="19"/>
      <c r="U126" s="18"/>
      <c r="V126" s="27"/>
      <c r="W126" s="27"/>
      <c r="X126" s="27"/>
      <c r="Y126" s="27"/>
      <c r="Z126" s="18"/>
      <c r="AA126" s="19"/>
      <c r="AB126" s="19"/>
      <c r="AC126" s="19"/>
      <c r="AD126" s="19"/>
      <c r="AE126" s="19"/>
      <c r="AF126" s="19"/>
      <c r="AG126" s="18"/>
      <c r="AH126" s="31"/>
      <c r="AJ126" s="11"/>
      <c r="AK126" s="11"/>
      <c r="AL126" s="11"/>
      <c r="AM126" s="11"/>
      <c r="AN126" s="18"/>
      <c r="AO126" s="11"/>
      <c r="AP126" s="11"/>
      <c r="AQ126" s="11"/>
      <c r="AR126" s="11"/>
      <c r="AS126" s="11"/>
      <c r="AT126" s="54"/>
      <c r="AU126" s="18"/>
      <c r="AV126" s="11"/>
      <c r="AW126" s="11"/>
      <c r="AY126" s="34"/>
      <c r="AZ126" s="34"/>
      <c r="BE126" s="18"/>
      <c r="BF126" s="34"/>
      <c r="BH126" s="49"/>
      <c r="BI126" s="34"/>
      <c r="BK126" s="48"/>
      <c r="BL126" s="30"/>
      <c r="BO126" s="30"/>
      <c r="BP126" s="30">
        <v>6399</v>
      </c>
      <c r="BR126" s="30"/>
      <c r="BS126" s="30">
        <v>4075</v>
      </c>
      <c r="BV126" s="4">
        <v>6637</v>
      </c>
    </row>
    <row r="127" spans="1:74" x14ac:dyDescent="0.3">
      <c r="A127" s="180" t="s">
        <v>204</v>
      </c>
      <c r="B127" s="11"/>
      <c r="C127" s="11"/>
      <c r="D127" s="11"/>
      <c r="E127" s="11"/>
      <c r="F127" s="11"/>
      <c r="G127" s="11"/>
      <c r="H127" s="14"/>
      <c r="I127" s="11"/>
      <c r="J127" s="51"/>
      <c r="K127" s="14"/>
      <c r="L127" s="14"/>
      <c r="M127" s="20"/>
      <c r="N127" s="14"/>
      <c r="O127" s="14"/>
      <c r="P127" s="18"/>
      <c r="Q127" s="19"/>
      <c r="R127" s="19"/>
      <c r="S127" s="19"/>
      <c r="T127" s="19"/>
      <c r="U127" s="18"/>
      <c r="V127" s="27"/>
      <c r="W127" s="27"/>
      <c r="X127" s="27"/>
      <c r="Y127" s="27"/>
      <c r="Z127" s="18"/>
      <c r="AA127" s="19"/>
      <c r="AB127" s="19"/>
      <c r="AC127" s="19"/>
      <c r="AD127" s="19"/>
      <c r="AE127" s="19"/>
      <c r="AF127" s="19"/>
      <c r="AG127" s="48"/>
      <c r="AH127" s="31"/>
      <c r="AI127" s="31">
        <v>74</v>
      </c>
      <c r="AJ127" s="27"/>
      <c r="AK127" s="27"/>
      <c r="AL127" s="27"/>
      <c r="AM127" s="27"/>
      <c r="AN127" s="18"/>
      <c r="AO127" s="31"/>
      <c r="AP127" s="30"/>
      <c r="AQ127" s="14"/>
      <c r="AR127" s="14"/>
      <c r="AS127" s="14"/>
      <c r="AT127" s="32"/>
      <c r="AU127" s="18"/>
      <c r="AV127" s="33"/>
      <c r="AW127" s="33"/>
      <c r="AX127" s="18" t="s">
        <v>7</v>
      </c>
      <c r="AY127" s="34">
        <v>59</v>
      </c>
      <c r="AZ127" s="34">
        <v>265</v>
      </c>
      <c r="BA127" s="11">
        <v>61</v>
      </c>
      <c r="BB127" s="11">
        <v>295</v>
      </c>
      <c r="BE127" s="18" t="s">
        <v>7</v>
      </c>
      <c r="BF127" s="34">
        <v>240</v>
      </c>
      <c r="BG127" s="34">
        <v>8640</v>
      </c>
      <c r="BH127" s="18" t="s">
        <v>7</v>
      </c>
      <c r="BI127" s="34">
        <v>439</v>
      </c>
      <c r="BJ127" s="34">
        <v>15808</v>
      </c>
      <c r="BK127" s="15" t="s">
        <v>7</v>
      </c>
      <c r="BL127" s="30">
        <v>189</v>
      </c>
      <c r="BM127" s="30">
        <v>252</v>
      </c>
      <c r="BO127" s="30"/>
      <c r="BP127" s="30"/>
      <c r="BR127" s="30"/>
      <c r="BS127" s="30"/>
    </row>
    <row r="128" spans="1:74" x14ac:dyDescent="0.3">
      <c r="A128" s="180" t="s">
        <v>203</v>
      </c>
      <c r="B128" s="14"/>
      <c r="C128" s="14"/>
      <c r="D128" s="11"/>
      <c r="E128" s="14"/>
      <c r="F128" s="14"/>
      <c r="G128" s="57"/>
      <c r="H128" s="14"/>
      <c r="I128" s="14"/>
      <c r="J128" s="51"/>
      <c r="K128" s="14"/>
      <c r="L128" s="14"/>
      <c r="M128" s="20"/>
      <c r="N128" s="14"/>
      <c r="O128" s="14"/>
      <c r="P128" s="18"/>
      <c r="Q128" s="19"/>
      <c r="R128" s="19"/>
      <c r="S128" s="19"/>
      <c r="T128" s="19"/>
      <c r="U128" s="18"/>
      <c r="V128" s="27"/>
      <c r="W128" s="27"/>
      <c r="X128" s="27"/>
      <c r="Y128" s="27"/>
      <c r="Z128" s="18"/>
      <c r="AA128" s="19"/>
      <c r="AB128" s="19"/>
      <c r="AC128" s="19"/>
      <c r="AD128" s="19"/>
      <c r="AE128" s="19"/>
      <c r="AF128" s="19">
        <v>16</v>
      </c>
      <c r="AG128" s="18"/>
      <c r="AH128" s="31"/>
      <c r="AI128" s="31">
        <v>17</v>
      </c>
      <c r="AJ128" s="11"/>
      <c r="AK128" s="11"/>
      <c r="AL128" s="11"/>
      <c r="AM128" s="11"/>
      <c r="AN128" s="18"/>
      <c r="AO128" s="11"/>
      <c r="AP128" s="11"/>
      <c r="AQ128" s="11"/>
      <c r="AR128" s="11"/>
      <c r="AS128" s="11"/>
      <c r="AT128" s="54"/>
      <c r="AU128" s="18"/>
      <c r="AV128" s="11"/>
      <c r="AW128" s="11"/>
      <c r="AX128" s="18" t="s">
        <v>7</v>
      </c>
      <c r="AY128" s="34">
        <v>52</v>
      </c>
      <c r="AZ128" s="34">
        <v>416</v>
      </c>
      <c r="BA128" s="11">
        <v>57</v>
      </c>
      <c r="BB128" s="11">
        <v>450</v>
      </c>
      <c r="BE128" s="18"/>
      <c r="BF128" s="34"/>
      <c r="BG128" s="34"/>
      <c r="BH128" s="18"/>
      <c r="BI128" s="34"/>
      <c r="BJ128" s="34"/>
      <c r="BK128" s="48"/>
      <c r="BL128" s="30"/>
      <c r="BM128" s="30"/>
      <c r="BO128" s="30"/>
      <c r="BP128" s="30"/>
      <c r="BR128" s="30"/>
      <c r="BS128" s="30"/>
    </row>
    <row r="129" spans="1:74" x14ac:dyDescent="0.3">
      <c r="A129" s="180" t="s">
        <v>205</v>
      </c>
      <c r="B129" s="14"/>
      <c r="C129" s="14"/>
      <c r="D129" s="11"/>
      <c r="E129" s="14"/>
      <c r="F129" s="14"/>
      <c r="G129" s="57"/>
      <c r="H129" s="14"/>
      <c r="I129" s="14"/>
      <c r="J129" s="51"/>
      <c r="K129" s="14"/>
      <c r="L129" s="14"/>
      <c r="M129" s="20"/>
      <c r="N129" s="14"/>
      <c r="O129" s="14"/>
      <c r="P129" s="18"/>
      <c r="Q129" s="19"/>
      <c r="R129" s="19"/>
      <c r="S129" s="19"/>
      <c r="T129" s="19"/>
      <c r="U129" s="18"/>
      <c r="V129" s="27"/>
      <c r="W129" s="27"/>
      <c r="X129" s="27"/>
      <c r="Y129" s="27"/>
      <c r="Z129" s="18"/>
      <c r="AA129" s="19"/>
      <c r="AB129" s="19"/>
      <c r="AC129" s="19"/>
      <c r="AD129" s="19"/>
      <c r="AE129" s="19"/>
      <c r="AF129" s="19">
        <v>356</v>
      </c>
      <c r="AG129" s="18"/>
      <c r="AH129" s="31"/>
      <c r="AI129" s="31">
        <v>341</v>
      </c>
      <c r="AJ129" s="11"/>
      <c r="AK129" s="11"/>
      <c r="AL129" s="11"/>
      <c r="AM129" s="11"/>
      <c r="AN129" s="18"/>
      <c r="AO129" s="11"/>
      <c r="AP129" s="11"/>
      <c r="AQ129" s="11"/>
      <c r="AR129" s="11"/>
      <c r="AS129" s="11"/>
      <c r="AT129" s="54"/>
      <c r="AU129" s="18"/>
      <c r="AV129" s="11"/>
      <c r="AW129" s="11"/>
      <c r="AY129" s="34"/>
      <c r="AZ129" s="34">
        <v>22685</v>
      </c>
      <c r="BB129" s="11">
        <v>22120</v>
      </c>
      <c r="BD129" s="11">
        <v>15840</v>
      </c>
      <c r="BE129" s="48"/>
      <c r="BF129" s="34"/>
      <c r="BG129" s="34">
        <v>25098</v>
      </c>
      <c r="BH129" s="48"/>
      <c r="BI129" s="34"/>
      <c r="BJ129" s="34">
        <v>13810</v>
      </c>
      <c r="BK129" s="48"/>
      <c r="BL129" s="30"/>
      <c r="BM129" s="30">
        <v>2883</v>
      </c>
      <c r="BO129" s="30"/>
      <c r="BP129" s="30"/>
      <c r="BR129" s="30"/>
      <c r="BS129" s="30"/>
    </row>
    <row r="130" spans="1:74" x14ac:dyDescent="0.3">
      <c r="A130" s="180" t="s">
        <v>206</v>
      </c>
      <c r="B130" s="14"/>
      <c r="C130" s="14"/>
      <c r="D130" s="11"/>
      <c r="E130" s="14"/>
      <c r="F130" s="14"/>
      <c r="G130" s="14"/>
      <c r="H130" s="14"/>
      <c r="I130" s="14"/>
      <c r="J130" s="51"/>
      <c r="K130" s="14"/>
      <c r="L130" s="14"/>
      <c r="M130" s="20"/>
      <c r="N130" s="14"/>
      <c r="O130" s="14"/>
      <c r="P130" s="18"/>
      <c r="Q130" s="19"/>
      <c r="R130" s="19"/>
      <c r="S130" s="19"/>
      <c r="T130" s="19"/>
      <c r="U130" s="18"/>
      <c r="V130" s="27"/>
      <c r="W130" s="27"/>
      <c r="X130" s="27"/>
      <c r="Y130" s="27"/>
      <c r="Z130" s="18"/>
      <c r="AA130" s="19"/>
      <c r="AB130" s="19"/>
      <c r="AC130" s="19"/>
      <c r="AD130" s="19"/>
      <c r="AE130" s="19"/>
      <c r="AF130" s="19"/>
      <c r="AG130" s="48"/>
      <c r="AH130" s="31"/>
      <c r="AI130" s="31"/>
      <c r="AJ130" s="27"/>
      <c r="AK130" s="27">
        <v>497</v>
      </c>
      <c r="AL130" s="27"/>
      <c r="AM130" s="27">
        <v>568</v>
      </c>
      <c r="AN130" s="18"/>
      <c r="AO130" s="31"/>
      <c r="AP130" s="30">
        <v>564</v>
      </c>
      <c r="AQ130" s="14"/>
      <c r="AR130" s="14">
        <v>711</v>
      </c>
      <c r="AS130" s="14"/>
      <c r="AT130" s="32">
        <v>205</v>
      </c>
      <c r="AU130" s="20" t="s">
        <v>7</v>
      </c>
      <c r="AV130" s="33">
        <v>100</v>
      </c>
      <c r="AW130" s="33">
        <v>1689</v>
      </c>
      <c r="AX130" s="18" t="s">
        <v>7</v>
      </c>
      <c r="AY130" s="34"/>
      <c r="AZ130" s="34"/>
      <c r="BE130" s="18"/>
      <c r="BF130" s="34"/>
      <c r="BG130" s="34"/>
      <c r="BH130" s="18"/>
      <c r="BI130" s="34"/>
      <c r="BJ130" s="34"/>
      <c r="BK130" s="48"/>
      <c r="BL130" s="30"/>
      <c r="BM130" s="30"/>
      <c r="BO130" s="30"/>
      <c r="BP130" s="30"/>
      <c r="BR130" s="30"/>
      <c r="BS130" s="30"/>
    </row>
    <row r="131" spans="1:74" x14ac:dyDescent="0.3">
      <c r="A131" s="180" t="s">
        <v>207</v>
      </c>
      <c r="B131" s="11"/>
      <c r="C131" s="11"/>
      <c r="D131" s="11"/>
      <c r="E131" s="11"/>
      <c r="F131" s="14"/>
      <c r="G131" s="14">
        <v>800</v>
      </c>
      <c r="H131" s="14"/>
      <c r="I131" s="14">
        <v>700</v>
      </c>
      <c r="J131" s="51"/>
      <c r="K131" s="14"/>
      <c r="L131" s="14"/>
      <c r="M131" s="20"/>
      <c r="N131" s="14"/>
      <c r="O131" s="14"/>
      <c r="P131" s="18" t="s">
        <v>7</v>
      </c>
      <c r="Q131" s="19"/>
      <c r="R131" s="19">
        <v>1079</v>
      </c>
      <c r="S131" s="19">
        <v>2200</v>
      </c>
      <c r="T131" s="19">
        <v>1425</v>
      </c>
      <c r="U131" s="18" t="s">
        <v>7</v>
      </c>
      <c r="V131" s="27">
        <v>4100</v>
      </c>
      <c r="W131" s="27">
        <v>2769</v>
      </c>
      <c r="X131" s="27">
        <v>3450</v>
      </c>
      <c r="Y131" s="27">
        <v>2083</v>
      </c>
      <c r="Z131" s="18" t="s">
        <v>7</v>
      </c>
      <c r="AA131" s="19">
        <v>3250</v>
      </c>
      <c r="AB131" s="19">
        <v>1986</v>
      </c>
      <c r="AC131" s="19">
        <v>3760</v>
      </c>
      <c r="AD131" s="19">
        <v>2482</v>
      </c>
      <c r="AE131" s="19">
        <v>3920</v>
      </c>
      <c r="AF131" s="19">
        <v>2817</v>
      </c>
      <c r="AG131" s="48" t="s">
        <v>7</v>
      </c>
      <c r="AH131" s="31">
        <v>5650</v>
      </c>
      <c r="AI131" s="31">
        <v>3754</v>
      </c>
      <c r="AJ131" s="27"/>
      <c r="AK131" s="27">
        <v>2492</v>
      </c>
      <c r="AL131" s="27"/>
      <c r="AM131" s="27">
        <v>2645</v>
      </c>
      <c r="AN131" s="18" t="s">
        <v>7</v>
      </c>
      <c r="AO131" s="31">
        <v>84</v>
      </c>
      <c r="AP131" s="30">
        <v>224</v>
      </c>
      <c r="AQ131" s="14">
        <v>37</v>
      </c>
      <c r="AR131" s="14">
        <v>163</v>
      </c>
      <c r="AS131" s="14">
        <v>12</v>
      </c>
      <c r="AT131" s="32">
        <v>48</v>
      </c>
      <c r="AU131" s="18" t="s">
        <v>7</v>
      </c>
      <c r="AV131" s="33">
        <v>12</v>
      </c>
      <c r="AW131" s="33">
        <v>44</v>
      </c>
      <c r="AX131" s="18" t="s">
        <v>7</v>
      </c>
      <c r="AY131" s="79">
        <v>13.5</v>
      </c>
      <c r="AZ131" s="34">
        <v>608</v>
      </c>
      <c r="BA131" s="11">
        <v>13</v>
      </c>
      <c r="BB131" s="11">
        <v>650</v>
      </c>
      <c r="BC131" s="11">
        <v>24</v>
      </c>
      <c r="BD131" s="11">
        <v>672</v>
      </c>
      <c r="BE131" s="18" t="s">
        <v>7</v>
      </c>
      <c r="BF131" s="34">
        <v>900</v>
      </c>
      <c r="BG131" s="34">
        <v>7200</v>
      </c>
      <c r="BH131" s="18" t="s">
        <v>7</v>
      </c>
      <c r="BI131" s="34">
        <v>50</v>
      </c>
      <c r="BJ131" s="34">
        <v>2540</v>
      </c>
      <c r="BK131" s="15" t="s">
        <v>7</v>
      </c>
      <c r="BL131" s="30">
        <v>30</v>
      </c>
      <c r="BM131" s="30">
        <v>75</v>
      </c>
      <c r="BN131" s="15" t="s">
        <v>7</v>
      </c>
      <c r="BO131" s="30">
        <v>35</v>
      </c>
      <c r="BP131" s="30">
        <v>141</v>
      </c>
      <c r="BQ131" s="15" t="s">
        <v>7</v>
      </c>
      <c r="BR131" s="30">
        <v>50</v>
      </c>
      <c r="BS131" s="30">
        <v>167</v>
      </c>
      <c r="BT131" s="15" t="s">
        <v>7</v>
      </c>
      <c r="BU131" s="4">
        <v>36</v>
      </c>
      <c r="BV131" s="4">
        <v>120</v>
      </c>
    </row>
    <row r="132" spans="1:74" x14ac:dyDescent="0.3">
      <c r="A132" s="180" t="s">
        <v>208</v>
      </c>
      <c r="B132" s="11"/>
      <c r="C132" s="11"/>
      <c r="D132" s="11"/>
      <c r="E132" s="11"/>
      <c r="F132" s="14"/>
      <c r="G132" s="14"/>
      <c r="H132" s="14"/>
      <c r="I132" s="14"/>
      <c r="J132" s="51"/>
      <c r="K132" s="14"/>
      <c r="L132" s="14"/>
      <c r="M132" s="20"/>
      <c r="N132" s="14"/>
      <c r="O132" s="14"/>
      <c r="P132" s="18"/>
      <c r="Q132" s="19"/>
      <c r="R132" s="19"/>
      <c r="S132" s="19"/>
      <c r="T132" s="19"/>
      <c r="U132" s="18"/>
      <c r="V132" s="27"/>
      <c r="W132" s="27"/>
      <c r="X132" s="27"/>
      <c r="Y132" s="27"/>
      <c r="Z132" s="18"/>
      <c r="AA132" s="19"/>
      <c r="AB132" s="19"/>
      <c r="AC132" s="19"/>
      <c r="AD132" s="19"/>
      <c r="AE132" s="19"/>
      <c r="AF132" s="19"/>
      <c r="AG132" s="48"/>
      <c r="AH132" s="31"/>
      <c r="AI132" s="31"/>
      <c r="AJ132" s="27"/>
      <c r="AK132" s="27"/>
      <c r="AL132" s="27"/>
      <c r="AM132" s="27"/>
      <c r="AN132" s="18" t="s">
        <v>7</v>
      </c>
      <c r="AO132" s="31">
        <v>1950</v>
      </c>
      <c r="AP132" s="30">
        <v>1950</v>
      </c>
      <c r="AQ132" s="14">
        <v>810</v>
      </c>
      <c r="AR132" s="14">
        <v>810</v>
      </c>
      <c r="AS132" s="14">
        <v>389</v>
      </c>
      <c r="AT132" s="32">
        <v>389</v>
      </c>
      <c r="AU132" s="18" t="s">
        <v>7</v>
      </c>
      <c r="AV132" s="33">
        <v>510</v>
      </c>
      <c r="AW132" s="33">
        <v>408</v>
      </c>
      <c r="AX132" s="18" t="s">
        <v>7</v>
      </c>
      <c r="AY132" s="34">
        <v>820</v>
      </c>
      <c r="AZ132" s="34">
        <v>7380</v>
      </c>
      <c r="BA132" s="11">
        <v>1070</v>
      </c>
      <c r="BB132" s="11">
        <v>8860</v>
      </c>
      <c r="BC132" s="11">
        <v>350</v>
      </c>
      <c r="BD132" s="11">
        <v>3500</v>
      </c>
      <c r="BE132" s="18" t="s">
        <v>7</v>
      </c>
      <c r="BF132" s="34"/>
      <c r="BG132" s="34"/>
      <c r="BH132" s="18" t="s">
        <v>7</v>
      </c>
      <c r="BI132" s="34">
        <v>2500</v>
      </c>
      <c r="BJ132" s="34">
        <v>15000</v>
      </c>
      <c r="BK132" s="15" t="s">
        <v>7</v>
      </c>
      <c r="BL132" s="30">
        <v>2246</v>
      </c>
      <c r="BM132" s="30">
        <v>2103</v>
      </c>
      <c r="BN132" s="15" t="s">
        <v>7</v>
      </c>
      <c r="BO132" s="30">
        <v>300</v>
      </c>
      <c r="BP132" s="30">
        <v>160</v>
      </c>
      <c r="BQ132" s="15" t="s">
        <v>7</v>
      </c>
      <c r="BR132" s="30">
        <v>500</v>
      </c>
      <c r="BS132" s="30">
        <v>267</v>
      </c>
      <c r="BT132" s="15" t="s">
        <v>7</v>
      </c>
      <c r="BU132" s="4">
        <v>394</v>
      </c>
      <c r="BV132" s="4">
        <v>212</v>
      </c>
    </row>
    <row r="133" spans="1:74" x14ac:dyDescent="0.3">
      <c r="A133" s="188" t="s">
        <v>209</v>
      </c>
      <c r="B133" s="11"/>
      <c r="C133" s="11"/>
      <c r="D133" s="11"/>
      <c r="E133" s="11"/>
      <c r="F133" s="14"/>
      <c r="G133" s="14"/>
      <c r="H133" s="14"/>
      <c r="I133" s="14"/>
      <c r="J133" s="51"/>
      <c r="K133" s="14"/>
      <c r="L133" s="14"/>
      <c r="M133" s="20"/>
      <c r="N133" s="14"/>
      <c r="O133" s="14"/>
      <c r="P133" s="18"/>
      <c r="Q133" s="19"/>
      <c r="R133" s="19"/>
      <c r="S133" s="19"/>
      <c r="T133" s="19"/>
      <c r="U133" s="18"/>
      <c r="V133" s="27"/>
      <c r="W133" s="27"/>
      <c r="X133" s="27"/>
      <c r="Y133" s="27"/>
      <c r="Z133" s="18"/>
      <c r="AA133" s="19"/>
      <c r="AB133" s="19"/>
      <c r="AC133" s="19"/>
      <c r="AD133" s="19"/>
      <c r="AE133" s="19"/>
      <c r="AF133" s="19"/>
      <c r="AG133" s="48"/>
      <c r="AH133" s="31"/>
      <c r="AI133" s="31"/>
      <c r="AJ133" s="27"/>
      <c r="AK133" s="27"/>
      <c r="AL133" s="27"/>
      <c r="AM133" s="27"/>
      <c r="AN133" s="18" t="s">
        <v>7</v>
      </c>
      <c r="AO133" s="30">
        <v>9600</v>
      </c>
      <c r="AP133" s="30">
        <v>1320</v>
      </c>
      <c r="AQ133" s="14">
        <v>5750</v>
      </c>
      <c r="AR133" s="14">
        <v>1581</v>
      </c>
      <c r="AS133" s="14">
        <v>6640</v>
      </c>
      <c r="AT133" s="32">
        <v>1016</v>
      </c>
      <c r="AU133" s="18" t="s">
        <v>7</v>
      </c>
      <c r="AV133" s="33">
        <v>1100</v>
      </c>
      <c r="AW133" s="33">
        <v>293</v>
      </c>
      <c r="AX133" s="18" t="s">
        <v>7</v>
      </c>
      <c r="AY133" s="34">
        <v>1350</v>
      </c>
      <c r="AZ133" s="34">
        <v>5060</v>
      </c>
      <c r="BA133" s="11">
        <v>2635</v>
      </c>
      <c r="BB133" s="11">
        <v>8241</v>
      </c>
      <c r="BC133" s="11">
        <v>11000</v>
      </c>
      <c r="BD133" s="11">
        <v>44000</v>
      </c>
      <c r="BE133" s="18" t="s">
        <v>7</v>
      </c>
      <c r="BF133" s="34">
        <v>35000</v>
      </c>
      <c r="BG133" s="34">
        <v>105000</v>
      </c>
      <c r="BH133" s="18" t="s">
        <v>7</v>
      </c>
      <c r="BI133" s="34">
        <v>26748</v>
      </c>
      <c r="BJ133" s="34">
        <v>106992</v>
      </c>
      <c r="BK133" s="15" t="s">
        <v>7</v>
      </c>
      <c r="BL133" s="30">
        <v>11150</v>
      </c>
      <c r="BM133" s="30">
        <v>2973</v>
      </c>
      <c r="BN133" s="15" t="s">
        <v>7</v>
      </c>
      <c r="BO133" s="30">
        <v>3100</v>
      </c>
      <c r="BP133" s="30">
        <v>1033</v>
      </c>
      <c r="BQ133" s="15" t="s">
        <v>7</v>
      </c>
      <c r="BR133" s="29">
        <v>1800</v>
      </c>
      <c r="BS133" s="30">
        <v>533</v>
      </c>
      <c r="BT133" s="15" t="s">
        <v>7</v>
      </c>
      <c r="BU133" s="4">
        <v>1613</v>
      </c>
      <c r="BV133" s="4">
        <v>478</v>
      </c>
    </row>
    <row r="134" spans="1:74" x14ac:dyDescent="0.3">
      <c r="A134" s="25" t="s">
        <v>23</v>
      </c>
      <c r="B134" s="11"/>
      <c r="C134" s="11"/>
      <c r="D134" s="11"/>
      <c r="E134" s="11"/>
      <c r="F134" s="14"/>
      <c r="G134" s="14">
        <v>6300</v>
      </c>
      <c r="H134" s="14"/>
      <c r="I134" s="14">
        <v>5800</v>
      </c>
      <c r="J134" s="51"/>
      <c r="K134" s="14"/>
      <c r="L134" s="14"/>
      <c r="M134" s="20"/>
      <c r="N134" s="14"/>
      <c r="O134" s="14"/>
      <c r="P134" s="18"/>
      <c r="Q134" s="19"/>
      <c r="R134" s="19"/>
      <c r="S134" s="19"/>
      <c r="T134" s="19"/>
      <c r="U134" s="18"/>
      <c r="V134" s="27"/>
      <c r="W134" s="27"/>
      <c r="X134" s="27"/>
      <c r="Y134" s="27"/>
      <c r="Z134" s="18"/>
      <c r="AA134" s="19"/>
      <c r="AB134" s="19"/>
      <c r="AC134" s="19"/>
      <c r="AD134" s="19"/>
      <c r="AE134" s="19"/>
      <c r="AF134" s="19"/>
      <c r="AG134" s="48"/>
      <c r="AH134" s="31"/>
      <c r="AI134" s="31"/>
      <c r="AJ134" s="27"/>
      <c r="AK134" s="27"/>
      <c r="AL134" s="27"/>
      <c r="AM134" s="27"/>
      <c r="AN134" s="18"/>
      <c r="AO134" s="30"/>
      <c r="AP134" s="30"/>
      <c r="AQ134" s="14"/>
      <c r="AR134" s="14"/>
      <c r="AS134" s="14"/>
      <c r="AT134" s="32"/>
      <c r="AU134" s="18"/>
      <c r="AV134" s="33"/>
      <c r="AW134" s="33"/>
      <c r="AX134" s="18" t="s">
        <v>7</v>
      </c>
      <c r="AY134" s="34"/>
      <c r="AZ134" s="34"/>
      <c r="BC134" s="61">
        <v>200</v>
      </c>
      <c r="BD134" s="11">
        <v>4000</v>
      </c>
      <c r="BE134" s="18"/>
      <c r="BF134" s="34"/>
      <c r="BG134" s="34">
        <v>8600</v>
      </c>
      <c r="BH134" s="18"/>
      <c r="BI134" s="34"/>
      <c r="BJ134" s="38">
        <v>5972</v>
      </c>
      <c r="BK134" s="48"/>
      <c r="BL134" s="30"/>
      <c r="BM134" s="30">
        <v>230</v>
      </c>
      <c r="BO134" s="30"/>
      <c r="BP134" s="30">
        <v>160</v>
      </c>
      <c r="BR134" s="30"/>
      <c r="BS134" s="30">
        <v>147</v>
      </c>
      <c r="BV134" s="4">
        <v>74</v>
      </c>
    </row>
    <row r="135" spans="1:74" x14ac:dyDescent="0.3">
      <c r="A135" s="222" t="s">
        <v>287</v>
      </c>
      <c r="B135" s="11"/>
      <c r="C135" s="11"/>
      <c r="D135" s="11"/>
      <c r="E135" s="11"/>
      <c r="F135" s="14"/>
      <c r="G135" s="14"/>
      <c r="H135" s="14"/>
      <c r="I135" s="14"/>
      <c r="J135" s="51"/>
      <c r="K135" s="14"/>
      <c r="L135" s="14"/>
      <c r="M135" s="20"/>
      <c r="N135" s="14"/>
      <c r="O135" s="14"/>
      <c r="P135" s="18"/>
      <c r="Q135" s="19"/>
      <c r="R135" s="19"/>
      <c r="S135" s="19"/>
      <c r="T135" s="19"/>
      <c r="U135" s="18"/>
      <c r="V135" s="27"/>
      <c r="W135" s="27"/>
      <c r="X135" s="27"/>
      <c r="Y135" s="27"/>
      <c r="Z135" s="18"/>
      <c r="AA135" s="19"/>
      <c r="AB135" s="19"/>
      <c r="AC135" s="19"/>
      <c r="AD135" s="19"/>
      <c r="AE135" s="19"/>
      <c r="AF135" s="19"/>
      <c r="AG135" s="48"/>
      <c r="AH135" s="31"/>
      <c r="AI135" s="31"/>
      <c r="AJ135" s="27"/>
      <c r="AK135" s="27"/>
      <c r="AL135" s="27"/>
      <c r="AM135" s="27"/>
      <c r="AN135" s="18"/>
      <c r="AO135" s="30"/>
      <c r="AP135" s="30"/>
      <c r="AQ135" s="14"/>
      <c r="AR135" s="14"/>
      <c r="AS135" s="14"/>
      <c r="AT135" s="32"/>
      <c r="AU135" s="18"/>
      <c r="AV135" s="33"/>
      <c r="AW135" s="33"/>
      <c r="AY135" s="34"/>
      <c r="AZ135" s="34"/>
      <c r="BE135" s="18"/>
      <c r="BF135" s="34"/>
      <c r="BG135" s="34">
        <v>2700</v>
      </c>
      <c r="BH135" s="18"/>
      <c r="BI135" s="34"/>
      <c r="BJ135" s="34">
        <v>3680</v>
      </c>
      <c r="BK135" s="48"/>
      <c r="BL135" s="30"/>
      <c r="BM135" s="30">
        <v>60</v>
      </c>
      <c r="BO135" s="30"/>
      <c r="BP135" s="30"/>
      <c r="BR135" s="30"/>
      <c r="BS135" s="30">
        <v>67</v>
      </c>
    </row>
    <row r="136" spans="1:74" x14ac:dyDescent="0.3">
      <c r="A136" s="180" t="s">
        <v>105</v>
      </c>
      <c r="B136" s="11"/>
      <c r="C136" s="11"/>
      <c r="D136" s="11"/>
      <c r="E136" s="11"/>
      <c r="F136" s="14"/>
      <c r="G136" s="14">
        <v>10000</v>
      </c>
      <c r="H136" s="14"/>
      <c r="I136" s="14">
        <v>10300</v>
      </c>
      <c r="J136" s="18" t="s">
        <v>25</v>
      </c>
      <c r="K136" s="14">
        <v>1950</v>
      </c>
      <c r="L136" s="14">
        <v>878</v>
      </c>
      <c r="M136" s="20" t="s">
        <v>25</v>
      </c>
      <c r="N136" s="14">
        <v>2077</v>
      </c>
      <c r="O136" s="14">
        <v>923</v>
      </c>
      <c r="P136" s="18" t="s">
        <v>25</v>
      </c>
      <c r="Q136" s="19"/>
      <c r="R136" s="19">
        <v>1279</v>
      </c>
      <c r="S136" s="19">
        <v>2800</v>
      </c>
      <c r="T136" s="19">
        <v>1434</v>
      </c>
      <c r="U136" s="18" t="s">
        <v>25</v>
      </c>
      <c r="V136" s="27">
        <v>3365</v>
      </c>
      <c r="W136" s="27">
        <v>1671</v>
      </c>
      <c r="X136" s="27">
        <v>3180</v>
      </c>
      <c r="Y136" s="27">
        <v>1427</v>
      </c>
      <c r="Z136" s="18" t="s">
        <v>25</v>
      </c>
      <c r="AA136" s="19">
        <v>3000</v>
      </c>
      <c r="AB136" s="19">
        <v>1375</v>
      </c>
      <c r="AC136" s="19"/>
      <c r="AD136" s="19">
        <v>1539</v>
      </c>
      <c r="AE136" s="37">
        <v>3043</v>
      </c>
      <c r="AF136" s="37">
        <v>1562</v>
      </c>
      <c r="AG136" s="48" t="s">
        <v>25</v>
      </c>
      <c r="AH136" s="31">
        <v>3499</v>
      </c>
      <c r="AI136" s="31">
        <v>1751</v>
      </c>
      <c r="AJ136" s="27">
        <v>3286</v>
      </c>
      <c r="AK136" s="27">
        <v>1692</v>
      </c>
      <c r="AL136" s="27">
        <v>7000</v>
      </c>
      <c r="AM136" s="27">
        <v>3266</v>
      </c>
      <c r="AN136" s="18" t="s">
        <v>25</v>
      </c>
      <c r="AO136" s="31">
        <v>5890</v>
      </c>
      <c r="AP136" s="30">
        <v>2912</v>
      </c>
      <c r="AQ136" s="14">
        <v>5080</v>
      </c>
      <c r="AR136" s="14">
        <v>2506</v>
      </c>
      <c r="AS136" s="14">
        <v>3230</v>
      </c>
      <c r="AT136" s="32">
        <v>1439</v>
      </c>
      <c r="AU136" s="18" t="s">
        <v>25</v>
      </c>
      <c r="AV136" s="33">
        <v>3050</v>
      </c>
      <c r="AW136" s="33">
        <v>1525</v>
      </c>
      <c r="AX136" s="18" t="s">
        <v>25</v>
      </c>
      <c r="AY136" s="34">
        <v>3240</v>
      </c>
      <c r="AZ136" s="34">
        <v>25210</v>
      </c>
      <c r="BA136" s="11">
        <v>3470</v>
      </c>
      <c r="BB136" s="11">
        <v>28627</v>
      </c>
      <c r="BD136" s="11">
        <v>30400</v>
      </c>
      <c r="BE136" s="18"/>
      <c r="BF136" s="34"/>
      <c r="BG136" s="34">
        <v>4000</v>
      </c>
      <c r="BH136" s="18"/>
      <c r="BI136" s="34"/>
      <c r="BJ136" s="34">
        <v>7685</v>
      </c>
      <c r="BK136" s="48"/>
      <c r="BL136" s="30"/>
      <c r="BM136" s="30"/>
      <c r="BO136" s="30"/>
      <c r="BP136" s="30">
        <v>7</v>
      </c>
      <c r="BR136" s="30"/>
      <c r="BS136" s="30">
        <v>173</v>
      </c>
    </row>
    <row r="137" spans="1:74" x14ac:dyDescent="0.3">
      <c r="A137" s="180" t="s">
        <v>399</v>
      </c>
      <c r="B137" s="11"/>
      <c r="C137" s="11"/>
      <c r="D137" s="11"/>
      <c r="E137" s="11"/>
      <c r="F137" s="14"/>
      <c r="G137" s="14"/>
      <c r="H137" s="14"/>
      <c r="I137" s="14"/>
      <c r="J137" s="18"/>
      <c r="K137" s="14"/>
      <c r="L137" s="14"/>
      <c r="M137" s="20"/>
      <c r="N137" s="14"/>
      <c r="O137" s="14"/>
      <c r="P137" s="18"/>
      <c r="Q137" s="19"/>
      <c r="R137" s="19"/>
      <c r="S137" s="19"/>
      <c r="T137" s="19"/>
      <c r="U137" s="18"/>
      <c r="V137" s="27"/>
      <c r="W137" s="27"/>
      <c r="X137" s="27"/>
      <c r="Y137" s="27"/>
      <c r="Z137" s="18"/>
      <c r="AA137" s="19"/>
      <c r="AB137" s="19"/>
      <c r="AC137" s="19"/>
      <c r="AD137" s="19"/>
      <c r="AE137" s="52"/>
      <c r="AF137" s="52"/>
      <c r="AG137" s="48"/>
      <c r="AH137" s="31"/>
      <c r="AI137" s="31"/>
      <c r="AJ137" s="27"/>
      <c r="AK137" s="27"/>
      <c r="AL137" s="27"/>
      <c r="AM137" s="27"/>
      <c r="AN137" s="18"/>
      <c r="AO137" s="31"/>
      <c r="AP137" s="30"/>
      <c r="AQ137" s="14"/>
      <c r="AR137" s="14"/>
      <c r="AS137" s="14"/>
      <c r="AT137" s="32"/>
      <c r="AU137" s="18"/>
      <c r="AV137" s="33"/>
      <c r="AW137" s="33"/>
      <c r="AY137" s="34"/>
      <c r="AZ137" s="34"/>
      <c r="BE137" s="18"/>
      <c r="BF137" s="34"/>
      <c r="BG137" s="34"/>
      <c r="BH137" s="49"/>
      <c r="BI137" s="34">
        <v>1800</v>
      </c>
      <c r="BJ137" s="34">
        <v>18000</v>
      </c>
      <c r="BK137" s="48"/>
      <c r="BL137" s="30"/>
      <c r="BM137" s="30"/>
      <c r="BO137" s="30"/>
      <c r="BP137" s="30"/>
      <c r="BR137" s="30"/>
      <c r="BS137" s="30">
        <v>292</v>
      </c>
    </row>
    <row r="138" spans="1:74" x14ac:dyDescent="0.3">
      <c r="A138" s="180" t="s">
        <v>343</v>
      </c>
      <c r="B138" s="14"/>
      <c r="C138" s="14">
        <v>37000</v>
      </c>
      <c r="D138" s="11"/>
      <c r="E138" s="14">
        <v>7000</v>
      </c>
      <c r="F138" s="14"/>
      <c r="G138" s="14">
        <v>42000</v>
      </c>
      <c r="H138" s="14"/>
      <c r="I138" s="14">
        <v>40000</v>
      </c>
      <c r="J138" s="18" t="s">
        <v>24</v>
      </c>
      <c r="K138" s="14">
        <v>4000</v>
      </c>
      <c r="L138" s="14">
        <v>3014</v>
      </c>
      <c r="M138" s="20" t="s">
        <v>24</v>
      </c>
      <c r="N138" s="14">
        <v>4500</v>
      </c>
      <c r="O138" s="14">
        <v>2900</v>
      </c>
      <c r="P138" s="18" t="s">
        <v>24</v>
      </c>
      <c r="Q138" s="19">
        <v>5821</v>
      </c>
      <c r="R138" s="19">
        <v>3255</v>
      </c>
      <c r="S138" s="19">
        <v>5960</v>
      </c>
      <c r="T138" s="19">
        <v>2980</v>
      </c>
      <c r="U138" s="18" t="s">
        <v>24</v>
      </c>
      <c r="V138" s="27">
        <v>5300</v>
      </c>
      <c r="W138" s="27">
        <v>2557</v>
      </c>
      <c r="X138" s="27">
        <v>5470</v>
      </c>
      <c r="Y138" s="27">
        <v>2403</v>
      </c>
      <c r="Z138" s="18" t="s">
        <v>24</v>
      </c>
      <c r="AA138" s="19">
        <v>5600</v>
      </c>
      <c r="AB138" s="19">
        <v>2411</v>
      </c>
      <c r="AC138" s="19">
        <v>5569</v>
      </c>
      <c r="AD138" s="19">
        <v>2742</v>
      </c>
      <c r="AE138" s="59">
        <v>6720</v>
      </c>
      <c r="AF138" s="19">
        <v>3166</v>
      </c>
      <c r="AG138" s="48"/>
      <c r="AH138" s="31"/>
      <c r="AI138" s="31"/>
      <c r="AJ138" s="27"/>
      <c r="AK138" s="27"/>
      <c r="AL138" s="27"/>
      <c r="AM138" s="27"/>
      <c r="AN138" s="18"/>
      <c r="AO138" s="31"/>
      <c r="AP138" s="30"/>
      <c r="AQ138" s="14"/>
      <c r="AR138" s="14"/>
      <c r="AS138" s="14"/>
      <c r="AT138" s="32"/>
      <c r="AU138" s="18"/>
      <c r="AV138" s="33"/>
      <c r="AW138" s="33"/>
      <c r="AY138" s="34"/>
      <c r="AZ138" s="34"/>
      <c r="BE138" s="18"/>
      <c r="BF138" s="34"/>
      <c r="BG138" s="34"/>
      <c r="BH138" s="49"/>
      <c r="BK138" s="48"/>
      <c r="BL138" s="30"/>
      <c r="BM138" s="30"/>
      <c r="BO138" s="30"/>
      <c r="BP138" s="30"/>
      <c r="BR138" s="30">
        <v>2190</v>
      </c>
    </row>
    <row r="139" spans="1:74" x14ac:dyDescent="0.3">
      <c r="A139" s="180" t="s">
        <v>393</v>
      </c>
      <c r="B139" s="11"/>
      <c r="C139" s="11"/>
      <c r="D139" s="11"/>
      <c r="E139" s="11"/>
      <c r="F139" s="14"/>
      <c r="G139" s="14"/>
      <c r="H139" s="14"/>
      <c r="I139" s="14"/>
      <c r="J139" s="18"/>
      <c r="K139" s="14"/>
      <c r="L139" s="14"/>
      <c r="M139" s="20"/>
      <c r="N139" s="14"/>
      <c r="O139" s="14"/>
      <c r="P139" s="18"/>
      <c r="Q139" s="11"/>
      <c r="R139" s="11"/>
      <c r="S139" s="11"/>
      <c r="T139" s="11"/>
      <c r="U139" s="18"/>
      <c r="V139" s="11"/>
      <c r="W139" s="11"/>
      <c r="X139" s="11"/>
      <c r="Y139" s="11"/>
      <c r="Z139" s="18"/>
      <c r="AA139" s="19"/>
      <c r="AB139" s="19"/>
      <c r="AC139" s="19"/>
      <c r="AD139" s="19"/>
      <c r="AE139" s="19"/>
      <c r="AF139" s="19"/>
      <c r="AG139" s="48" t="s">
        <v>24</v>
      </c>
      <c r="AH139" s="29">
        <v>6860</v>
      </c>
      <c r="AI139" s="31">
        <v>3290</v>
      </c>
      <c r="AJ139" s="27"/>
      <c r="AK139" s="27">
        <v>3705</v>
      </c>
      <c r="AL139" s="27"/>
      <c r="AM139" s="27">
        <v>6687</v>
      </c>
      <c r="AN139" s="18" t="s">
        <v>24</v>
      </c>
      <c r="AO139" s="31">
        <v>12065</v>
      </c>
      <c r="AP139" s="30">
        <v>6938</v>
      </c>
      <c r="AQ139" s="57">
        <v>12650</v>
      </c>
      <c r="AR139" s="14">
        <v>7444</v>
      </c>
      <c r="AS139" s="14">
        <v>15650</v>
      </c>
      <c r="AT139" s="32">
        <v>9970</v>
      </c>
      <c r="AU139" s="18" t="s">
        <v>25</v>
      </c>
      <c r="AV139" s="33"/>
      <c r="AW139" s="33">
        <v>10746</v>
      </c>
      <c r="AY139" s="34"/>
      <c r="AZ139" s="34">
        <v>154630</v>
      </c>
      <c r="BB139" s="11">
        <v>149590</v>
      </c>
      <c r="BD139" s="11">
        <v>17600</v>
      </c>
      <c r="BE139" s="18"/>
      <c r="BF139" s="34"/>
      <c r="BG139" s="34">
        <v>18400</v>
      </c>
      <c r="BH139" s="49"/>
      <c r="BI139" s="34"/>
      <c r="BJ139" s="34">
        <v>60000</v>
      </c>
      <c r="BK139" s="48"/>
      <c r="BL139" s="30"/>
      <c r="BM139" s="30">
        <v>560</v>
      </c>
      <c r="BO139" s="30"/>
      <c r="BP139" s="30">
        <v>3100</v>
      </c>
      <c r="BR139" s="30"/>
      <c r="BS139" s="30">
        <v>4000</v>
      </c>
    </row>
    <row r="140" spans="1:74" x14ac:dyDescent="0.3">
      <c r="A140" s="180" t="s">
        <v>210</v>
      </c>
      <c r="B140" s="11"/>
      <c r="C140" s="11"/>
      <c r="D140" s="11"/>
      <c r="E140" s="11"/>
      <c r="F140" s="14"/>
      <c r="G140" s="14"/>
      <c r="H140" s="14"/>
      <c r="I140" s="14"/>
      <c r="J140" s="18"/>
      <c r="K140" s="14"/>
      <c r="L140" s="14"/>
      <c r="M140" s="20"/>
      <c r="N140" s="14"/>
      <c r="O140" s="14"/>
      <c r="P140" s="18"/>
      <c r="Q140" s="11"/>
      <c r="R140" s="11"/>
      <c r="S140" s="11"/>
      <c r="T140" s="11"/>
      <c r="U140" s="18"/>
      <c r="V140" s="11"/>
      <c r="W140" s="11"/>
      <c r="X140" s="11"/>
      <c r="Y140" s="11"/>
      <c r="Z140" s="18"/>
      <c r="AA140" s="19"/>
      <c r="AB140" s="19"/>
      <c r="AC140" s="19"/>
      <c r="AD140" s="19"/>
      <c r="AE140" s="19"/>
      <c r="AF140" s="19"/>
      <c r="AG140" s="48"/>
      <c r="AH140" s="30"/>
      <c r="AI140" s="31"/>
      <c r="AJ140" s="27"/>
      <c r="AK140" s="27"/>
      <c r="AL140" s="27"/>
      <c r="AM140" s="27"/>
      <c r="AN140" s="18"/>
      <c r="AO140" s="31"/>
      <c r="AP140" s="30"/>
      <c r="AQ140" s="57"/>
      <c r="AR140" s="14"/>
      <c r="AS140" s="14"/>
      <c r="AT140" s="32"/>
      <c r="AU140" s="18"/>
      <c r="AV140" s="33"/>
      <c r="AW140" s="33"/>
      <c r="AY140" s="34"/>
      <c r="AZ140" s="34"/>
      <c r="BE140" s="18"/>
      <c r="BF140" s="34"/>
      <c r="BG140" s="34"/>
      <c r="BH140" s="49"/>
      <c r="BI140" s="34"/>
      <c r="BJ140" s="34"/>
      <c r="BK140" s="48"/>
      <c r="BL140" s="30"/>
      <c r="BM140" s="30"/>
      <c r="BO140" s="30"/>
      <c r="BP140" s="30"/>
      <c r="BR140" s="30"/>
      <c r="BS140" s="30"/>
      <c r="BV140" s="4">
        <v>2780</v>
      </c>
    </row>
    <row r="141" spans="1:74" x14ac:dyDescent="0.3">
      <c r="A141" s="180" t="s">
        <v>394</v>
      </c>
      <c r="B141" s="11"/>
      <c r="C141" s="11"/>
      <c r="D141" s="11"/>
      <c r="E141" s="11"/>
      <c r="F141" s="14"/>
      <c r="G141" s="14"/>
      <c r="H141" s="14"/>
      <c r="I141" s="14"/>
      <c r="J141" s="18"/>
      <c r="K141" s="14"/>
      <c r="L141" s="14"/>
      <c r="M141" s="20"/>
      <c r="N141" s="14"/>
      <c r="O141" s="14"/>
      <c r="P141" s="18"/>
      <c r="Q141" s="19"/>
      <c r="R141" s="19"/>
      <c r="S141" s="19"/>
      <c r="T141" s="19"/>
      <c r="U141" s="18"/>
      <c r="V141" s="27"/>
      <c r="W141" s="27"/>
      <c r="X141" s="27"/>
      <c r="Y141" s="27"/>
      <c r="Z141" s="18"/>
      <c r="AA141" s="19"/>
      <c r="AB141" s="19"/>
      <c r="AC141" s="19"/>
      <c r="AD141" s="19"/>
      <c r="AE141" s="19"/>
      <c r="AF141" s="19"/>
      <c r="AG141" s="48"/>
      <c r="AH141" s="31"/>
      <c r="AI141" s="31"/>
      <c r="AJ141" s="27"/>
      <c r="AK141" s="27"/>
      <c r="AL141" s="27"/>
      <c r="AM141" s="27"/>
      <c r="AN141" s="18"/>
      <c r="AO141" s="31"/>
      <c r="AP141" s="30"/>
      <c r="AQ141" s="14"/>
      <c r="AR141" s="14"/>
      <c r="AS141" s="14"/>
      <c r="AT141" s="32"/>
      <c r="AU141" s="18"/>
      <c r="AV141" s="33"/>
      <c r="AW141" s="33"/>
      <c r="AX141" s="18" t="s">
        <v>25</v>
      </c>
      <c r="AY141" s="34"/>
      <c r="AZ141" s="34"/>
      <c r="BC141" s="11">
        <v>1800</v>
      </c>
      <c r="BD141" s="11">
        <v>20250</v>
      </c>
      <c r="BE141" s="18" t="s">
        <v>25</v>
      </c>
      <c r="BF141" s="34">
        <v>250</v>
      </c>
      <c r="BG141" s="34">
        <v>11250</v>
      </c>
      <c r="BH141" s="18" t="s">
        <v>25</v>
      </c>
      <c r="BI141" s="34">
        <v>1950</v>
      </c>
      <c r="BJ141" s="34">
        <v>21937</v>
      </c>
      <c r="BK141" s="15" t="s">
        <v>25</v>
      </c>
      <c r="BL141" s="30">
        <v>106</v>
      </c>
      <c r="BM141" s="30">
        <v>320</v>
      </c>
      <c r="BO141" s="30"/>
      <c r="BP141" s="30">
        <v>107</v>
      </c>
      <c r="BR141" s="30"/>
      <c r="BS141" s="30">
        <v>300</v>
      </c>
    </row>
    <row r="142" spans="1:74" x14ac:dyDescent="0.3">
      <c r="A142" s="11" t="s">
        <v>47</v>
      </c>
      <c r="B142" s="14"/>
      <c r="C142" s="14">
        <v>15150</v>
      </c>
      <c r="D142" s="11"/>
      <c r="E142" s="14">
        <v>43300</v>
      </c>
      <c r="F142" s="14"/>
      <c r="G142" s="14">
        <v>122600</v>
      </c>
      <c r="H142" s="14"/>
      <c r="I142" s="14">
        <v>119530</v>
      </c>
      <c r="J142" s="18" t="s">
        <v>7</v>
      </c>
      <c r="K142" s="14">
        <v>1882</v>
      </c>
      <c r="L142" s="14">
        <v>8685</v>
      </c>
      <c r="M142" s="20" t="s">
        <v>7</v>
      </c>
      <c r="N142" s="14">
        <v>2846</v>
      </c>
      <c r="O142" s="14">
        <v>9256</v>
      </c>
      <c r="P142" s="18" t="s">
        <v>7</v>
      </c>
      <c r="Q142" s="19">
        <v>2200</v>
      </c>
      <c r="R142" s="19">
        <v>4230</v>
      </c>
      <c r="S142" s="19">
        <v>1405</v>
      </c>
      <c r="T142" s="19">
        <v>2626</v>
      </c>
      <c r="U142" s="18" t="s">
        <v>7</v>
      </c>
      <c r="V142" s="27">
        <v>1831</v>
      </c>
      <c r="W142" s="27">
        <v>2738</v>
      </c>
      <c r="X142" s="27">
        <v>1930</v>
      </c>
      <c r="Y142" s="27">
        <v>2544</v>
      </c>
      <c r="Z142" s="18" t="s">
        <v>7</v>
      </c>
      <c r="AA142" s="19">
        <v>2050</v>
      </c>
      <c r="AB142" s="19">
        <v>2619</v>
      </c>
      <c r="AC142" s="19"/>
      <c r="AD142" s="19"/>
      <c r="AE142" s="19"/>
      <c r="AF142" s="19"/>
      <c r="AG142" s="48" t="s">
        <v>7</v>
      </c>
      <c r="AH142" s="31">
        <v>3930</v>
      </c>
      <c r="AI142" s="31">
        <v>3781</v>
      </c>
      <c r="AJ142" s="75">
        <v>3653</v>
      </c>
      <c r="AK142" s="75">
        <v>4878</v>
      </c>
      <c r="AL142" s="75">
        <v>3522</v>
      </c>
      <c r="AM142" s="75">
        <v>4969</v>
      </c>
      <c r="AN142" s="18" t="s">
        <v>7</v>
      </c>
      <c r="AO142" s="31">
        <v>3600</v>
      </c>
      <c r="AP142" s="30">
        <v>5114</v>
      </c>
      <c r="AQ142" s="14">
        <v>4100</v>
      </c>
      <c r="AR142" s="14">
        <v>5785</v>
      </c>
      <c r="AS142" s="14">
        <v>3554</v>
      </c>
      <c r="AT142" s="32">
        <v>6327</v>
      </c>
      <c r="AU142" s="18" t="s">
        <v>7</v>
      </c>
      <c r="AV142" s="33">
        <v>3597</v>
      </c>
      <c r="AW142" s="33">
        <v>6499</v>
      </c>
      <c r="AY142" s="34"/>
      <c r="AZ142" s="34"/>
      <c r="BE142" s="48"/>
      <c r="BF142" s="34"/>
      <c r="BG142" s="34"/>
      <c r="BH142" s="48"/>
      <c r="BI142" s="34"/>
      <c r="BJ142" s="34"/>
      <c r="BL142" s="30"/>
      <c r="BM142" s="30"/>
      <c r="BO142" s="30"/>
      <c r="BP142" s="30">
        <v>8921</v>
      </c>
      <c r="BR142" s="30"/>
      <c r="BS142" s="30">
        <v>9613</v>
      </c>
      <c r="BV142" s="4">
        <v>9885</v>
      </c>
    </row>
    <row r="143" spans="1:74" x14ac:dyDescent="0.3">
      <c r="A143" s="180" t="s">
        <v>211</v>
      </c>
      <c r="B143" s="11"/>
      <c r="C143" s="11"/>
      <c r="D143" s="11"/>
      <c r="E143" s="11"/>
      <c r="F143" s="14"/>
      <c r="G143" s="14"/>
      <c r="H143" s="14"/>
      <c r="I143" s="14"/>
      <c r="J143" s="18"/>
      <c r="K143" s="14"/>
      <c r="L143" s="14"/>
      <c r="M143" s="20"/>
      <c r="N143" s="14"/>
      <c r="O143" s="14"/>
      <c r="P143" s="18"/>
      <c r="Q143" s="19"/>
      <c r="R143" s="19"/>
      <c r="S143" s="19"/>
      <c r="T143" s="19"/>
      <c r="U143" s="18"/>
      <c r="V143" s="27"/>
      <c r="W143" s="27"/>
      <c r="X143" s="27"/>
      <c r="Y143" s="27"/>
      <c r="Z143" s="18" t="s">
        <v>7</v>
      </c>
      <c r="AA143" s="19"/>
      <c r="AB143" s="19"/>
      <c r="AC143" s="37">
        <v>820</v>
      </c>
      <c r="AD143" s="19">
        <v>459</v>
      </c>
      <c r="AE143" s="59">
        <v>650</v>
      </c>
      <c r="AF143" s="59">
        <v>528</v>
      </c>
      <c r="AG143" s="48"/>
      <c r="AH143" s="31"/>
      <c r="AI143" s="31"/>
      <c r="AJ143" s="27"/>
      <c r="AK143" s="27"/>
      <c r="AL143" s="27"/>
      <c r="AM143" s="27"/>
      <c r="AN143" s="18"/>
      <c r="AO143" s="31"/>
      <c r="AP143" s="30"/>
      <c r="AQ143" s="14"/>
      <c r="AR143" s="14"/>
      <c r="AS143" s="14"/>
      <c r="AT143" s="32"/>
      <c r="AU143" s="18"/>
      <c r="AV143" s="33"/>
      <c r="AW143" s="33"/>
      <c r="AX143" s="18" t="s">
        <v>7</v>
      </c>
      <c r="AY143" s="34">
        <v>1640</v>
      </c>
      <c r="AZ143" s="34">
        <v>10660</v>
      </c>
      <c r="BA143" s="11">
        <v>1379</v>
      </c>
      <c r="BB143" s="11">
        <v>23443</v>
      </c>
      <c r="BC143" s="11">
        <v>747</v>
      </c>
      <c r="BD143" s="11">
        <v>12696</v>
      </c>
      <c r="BE143" s="18" t="s">
        <v>7</v>
      </c>
      <c r="BF143" s="34">
        <v>350</v>
      </c>
      <c r="BG143" s="34">
        <v>5970</v>
      </c>
      <c r="BH143" s="18" t="s">
        <v>7</v>
      </c>
      <c r="BI143" s="34">
        <v>651</v>
      </c>
      <c r="BJ143" s="34">
        <v>11780</v>
      </c>
      <c r="BK143" s="18" t="s">
        <v>7</v>
      </c>
      <c r="BL143" s="30">
        <v>3611</v>
      </c>
      <c r="BM143" s="30">
        <v>4044</v>
      </c>
      <c r="BN143" s="18"/>
      <c r="BO143" s="30"/>
      <c r="BP143" s="30"/>
      <c r="BR143" s="30"/>
      <c r="BS143" s="30"/>
    </row>
    <row r="144" spans="1:74" x14ac:dyDescent="0.3">
      <c r="A144" s="180" t="s">
        <v>212</v>
      </c>
      <c r="B144" s="11"/>
      <c r="C144" s="11"/>
      <c r="D144" s="11"/>
      <c r="E144" s="11"/>
      <c r="F144" s="14"/>
      <c r="G144" s="14"/>
      <c r="H144" s="14"/>
      <c r="I144" s="14"/>
      <c r="J144" s="18"/>
      <c r="K144" s="14"/>
      <c r="L144" s="14"/>
      <c r="M144" s="20"/>
      <c r="N144" s="14"/>
      <c r="O144" s="14"/>
      <c r="P144" s="18"/>
      <c r="Q144" s="19"/>
      <c r="R144" s="19"/>
      <c r="S144" s="19"/>
      <c r="T144" s="19"/>
      <c r="U144" s="18"/>
      <c r="V144" s="27"/>
      <c r="W144" s="27"/>
      <c r="X144" s="27"/>
      <c r="Y144" s="27"/>
      <c r="Z144" s="18" t="s">
        <v>7</v>
      </c>
      <c r="AA144" s="19"/>
      <c r="AB144" s="19"/>
      <c r="AC144" s="19">
        <v>120</v>
      </c>
      <c r="AD144" s="19">
        <v>191</v>
      </c>
      <c r="AE144" s="59">
        <v>145</v>
      </c>
      <c r="AF144" s="59">
        <v>217</v>
      </c>
      <c r="AG144" s="48"/>
      <c r="AH144" s="31"/>
      <c r="AI144" s="31"/>
      <c r="AJ144" s="27"/>
      <c r="AK144" s="27"/>
      <c r="AL144" s="27"/>
      <c r="AM144" s="27"/>
      <c r="AN144" s="18"/>
      <c r="AO144" s="31"/>
      <c r="AP144" s="30"/>
      <c r="AQ144" s="14"/>
      <c r="AR144" s="14"/>
      <c r="AS144" s="14"/>
      <c r="AT144" s="32"/>
      <c r="AU144" s="18"/>
      <c r="AV144" s="33"/>
      <c r="AW144" s="33"/>
      <c r="AX144" s="18" t="s">
        <v>7</v>
      </c>
      <c r="AY144" s="34">
        <v>245</v>
      </c>
      <c r="AZ144" s="34">
        <v>5757</v>
      </c>
      <c r="BA144" s="11">
        <v>115.5</v>
      </c>
      <c r="BB144" s="11">
        <v>2830</v>
      </c>
      <c r="BC144" s="11">
        <v>280</v>
      </c>
      <c r="BD144" s="11">
        <v>7000</v>
      </c>
      <c r="BE144" s="18" t="s">
        <v>7</v>
      </c>
      <c r="BF144" s="34">
        <v>115</v>
      </c>
      <c r="BG144" s="34">
        <v>8050</v>
      </c>
      <c r="BH144" s="18" t="s">
        <v>7</v>
      </c>
      <c r="BI144" s="34">
        <v>115</v>
      </c>
      <c r="BJ144" s="34">
        <v>8316</v>
      </c>
      <c r="BK144" s="18" t="s">
        <v>7</v>
      </c>
      <c r="BL144" s="30">
        <v>265</v>
      </c>
      <c r="BM144" s="30">
        <v>486</v>
      </c>
      <c r="BN144" s="18"/>
      <c r="BO144" s="30"/>
      <c r="BP144" s="30"/>
      <c r="BR144" s="30"/>
      <c r="BS144" s="30"/>
    </row>
    <row r="145" spans="1:74" x14ac:dyDescent="0.3">
      <c r="A145" s="180" t="s">
        <v>395</v>
      </c>
      <c r="B145" s="11"/>
      <c r="C145" s="11"/>
      <c r="D145" s="11"/>
      <c r="E145" s="11"/>
      <c r="F145" s="14"/>
      <c r="G145" s="14"/>
      <c r="H145" s="14"/>
      <c r="I145" s="14"/>
      <c r="J145" s="18"/>
      <c r="K145" s="14"/>
      <c r="L145" s="14"/>
      <c r="M145" s="20"/>
      <c r="N145" s="14"/>
      <c r="O145" s="14"/>
      <c r="P145" s="18"/>
      <c r="Q145" s="19"/>
      <c r="R145" s="19"/>
      <c r="S145" s="19"/>
      <c r="T145" s="19"/>
      <c r="U145" s="18"/>
      <c r="V145" s="27"/>
      <c r="W145" s="27"/>
      <c r="X145" s="27"/>
      <c r="Y145" s="27"/>
      <c r="Z145" s="18" t="s">
        <v>7</v>
      </c>
      <c r="AA145" s="19"/>
      <c r="AB145" s="19"/>
      <c r="AC145" s="19">
        <v>720</v>
      </c>
      <c r="AD145" s="19">
        <v>847</v>
      </c>
      <c r="AE145" s="59">
        <v>672</v>
      </c>
      <c r="AF145" s="59">
        <v>1097</v>
      </c>
      <c r="AG145" s="48"/>
      <c r="AH145" s="31"/>
      <c r="AI145" s="31"/>
      <c r="AJ145" s="27"/>
      <c r="AK145" s="27"/>
      <c r="AL145" s="27"/>
      <c r="AM145" s="27"/>
      <c r="AN145" s="18"/>
      <c r="AO145" s="31"/>
      <c r="AP145" s="30"/>
      <c r="AQ145" s="14"/>
      <c r="AR145" s="14"/>
      <c r="AS145" s="14"/>
      <c r="AT145" s="32"/>
      <c r="AU145" s="18"/>
      <c r="AV145" s="33"/>
      <c r="AW145" s="33"/>
      <c r="AX145" s="18" t="s">
        <v>7</v>
      </c>
      <c r="AY145" s="34">
        <v>994</v>
      </c>
      <c r="AZ145" s="34">
        <v>36778</v>
      </c>
      <c r="BA145" s="11">
        <v>746</v>
      </c>
      <c r="BB145" s="11">
        <v>27975</v>
      </c>
      <c r="BC145" s="11">
        <v>915</v>
      </c>
      <c r="BD145" s="11">
        <v>38430</v>
      </c>
      <c r="BE145" s="18" t="s">
        <v>7</v>
      </c>
      <c r="BF145" s="38">
        <v>531</v>
      </c>
      <c r="BG145" s="34">
        <v>24553</v>
      </c>
      <c r="BH145" s="18" t="s">
        <v>7</v>
      </c>
      <c r="BI145" s="34">
        <v>702</v>
      </c>
      <c r="BJ145" s="34">
        <v>30888</v>
      </c>
      <c r="BK145" s="18" t="s">
        <v>7</v>
      </c>
      <c r="BL145" s="30">
        <v>936</v>
      </c>
      <c r="BM145" s="30">
        <v>2497</v>
      </c>
      <c r="BN145" s="18"/>
      <c r="BO145" s="30"/>
      <c r="BP145" s="30"/>
      <c r="BR145" s="30"/>
      <c r="BS145" s="30"/>
    </row>
    <row r="146" spans="1:74" x14ac:dyDescent="0.3">
      <c r="A146" s="180" t="s">
        <v>213</v>
      </c>
      <c r="B146" s="11"/>
      <c r="C146" s="11"/>
      <c r="D146" s="11"/>
      <c r="E146" s="11"/>
      <c r="F146" s="14"/>
      <c r="G146" s="14"/>
      <c r="H146" s="14"/>
      <c r="I146" s="14"/>
      <c r="J146" s="18"/>
      <c r="K146" s="14"/>
      <c r="L146" s="14"/>
      <c r="M146" s="20"/>
      <c r="N146" s="14"/>
      <c r="O146" s="14"/>
      <c r="P146" s="18"/>
      <c r="Q146" s="19"/>
      <c r="R146" s="19"/>
      <c r="S146" s="19"/>
      <c r="T146" s="19"/>
      <c r="U146" s="18"/>
      <c r="V146" s="27"/>
      <c r="W146" s="27"/>
      <c r="X146" s="27"/>
      <c r="Y146" s="27"/>
      <c r="Z146" s="18" t="s">
        <v>7</v>
      </c>
      <c r="AA146" s="19"/>
      <c r="AB146" s="19"/>
      <c r="AC146" s="19"/>
      <c r="AD146" s="37">
        <v>1121</v>
      </c>
      <c r="AE146" s="59">
        <v>2150</v>
      </c>
      <c r="AF146" s="59">
        <v>1753</v>
      </c>
      <c r="AG146" s="48"/>
      <c r="AJ146" s="27"/>
      <c r="AK146" s="27"/>
      <c r="AL146" s="27"/>
      <c r="AM146" s="27"/>
      <c r="AT146" s="67"/>
      <c r="AX146" s="18" t="s">
        <v>7</v>
      </c>
      <c r="AY146" s="34">
        <v>372</v>
      </c>
      <c r="AZ146" s="34">
        <v>31183</v>
      </c>
      <c r="BA146" s="11">
        <v>421</v>
      </c>
      <c r="BB146" s="11">
        <v>35296</v>
      </c>
      <c r="BD146" s="11">
        <v>27280</v>
      </c>
      <c r="BE146" s="18"/>
      <c r="BF146" s="34"/>
      <c r="BG146" s="34">
        <v>168311</v>
      </c>
      <c r="BH146" s="18"/>
      <c r="BI146" s="34"/>
      <c r="BJ146" s="34">
        <v>168945</v>
      </c>
      <c r="BK146" s="48"/>
      <c r="BL146" s="30"/>
      <c r="BM146" s="30">
        <v>5773</v>
      </c>
      <c r="BO146" s="30"/>
      <c r="BP146" s="30"/>
      <c r="BR146" s="30"/>
      <c r="BS146" s="30"/>
    </row>
    <row r="147" spans="1:74" x14ac:dyDescent="0.3">
      <c r="A147" s="25" t="s">
        <v>26</v>
      </c>
      <c r="B147" s="14"/>
      <c r="C147" s="14">
        <v>3000</v>
      </c>
      <c r="D147" s="11"/>
      <c r="E147" s="14">
        <v>800</v>
      </c>
      <c r="F147" s="14"/>
      <c r="G147" s="14">
        <v>2500</v>
      </c>
      <c r="H147" s="14"/>
      <c r="I147" s="14">
        <v>2550</v>
      </c>
      <c r="J147" s="18"/>
      <c r="K147" s="14"/>
      <c r="L147" s="14"/>
      <c r="M147" s="20"/>
      <c r="N147" s="14"/>
      <c r="O147" s="14"/>
      <c r="P147" s="18"/>
      <c r="Q147" s="19"/>
      <c r="R147" s="19"/>
      <c r="S147" s="19"/>
      <c r="T147" s="19"/>
      <c r="U147" s="18"/>
      <c r="V147" s="27"/>
      <c r="W147" s="27"/>
      <c r="X147" s="27"/>
      <c r="Y147" s="27"/>
      <c r="Z147" s="18"/>
      <c r="AA147" s="19"/>
      <c r="AB147" s="19"/>
      <c r="AC147" s="19"/>
      <c r="AD147" s="19"/>
      <c r="AE147" s="19"/>
      <c r="AF147" s="19">
        <v>236</v>
      </c>
      <c r="AG147" s="48"/>
      <c r="AH147" s="31"/>
      <c r="AI147" s="31">
        <v>257</v>
      </c>
      <c r="AJ147" s="27"/>
      <c r="AK147" s="27">
        <v>294</v>
      </c>
      <c r="AL147" s="27"/>
      <c r="AM147" s="27">
        <v>283</v>
      </c>
      <c r="AN147" s="18"/>
      <c r="AO147" s="31"/>
      <c r="AP147" s="30">
        <v>308</v>
      </c>
      <c r="AQ147" s="14"/>
      <c r="AR147" s="14">
        <v>278</v>
      </c>
      <c r="AS147" s="14"/>
      <c r="AT147" s="81">
        <v>330</v>
      </c>
      <c r="AU147" s="18"/>
      <c r="AV147" s="33"/>
      <c r="AW147" s="42">
        <v>250</v>
      </c>
      <c r="AY147" s="34"/>
      <c r="AZ147" s="34">
        <v>5480</v>
      </c>
      <c r="BB147" s="11">
        <v>5940</v>
      </c>
      <c r="BD147" s="11">
        <v>2655</v>
      </c>
      <c r="BE147" s="18"/>
      <c r="BF147" s="34"/>
      <c r="BG147" s="34">
        <v>3775</v>
      </c>
      <c r="BH147" s="49"/>
      <c r="BI147" s="34"/>
      <c r="BJ147" s="34">
        <v>3424</v>
      </c>
      <c r="BK147" s="48"/>
      <c r="BL147" s="30"/>
      <c r="BM147" s="30">
        <v>141</v>
      </c>
      <c r="BO147" s="30"/>
      <c r="BP147" s="30"/>
      <c r="BR147" s="30"/>
      <c r="BS147" s="30"/>
    </row>
    <row r="148" spans="1:74" x14ac:dyDescent="0.3">
      <c r="A148" s="180" t="s">
        <v>214</v>
      </c>
      <c r="B148" s="14"/>
      <c r="C148" s="14">
        <v>1600</v>
      </c>
      <c r="D148" s="11"/>
      <c r="E148" s="14">
        <v>2700</v>
      </c>
      <c r="F148" s="14"/>
      <c r="G148" s="14">
        <v>14300</v>
      </c>
      <c r="H148" s="14"/>
      <c r="I148" s="14">
        <v>12500</v>
      </c>
      <c r="J148" s="18" t="s">
        <v>7</v>
      </c>
      <c r="K148" s="14">
        <v>690</v>
      </c>
      <c r="L148" s="14">
        <v>794</v>
      </c>
      <c r="M148" s="20" t="s">
        <v>7</v>
      </c>
      <c r="N148" s="14">
        <v>740</v>
      </c>
      <c r="O148" s="69">
        <v>860</v>
      </c>
      <c r="P148" s="18"/>
      <c r="Q148" s="19"/>
      <c r="R148" s="19"/>
      <c r="S148" s="19"/>
      <c r="T148" s="19">
        <v>625</v>
      </c>
      <c r="U148" s="18" t="s">
        <v>7</v>
      </c>
      <c r="V148" s="27">
        <v>875</v>
      </c>
      <c r="W148" s="27">
        <v>1077</v>
      </c>
      <c r="X148" s="27">
        <v>840</v>
      </c>
      <c r="Y148" s="27">
        <v>922</v>
      </c>
      <c r="Z148" s="18" t="s">
        <v>7</v>
      </c>
      <c r="AA148" s="19">
        <v>900</v>
      </c>
      <c r="AB148" s="19">
        <v>975</v>
      </c>
      <c r="AC148" s="19">
        <v>850</v>
      </c>
      <c r="AD148" s="19">
        <v>1012</v>
      </c>
      <c r="AE148" s="19">
        <v>920</v>
      </c>
      <c r="AF148" s="19">
        <v>1092</v>
      </c>
      <c r="AG148" s="48" t="s">
        <v>7</v>
      </c>
      <c r="AH148" s="31">
        <v>830</v>
      </c>
      <c r="AI148" s="31">
        <v>986</v>
      </c>
      <c r="AJ148" s="27">
        <v>865</v>
      </c>
      <c r="AK148" s="27">
        <v>1009</v>
      </c>
      <c r="AL148" s="27">
        <v>749</v>
      </c>
      <c r="AM148" s="27">
        <v>699</v>
      </c>
      <c r="AN148" s="18" t="s">
        <v>7</v>
      </c>
      <c r="AO148" s="31">
        <v>705</v>
      </c>
      <c r="AP148" s="30">
        <v>658</v>
      </c>
      <c r="AQ148" s="14">
        <v>765</v>
      </c>
      <c r="AR148" s="14">
        <v>714</v>
      </c>
      <c r="AS148" s="14">
        <v>760</v>
      </c>
      <c r="AT148" s="32">
        <v>659</v>
      </c>
      <c r="AU148" s="18" t="s">
        <v>7</v>
      </c>
      <c r="AV148" s="33">
        <v>520</v>
      </c>
      <c r="AW148" s="33">
        <v>433</v>
      </c>
      <c r="AX148" s="20" t="s">
        <v>7</v>
      </c>
      <c r="AY148" s="34">
        <v>1309</v>
      </c>
      <c r="AZ148" s="34">
        <v>17020</v>
      </c>
      <c r="BA148" s="11">
        <v>1461</v>
      </c>
      <c r="BB148" s="11">
        <v>17632</v>
      </c>
      <c r="BC148" s="44">
        <v>112</v>
      </c>
      <c r="BD148" s="11">
        <v>1586</v>
      </c>
      <c r="BE148" s="20" t="s">
        <v>7</v>
      </c>
      <c r="BF148" s="34">
        <v>353</v>
      </c>
      <c r="BG148" s="34">
        <v>4589</v>
      </c>
      <c r="BH148" s="20" t="s">
        <v>7</v>
      </c>
      <c r="BI148" s="34">
        <v>1431</v>
      </c>
      <c r="BJ148" s="34">
        <v>20034</v>
      </c>
      <c r="BK148" s="18" t="s">
        <v>7</v>
      </c>
      <c r="BL148" s="30">
        <v>1111</v>
      </c>
      <c r="BM148" s="30">
        <v>1011</v>
      </c>
      <c r="BN148" s="15" t="s">
        <v>12</v>
      </c>
      <c r="BO148" s="30">
        <v>63</v>
      </c>
      <c r="BP148" s="30">
        <v>1062</v>
      </c>
      <c r="BQ148" s="18" t="s">
        <v>12</v>
      </c>
      <c r="BR148" s="30">
        <v>53</v>
      </c>
      <c r="BS148" s="30">
        <v>700</v>
      </c>
      <c r="BT148" s="18" t="s">
        <v>12</v>
      </c>
      <c r="BU148" s="4">
        <v>70</v>
      </c>
      <c r="BV148" s="4">
        <v>752</v>
      </c>
    </row>
    <row r="149" spans="1:74" x14ac:dyDescent="0.3">
      <c r="A149" s="25" t="s">
        <v>74</v>
      </c>
      <c r="B149" s="14"/>
      <c r="C149" s="14"/>
      <c r="D149" s="11"/>
      <c r="E149" s="14"/>
      <c r="F149" s="14"/>
      <c r="G149" s="14"/>
      <c r="H149" s="14"/>
      <c r="I149" s="14"/>
      <c r="J149" s="18" t="s">
        <v>7</v>
      </c>
      <c r="K149" s="14">
        <v>2593</v>
      </c>
      <c r="L149" s="14">
        <v>2402</v>
      </c>
      <c r="M149" s="20" t="s">
        <v>7</v>
      </c>
      <c r="N149" s="14">
        <v>2620</v>
      </c>
      <c r="O149" s="14">
        <v>2463</v>
      </c>
      <c r="P149" s="18"/>
      <c r="Q149" s="19"/>
      <c r="R149" s="19"/>
      <c r="S149" s="19"/>
      <c r="T149" s="19"/>
      <c r="U149" s="18"/>
      <c r="V149" s="27"/>
      <c r="W149" s="27"/>
      <c r="X149" s="27"/>
      <c r="Y149" s="27"/>
      <c r="Z149" s="18"/>
      <c r="AA149" s="19"/>
      <c r="AB149" s="19"/>
      <c r="AC149" s="19"/>
      <c r="AD149" s="19"/>
      <c r="AE149" s="19"/>
      <c r="AF149" s="19"/>
      <c r="AG149" s="48"/>
      <c r="AH149" s="31"/>
      <c r="AI149" s="31"/>
      <c r="AJ149" s="27"/>
      <c r="AK149" s="27"/>
      <c r="AL149" s="27"/>
      <c r="AM149" s="27"/>
      <c r="AN149" s="18"/>
      <c r="AO149" s="31"/>
      <c r="AP149" s="30"/>
      <c r="AQ149" s="14"/>
      <c r="AR149" s="14"/>
      <c r="AS149" s="14"/>
      <c r="AT149" s="32"/>
      <c r="AU149" s="18"/>
      <c r="AV149" s="33"/>
      <c r="AW149" s="33"/>
      <c r="AY149" s="34"/>
      <c r="AZ149" s="34"/>
      <c r="BE149" s="18"/>
      <c r="BF149" s="34"/>
      <c r="BG149" s="34"/>
      <c r="BH149" s="18"/>
      <c r="BI149" s="34"/>
      <c r="BJ149" s="34"/>
      <c r="BK149" s="48"/>
      <c r="BL149" s="30"/>
      <c r="BM149" s="30"/>
      <c r="BN149" s="18"/>
      <c r="BO149" s="30"/>
      <c r="BP149" s="30"/>
      <c r="BQ149" s="18"/>
      <c r="BR149" s="30"/>
      <c r="BS149" s="30"/>
      <c r="BT149" s="18"/>
    </row>
    <row r="150" spans="1:74" x14ac:dyDescent="0.3">
      <c r="A150" s="181" t="s">
        <v>215</v>
      </c>
      <c r="B150" s="82"/>
      <c r="C150" s="14">
        <v>400</v>
      </c>
      <c r="D150" s="11"/>
      <c r="E150" s="276">
        <v>36500</v>
      </c>
      <c r="F150" s="14"/>
      <c r="G150" s="14">
        <v>500</v>
      </c>
      <c r="H150" s="11"/>
      <c r="I150" s="14">
        <v>700</v>
      </c>
      <c r="J150" s="18"/>
      <c r="K150" s="11"/>
      <c r="L150" s="11"/>
      <c r="M150" s="20"/>
      <c r="N150" s="11"/>
      <c r="O150" s="11"/>
      <c r="P150" s="18"/>
      <c r="Q150" s="11"/>
      <c r="R150" s="11"/>
      <c r="S150" s="11"/>
      <c r="T150" s="11"/>
      <c r="U150" s="18"/>
      <c r="V150" s="11"/>
      <c r="W150" s="11"/>
      <c r="X150" s="11"/>
      <c r="Y150" s="11"/>
      <c r="Z150" s="18"/>
      <c r="AA150" s="11"/>
      <c r="AB150" s="11"/>
      <c r="AC150" s="11"/>
      <c r="AD150" s="11"/>
      <c r="AE150" s="11"/>
      <c r="AF150" s="11"/>
      <c r="AG150" s="18"/>
      <c r="AH150" s="11"/>
      <c r="AI150" s="11"/>
      <c r="AJ150" s="11"/>
      <c r="AK150" s="11"/>
      <c r="AL150" s="11"/>
      <c r="AM150" s="11"/>
      <c r="AN150" s="18"/>
      <c r="AO150" s="11"/>
      <c r="AP150" s="11"/>
      <c r="AQ150" s="11"/>
      <c r="AR150" s="11"/>
      <c r="AS150" s="11"/>
      <c r="AT150" s="54"/>
      <c r="AU150" s="18"/>
      <c r="AV150" s="11"/>
      <c r="AW150" s="11"/>
      <c r="AY150" s="11"/>
      <c r="AZ150" s="11"/>
      <c r="BE150" s="18"/>
      <c r="BF150" s="11"/>
      <c r="BG150" s="11"/>
      <c r="BH150" s="18"/>
      <c r="BI150" s="11"/>
      <c r="BJ150" s="11"/>
      <c r="BK150" s="18"/>
      <c r="BL150" s="11"/>
      <c r="BM150" s="11"/>
      <c r="BN150" s="18"/>
      <c r="BO150" s="11"/>
      <c r="BP150" s="11"/>
      <c r="BQ150" s="18"/>
      <c r="BR150" s="11"/>
      <c r="BS150" s="11"/>
      <c r="BT150" s="18"/>
      <c r="BU150" s="11"/>
      <c r="BV150" s="11"/>
    </row>
    <row r="151" spans="1:74" x14ac:dyDescent="0.3">
      <c r="A151" s="180" t="s">
        <v>216</v>
      </c>
      <c r="B151" s="11"/>
      <c r="C151" s="14">
        <v>720</v>
      </c>
      <c r="D151" s="11"/>
      <c r="E151" s="276"/>
      <c r="F151" s="14"/>
      <c r="G151" s="14">
        <v>4100</v>
      </c>
      <c r="H151" s="14"/>
      <c r="I151" s="14">
        <v>1900</v>
      </c>
      <c r="J151" s="51"/>
      <c r="K151" s="14"/>
      <c r="L151" s="14"/>
      <c r="M151" s="20"/>
      <c r="N151" s="14"/>
      <c r="O151" s="14"/>
      <c r="P151" s="18"/>
      <c r="Q151" s="19"/>
      <c r="R151" s="19"/>
      <c r="S151" s="19"/>
      <c r="T151" s="19"/>
      <c r="U151" s="18"/>
      <c r="V151" s="27"/>
      <c r="W151" s="27"/>
      <c r="X151" s="27"/>
      <c r="Y151" s="27"/>
      <c r="Z151" s="18" t="s">
        <v>7</v>
      </c>
      <c r="AA151" s="19"/>
      <c r="AB151" s="19"/>
      <c r="AC151" s="19"/>
      <c r="AD151" s="19"/>
      <c r="AE151" s="19">
        <v>370</v>
      </c>
      <c r="AF151" s="19">
        <v>375</v>
      </c>
      <c r="AG151" s="48" t="s">
        <v>7</v>
      </c>
      <c r="AH151" s="31">
        <v>440</v>
      </c>
      <c r="AI151" s="31">
        <v>343</v>
      </c>
      <c r="AJ151" s="27"/>
      <c r="AK151" s="27"/>
      <c r="AL151" s="27"/>
      <c r="AM151" s="27"/>
      <c r="AN151" s="18"/>
      <c r="AO151" s="31"/>
      <c r="AP151" s="30"/>
      <c r="AQ151" s="14"/>
      <c r="AR151" s="14"/>
      <c r="AS151" s="14"/>
      <c r="AT151" s="32"/>
      <c r="AU151" s="18"/>
      <c r="AV151" s="33"/>
      <c r="AW151" s="33"/>
      <c r="AX151" s="18" t="s">
        <v>7</v>
      </c>
      <c r="AY151" s="34">
        <v>667</v>
      </c>
      <c r="AZ151" s="34">
        <v>8226</v>
      </c>
      <c r="BA151" s="11">
        <v>1828</v>
      </c>
      <c r="BB151" s="11">
        <v>16978</v>
      </c>
      <c r="BD151" s="11">
        <v>15392</v>
      </c>
      <c r="BE151" s="18" t="s">
        <v>7</v>
      </c>
      <c r="BF151" s="34"/>
      <c r="BG151" s="34">
        <v>27600</v>
      </c>
      <c r="BH151" s="18" t="s">
        <v>7</v>
      </c>
      <c r="BI151" s="34"/>
      <c r="BJ151" s="34">
        <v>40640</v>
      </c>
      <c r="BK151" s="15" t="s">
        <v>7</v>
      </c>
      <c r="BL151" s="30"/>
      <c r="BM151" s="30">
        <v>300</v>
      </c>
      <c r="BN151" s="15" t="s">
        <v>12</v>
      </c>
      <c r="BO151" s="30"/>
      <c r="BP151" s="30">
        <v>3010</v>
      </c>
      <c r="BQ151" s="15" t="s">
        <v>12</v>
      </c>
      <c r="BR151" s="30"/>
      <c r="BS151" s="30">
        <v>3305</v>
      </c>
      <c r="BT151" s="15" t="s">
        <v>12</v>
      </c>
      <c r="BU151" s="4">
        <v>846</v>
      </c>
      <c r="BV151" s="4">
        <v>8075</v>
      </c>
    </row>
    <row r="152" spans="1:74" x14ac:dyDescent="0.3">
      <c r="A152" s="180" t="s">
        <v>217</v>
      </c>
      <c r="B152" s="11"/>
      <c r="C152" s="14">
        <v>11250</v>
      </c>
      <c r="D152" s="11"/>
      <c r="E152" s="276"/>
      <c r="F152" s="14"/>
      <c r="G152" s="14">
        <v>28500</v>
      </c>
      <c r="H152" s="14"/>
      <c r="I152" s="14">
        <v>31300</v>
      </c>
      <c r="M152" s="20"/>
      <c r="P152" s="18" t="s">
        <v>7</v>
      </c>
      <c r="Q152" s="19">
        <v>3017</v>
      </c>
      <c r="R152" s="19">
        <v>3448</v>
      </c>
      <c r="S152" s="19">
        <v>3030</v>
      </c>
      <c r="T152" s="19">
        <v>3409</v>
      </c>
      <c r="U152" s="18" t="s">
        <v>7</v>
      </c>
      <c r="V152" s="27">
        <v>3000</v>
      </c>
      <c r="W152" s="27">
        <v>3323</v>
      </c>
      <c r="X152" s="27">
        <v>3250</v>
      </c>
      <c r="Y152" s="27">
        <v>3092</v>
      </c>
      <c r="Z152" s="18" t="s">
        <v>7</v>
      </c>
      <c r="AA152" s="19">
        <v>3530</v>
      </c>
      <c r="AB152" s="19">
        <v>3057</v>
      </c>
      <c r="AC152" s="19">
        <v>3850</v>
      </c>
      <c r="AD152" s="19">
        <v>3097</v>
      </c>
      <c r="AE152" s="19">
        <v>4100</v>
      </c>
      <c r="AF152" s="19">
        <v>3716</v>
      </c>
      <c r="AG152" s="48" t="s">
        <v>7</v>
      </c>
      <c r="AH152" s="31">
        <v>4850</v>
      </c>
      <c r="AI152" s="31">
        <v>3473</v>
      </c>
      <c r="AJ152" s="27"/>
      <c r="AK152" s="27"/>
      <c r="AL152" s="27"/>
      <c r="AM152" s="27"/>
      <c r="AN152" s="18"/>
      <c r="AO152" s="31"/>
      <c r="AP152" s="30"/>
      <c r="AQ152" s="14"/>
      <c r="AR152" s="14"/>
      <c r="AS152" s="14"/>
      <c r="AT152" s="32"/>
      <c r="AU152" s="18"/>
      <c r="AV152" s="33"/>
      <c r="AW152" s="33"/>
      <c r="AX152" s="18" t="s">
        <v>7</v>
      </c>
      <c r="AY152" s="34">
        <v>19306</v>
      </c>
      <c r="AZ152" s="34">
        <v>245887</v>
      </c>
      <c r="BA152" s="11">
        <v>21068</v>
      </c>
      <c r="BB152" s="11">
        <v>232151</v>
      </c>
      <c r="BC152" s="11">
        <v>8137</v>
      </c>
      <c r="BD152" s="44">
        <v>97654</v>
      </c>
      <c r="BE152" s="18" t="s">
        <v>7</v>
      </c>
      <c r="BF152" s="34">
        <v>11333</v>
      </c>
      <c r="BG152" s="34">
        <v>135524</v>
      </c>
      <c r="BH152" s="18" t="s">
        <v>7</v>
      </c>
      <c r="BI152" s="34">
        <v>17262</v>
      </c>
      <c r="BJ152" s="34">
        <v>224406</v>
      </c>
      <c r="BK152" s="15" t="s">
        <v>7</v>
      </c>
      <c r="BL152" s="30">
        <v>22410</v>
      </c>
      <c r="BM152" s="30">
        <v>31862</v>
      </c>
      <c r="BN152" s="15" t="s">
        <v>12</v>
      </c>
      <c r="BO152" s="30">
        <v>2017</v>
      </c>
      <c r="BP152" s="30">
        <v>30260</v>
      </c>
      <c r="BQ152" s="15" t="s">
        <v>12</v>
      </c>
      <c r="BR152" s="30">
        <v>1841</v>
      </c>
      <c r="BS152" s="30">
        <v>27614</v>
      </c>
      <c r="BT152" s="15" t="s">
        <v>12</v>
      </c>
      <c r="BU152" s="83">
        <v>2438</v>
      </c>
      <c r="BV152" s="83">
        <v>35758</v>
      </c>
    </row>
    <row r="153" spans="1:74" x14ac:dyDescent="0.3">
      <c r="A153" s="180" t="s">
        <v>218</v>
      </c>
      <c r="B153" s="11"/>
      <c r="C153" s="11"/>
      <c r="D153" s="11"/>
      <c r="E153" s="11"/>
      <c r="F153" s="14"/>
      <c r="G153" s="14"/>
      <c r="H153" s="14"/>
      <c r="I153" s="14"/>
      <c r="J153" s="51"/>
      <c r="K153" s="14"/>
      <c r="L153" s="14"/>
      <c r="M153" s="20"/>
      <c r="N153" s="14"/>
      <c r="O153" s="14"/>
      <c r="P153" s="18"/>
      <c r="Q153" s="19"/>
      <c r="R153" s="19"/>
      <c r="S153" s="19"/>
      <c r="T153" s="19"/>
      <c r="U153" s="18"/>
      <c r="V153" s="27"/>
      <c r="W153" s="27"/>
      <c r="X153" s="27"/>
      <c r="Y153" s="27"/>
      <c r="Z153" s="18"/>
      <c r="AA153" s="19"/>
      <c r="AB153" s="19"/>
      <c r="AC153" s="19"/>
      <c r="AD153" s="19"/>
      <c r="AE153" s="19"/>
      <c r="AF153" s="19"/>
      <c r="AG153" s="48" t="s">
        <v>7</v>
      </c>
      <c r="AH153" s="31"/>
      <c r="AI153" s="31"/>
      <c r="AJ153" s="27">
        <v>5197</v>
      </c>
      <c r="AK153" s="27">
        <v>4334</v>
      </c>
      <c r="AL153" s="27">
        <v>7132</v>
      </c>
      <c r="AM153" s="27">
        <v>5290</v>
      </c>
      <c r="AN153" s="18" t="s">
        <v>7</v>
      </c>
      <c r="AO153" s="31">
        <v>8056</v>
      </c>
      <c r="AP153" s="30">
        <v>5564</v>
      </c>
      <c r="AQ153" s="14">
        <v>9345</v>
      </c>
      <c r="AR153" s="14">
        <v>6489</v>
      </c>
      <c r="AS153" s="14">
        <v>13419</v>
      </c>
      <c r="AT153" s="32">
        <v>9472</v>
      </c>
      <c r="AU153" s="18" t="s">
        <v>7</v>
      </c>
      <c r="AV153" s="33">
        <v>14124</v>
      </c>
      <c r="AW153" s="33">
        <v>11321</v>
      </c>
      <c r="AY153" s="34"/>
      <c r="AZ153" s="34"/>
      <c r="BE153" s="18"/>
      <c r="BF153" s="34"/>
      <c r="BG153" s="34"/>
      <c r="BH153" s="18"/>
      <c r="BI153" s="34"/>
      <c r="BJ153" s="34"/>
      <c r="BL153" s="30"/>
      <c r="BM153" s="30"/>
      <c r="BO153" s="30"/>
      <c r="BP153" s="30"/>
      <c r="BR153" s="30"/>
      <c r="BS153" s="30"/>
    </row>
    <row r="154" spans="1:74" x14ac:dyDescent="0.3">
      <c r="A154" s="25" t="s">
        <v>27</v>
      </c>
      <c r="B154" s="14"/>
      <c r="C154" s="14">
        <v>7000</v>
      </c>
      <c r="D154" s="11"/>
      <c r="E154" s="14">
        <v>16500</v>
      </c>
      <c r="F154" s="14"/>
      <c r="G154" s="14">
        <v>18000</v>
      </c>
      <c r="H154" s="14"/>
      <c r="I154" s="14">
        <v>18300</v>
      </c>
      <c r="J154" s="18" t="s">
        <v>7</v>
      </c>
      <c r="K154" s="14">
        <v>1028</v>
      </c>
      <c r="L154" s="14">
        <v>1428</v>
      </c>
      <c r="M154" s="20" t="s">
        <v>7</v>
      </c>
      <c r="N154" s="14">
        <v>929</v>
      </c>
      <c r="O154" s="14">
        <v>1402</v>
      </c>
      <c r="P154" s="18" t="s">
        <v>7</v>
      </c>
      <c r="Q154" s="19">
        <v>1020</v>
      </c>
      <c r="R154" s="19">
        <v>1672</v>
      </c>
      <c r="S154" s="19">
        <v>967</v>
      </c>
      <c r="T154" s="19">
        <v>1292</v>
      </c>
      <c r="U154" s="18" t="s">
        <v>7</v>
      </c>
      <c r="V154" s="27">
        <v>850</v>
      </c>
      <c r="W154" s="27">
        <v>1157</v>
      </c>
      <c r="X154" s="27">
        <v>880</v>
      </c>
      <c r="Y154" s="27">
        <v>1067</v>
      </c>
      <c r="Z154" s="18" t="s">
        <v>7</v>
      </c>
      <c r="AA154" s="19">
        <v>910</v>
      </c>
      <c r="AB154" s="19">
        <v>1125</v>
      </c>
      <c r="AC154" s="19">
        <v>980</v>
      </c>
      <c r="AD154" s="19">
        <v>1268</v>
      </c>
      <c r="AE154" s="52">
        <v>845</v>
      </c>
      <c r="AF154" s="19">
        <v>1019</v>
      </c>
      <c r="AG154" s="48" t="s">
        <v>7</v>
      </c>
      <c r="AH154" s="31">
        <v>1045</v>
      </c>
      <c r="AI154" s="31">
        <v>1045</v>
      </c>
      <c r="AJ154" s="27">
        <v>1108</v>
      </c>
      <c r="AK154" s="27">
        <v>1423</v>
      </c>
      <c r="AL154" s="27">
        <v>1330</v>
      </c>
      <c r="AM154" s="27">
        <v>1745</v>
      </c>
      <c r="AN154" s="18" t="s">
        <v>7</v>
      </c>
      <c r="AO154" s="31">
        <v>1242</v>
      </c>
      <c r="AP154" s="30">
        <v>2223</v>
      </c>
      <c r="AQ154" s="14">
        <v>2315</v>
      </c>
      <c r="AR154" s="14">
        <v>4088</v>
      </c>
      <c r="AS154" s="14">
        <v>1646</v>
      </c>
      <c r="AT154" s="32">
        <v>1528</v>
      </c>
      <c r="AU154" s="18" t="s">
        <v>7</v>
      </c>
      <c r="AV154" s="33">
        <v>1325</v>
      </c>
      <c r="AW154" s="33">
        <v>1146</v>
      </c>
      <c r="AX154" s="18" t="s">
        <v>7</v>
      </c>
      <c r="AY154" s="34">
        <v>1462</v>
      </c>
      <c r="AZ154" s="34">
        <v>18275</v>
      </c>
      <c r="BA154" s="11">
        <v>1490</v>
      </c>
      <c r="BB154" s="11">
        <v>19370</v>
      </c>
      <c r="BC154" s="11">
        <v>2266</v>
      </c>
      <c r="BD154" s="11">
        <v>63448</v>
      </c>
      <c r="BE154" s="18" t="s">
        <v>7</v>
      </c>
      <c r="BF154" s="34">
        <v>10210</v>
      </c>
      <c r="BG154" s="34">
        <v>109480</v>
      </c>
      <c r="BH154" s="18" t="s">
        <v>7</v>
      </c>
      <c r="BI154" s="34">
        <v>3585</v>
      </c>
      <c r="BJ154" s="34">
        <v>100380</v>
      </c>
      <c r="BL154" s="30">
        <v>2908</v>
      </c>
      <c r="BM154" s="30">
        <v>6666</v>
      </c>
      <c r="BN154" s="15" t="s">
        <v>7</v>
      </c>
      <c r="BO154" s="30">
        <v>2833</v>
      </c>
      <c r="BP154" s="30">
        <v>6060</v>
      </c>
      <c r="BQ154" s="15" t="s">
        <v>7</v>
      </c>
      <c r="BR154" s="30">
        <v>2375</v>
      </c>
      <c r="BS154" s="30">
        <v>5167</v>
      </c>
      <c r="BT154" s="15" t="s">
        <v>7</v>
      </c>
      <c r="BU154" s="4">
        <v>4004</v>
      </c>
      <c r="BV154" s="4">
        <v>6879</v>
      </c>
    </row>
    <row r="155" spans="1:74" x14ac:dyDescent="0.3">
      <c r="A155" s="25" t="s">
        <v>28</v>
      </c>
      <c r="B155" s="14"/>
      <c r="C155" s="14">
        <v>125</v>
      </c>
      <c r="D155" s="11"/>
      <c r="E155" s="14">
        <v>500</v>
      </c>
      <c r="F155" s="14"/>
      <c r="G155" s="14">
        <v>650</v>
      </c>
      <c r="H155" s="14"/>
      <c r="I155" s="14">
        <v>800</v>
      </c>
      <c r="J155" s="18"/>
      <c r="K155" s="14"/>
      <c r="L155" s="14"/>
      <c r="M155" s="20"/>
      <c r="N155" s="14"/>
      <c r="O155" s="14"/>
      <c r="P155" s="18"/>
      <c r="Q155" s="19"/>
      <c r="R155" s="19"/>
      <c r="S155" s="19"/>
      <c r="T155" s="19"/>
      <c r="U155" s="18"/>
      <c r="V155" s="11"/>
      <c r="W155" s="11"/>
      <c r="X155" s="11"/>
      <c r="Y155" s="11"/>
      <c r="Z155" s="18"/>
      <c r="AA155" s="19"/>
      <c r="AB155" s="19"/>
      <c r="AC155" s="19"/>
      <c r="AD155" s="19"/>
      <c r="AE155" s="19"/>
      <c r="AF155" s="19">
        <v>300</v>
      </c>
      <c r="AG155" s="48"/>
      <c r="AH155" s="31"/>
      <c r="AI155" s="31">
        <v>312</v>
      </c>
      <c r="AJ155" s="27"/>
      <c r="AK155" s="27">
        <v>357</v>
      </c>
      <c r="AL155" s="27"/>
      <c r="AM155" s="27">
        <v>630</v>
      </c>
      <c r="AN155" s="18" t="s">
        <v>25</v>
      </c>
      <c r="AO155" s="31"/>
      <c r="AP155" s="30">
        <v>689</v>
      </c>
      <c r="AQ155" s="14"/>
      <c r="AR155" s="14">
        <v>783</v>
      </c>
      <c r="AS155" s="57">
        <v>67150</v>
      </c>
      <c r="AT155" s="32">
        <v>1678</v>
      </c>
      <c r="AU155" s="18" t="s">
        <v>25</v>
      </c>
      <c r="AV155" s="33">
        <v>83750</v>
      </c>
      <c r="AW155" s="33">
        <v>2093</v>
      </c>
      <c r="AX155" s="18" t="s">
        <v>25</v>
      </c>
      <c r="AY155" s="34">
        <v>90250</v>
      </c>
      <c r="AZ155" s="34">
        <v>39415</v>
      </c>
      <c r="BA155" s="11">
        <v>115700</v>
      </c>
      <c r="BB155" s="11">
        <v>46280</v>
      </c>
      <c r="BC155" s="11">
        <v>240840</v>
      </c>
      <c r="BD155" s="11">
        <v>120420</v>
      </c>
      <c r="BE155" s="18" t="s">
        <v>25</v>
      </c>
      <c r="BF155" s="34">
        <v>278375</v>
      </c>
      <c r="BG155" s="34">
        <v>139187</v>
      </c>
      <c r="BH155" s="18" t="s">
        <v>25</v>
      </c>
      <c r="BI155" s="34">
        <v>452880</v>
      </c>
      <c r="BJ155" s="34">
        <v>240592</v>
      </c>
      <c r="BK155" s="48" t="s">
        <v>25</v>
      </c>
      <c r="BL155" s="30">
        <v>347760</v>
      </c>
      <c r="BM155" s="30">
        <v>12420</v>
      </c>
      <c r="BN155" s="15" t="s">
        <v>7</v>
      </c>
      <c r="BO155" s="29">
        <v>7287</v>
      </c>
      <c r="BP155" s="29">
        <v>34001</v>
      </c>
      <c r="BQ155" s="15" t="s">
        <v>7</v>
      </c>
      <c r="BR155" s="29">
        <v>6969</v>
      </c>
      <c r="BS155" s="30">
        <v>30367</v>
      </c>
      <c r="BT155" s="15" t="s">
        <v>7</v>
      </c>
      <c r="BU155" s="4">
        <v>6900</v>
      </c>
      <c r="BV155" s="4">
        <v>30457</v>
      </c>
    </row>
    <row r="156" spans="1:74" x14ac:dyDescent="0.3">
      <c r="A156" s="180" t="s">
        <v>219</v>
      </c>
      <c r="B156" s="14"/>
      <c r="C156" s="14"/>
      <c r="D156" s="11"/>
      <c r="E156" s="14"/>
      <c r="F156" s="14"/>
      <c r="G156" s="14"/>
      <c r="H156" s="14"/>
      <c r="I156" s="14"/>
      <c r="J156" s="18"/>
      <c r="K156" s="14"/>
      <c r="L156" s="14"/>
      <c r="M156" s="20"/>
      <c r="N156" s="14"/>
      <c r="O156" s="14"/>
      <c r="P156" s="18"/>
      <c r="Q156" s="19"/>
      <c r="R156" s="19"/>
      <c r="S156" s="19"/>
      <c r="T156" s="19"/>
      <c r="U156" s="18"/>
      <c r="V156" s="11"/>
      <c r="W156" s="11"/>
      <c r="X156" s="11"/>
      <c r="Y156" s="11"/>
      <c r="Z156" s="18"/>
      <c r="AA156" s="19"/>
      <c r="AB156" s="19"/>
      <c r="AC156" s="19"/>
      <c r="AD156" s="19"/>
      <c r="AE156" s="19"/>
      <c r="AF156" s="19"/>
      <c r="AG156" s="48"/>
      <c r="AH156" s="31"/>
      <c r="AL156" s="27"/>
      <c r="AN156" s="18"/>
      <c r="AO156" s="31"/>
      <c r="AS156" s="14"/>
      <c r="AT156" s="67"/>
      <c r="AU156" s="18"/>
      <c r="AV156" s="33"/>
      <c r="AY156" s="34"/>
      <c r="AZ156" s="34">
        <v>64117</v>
      </c>
      <c r="BB156" s="44">
        <v>95153</v>
      </c>
      <c r="BD156" s="11">
        <v>22260</v>
      </c>
      <c r="BE156" s="48"/>
      <c r="BF156" s="34"/>
      <c r="BG156" s="38">
        <v>35004</v>
      </c>
      <c r="BH156" s="49"/>
      <c r="BI156" s="34"/>
      <c r="BJ156" s="34">
        <v>68199</v>
      </c>
      <c r="BK156" s="48"/>
      <c r="BL156" s="30"/>
      <c r="BM156" s="30">
        <v>8101</v>
      </c>
      <c r="BO156" s="30"/>
      <c r="BP156" s="30"/>
      <c r="BR156" s="30"/>
      <c r="BS156" s="30"/>
    </row>
    <row r="157" spans="1:74" x14ac:dyDescent="0.3">
      <c r="A157" s="180" t="s">
        <v>220</v>
      </c>
      <c r="D157" s="11"/>
      <c r="H157" s="14"/>
      <c r="J157" s="18"/>
      <c r="M157" s="20"/>
      <c r="N157" s="14"/>
      <c r="P157" s="18"/>
      <c r="Q157" s="19"/>
      <c r="S157" s="19"/>
      <c r="Z157" s="18"/>
      <c r="AE157" s="19"/>
      <c r="AG157" s="48"/>
      <c r="AH157" s="11"/>
      <c r="AI157" s="11"/>
      <c r="AJ157" s="27"/>
      <c r="AK157" s="27"/>
      <c r="AL157" s="27"/>
      <c r="AM157" s="27"/>
      <c r="AN157" s="18"/>
      <c r="AO157" s="31"/>
      <c r="AP157" s="30"/>
      <c r="AQ157" s="14"/>
      <c r="AR157" s="14"/>
      <c r="AS157" s="14"/>
      <c r="AT157" s="32"/>
      <c r="AU157" s="18"/>
      <c r="AV157" s="33"/>
      <c r="AW157" s="33"/>
      <c r="AY157" s="34"/>
      <c r="AZ157" s="34">
        <v>44400</v>
      </c>
      <c r="BB157" s="11">
        <v>51000</v>
      </c>
      <c r="BD157" s="11">
        <v>65600</v>
      </c>
      <c r="BE157" s="48"/>
      <c r="BF157" s="34"/>
      <c r="BG157" s="34">
        <v>76000</v>
      </c>
      <c r="BH157" s="49"/>
      <c r="BI157" s="34"/>
      <c r="BJ157" s="34">
        <v>61004</v>
      </c>
      <c r="BK157" s="48"/>
      <c r="BL157" s="30"/>
      <c r="BM157" s="30">
        <v>5560</v>
      </c>
      <c r="BO157" s="30"/>
      <c r="BP157" s="30"/>
      <c r="BR157" s="30"/>
      <c r="BS157" s="30"/>
    </row>
    <row r="158" spans="1:74" x14ac:dyDescent="0.3">
      <c r="A158" s="25" t="s">
        <v>48</v>
      </c>
      <c r="B158" s="34"/>
      <c r="C158" s="34">
        <v>18600</v>
      </c>
      <c r="D158" s="11"/>
      <c r="E158" s="34">
        <v>39900</v>
      </c>
      <c r="F158" s="14"/>
      <c r="G158" s="14">
        <v>32100</v>
      </c>
      <c r="H158" s="14"/>
      <c r="I158" s="14">
        <v>32000</v>
      </c>
      <c r="J158" s="18"/>
      <c r="K158" s="14"/>
      <c r="L158" s="14">
        <v>1107</v>
      </c>
      <c r="M158" s="20"/>
      <c r="N158" s="14"/>
      <c r="O158" s="14">
        <v>2489</v>
      </c>
      <c r="P158" s="18"/>
      <c r="Q158" s="19"/>
      <c r="R158" s="19">
        <v>2327</v>
      </c>
      <c r="S158" s="19"/>
      <c r="T158" s="19">
        <v>2912</v>
      </c>
      <c r="U158" s="18"/>
      <c r="V158" s="27"/>
      <c r="W158" s="27">
        <v>3001</v>
      </c>
      <c r="X158" s="27"/>
      <c r="Y158" s="27">
        <v>2536</v>
      </c>
      <c r="Z158" s="18"/>
      <c r="AA158" s="19"/>
      <c r="AB158" s="19">
        <v>2361</v>
      </c>
      <c r="AC158" s="19"/>
      <c r="AD158" s="19">
        <v>2335</v>
      </c>
      <c r="AE158" s="19"/>
      <c r="AF158" s="19">
        <v>3475</v>
      </c>
      <c r="AG158" s="18"/>
      <c r="AH158" s="11"/>
      <c r="AI158" s="31">
        <v>3816</v>
      </c>
      <c r="AJ158" s="27"/>
      <c r="AK158" s="27">
        <v>4107</v>
      </c>
      <c r="AL158" s="11"/>
      <c r="AM158" s="27">
        <v>2520</v>
      </c>
      <c r="AN158" s="18"/>
      <c r="AO158" s="11"/>
      <c r="AP158" s="30">
        <v>3823</v>
      </c>
      <c r="AQ158" s="14"/>
      <c r="AR158" s="14">
        <v>16832</v>
      </c>
      <c r="AS158" s="11"/>
      <c r="AT158" s="32">
        <v>14652</v>
      </c>
      <c r="AU158" s="18"/>
      <c r="AV158" s="11"/>
      <c r="AW158" s="33">
        <v>8693</v>
      </c>
      <c r="AY158" s="34"/>
      <c r="AZ158" s="34"/>
      <c r="BE158" s="48"/>
      <c r="BF158" s="34"/>
      <c r="BG158" s="34"/>
      <c r="BH158" s="49"/>
      <c r="BI158" s="34"/>
      <c r="BJ158" s="34"/>
      <c r="BK158" s="48"/>
      <c r="BL158" s="30"/>
      <c r="BM158" s="30"/>
      <c r="BO158" s="30"/>
      <c r="BP158" s="29">
        <v>2429</v>
      </c>
      <c r="BR158" s="30"/>
      <c r="BS158" s="29">
        <v>4474</v>
      </c>
      <c r="BV158" s="4">
        <v>11205</v>
      </c>
    </row>
    <row r="159" spans="1:74" x14ac:dyDescent="0.3">
      <c r="A159" s="25" t="s">
        <v>40</v>
      </c>
      <c r="B159" s="14"/>
      <c r="C159" s="14">
        <v>92000</v>
      </c>
      <c r="D159" s="11"/>
      <c r="E159" s="14">
        <v>107000</v>
      </c>
      <c r="F159" s="14"/>
      <c r="G159" s="14">
        <v>96500</v>
      </c>
      <c r="H159" s="14"/>
      <c r="I159" s="14">
        <v>102000</v>
      </c>
      <c r="J159" s="18" t="s">
        <v>7</v>
      </c>
      <c r="K159" s="14">
        <v>8447</v>
      </c>
      <c r="L159" s="14">
        <v>8122</v>
      </c>
      <c r="M159" s="20" t="s">
        <v>7</v>
      </c>
      <c r="N159" s="69">
        <v>8500</v>
      </c>
      <c r="O159" s="14">
        <v>8267</v>
      </c>
      <c r="P159" s="18" t="s">
        <v>7</v>
      </c>
      <c r="Q159" s="19">
        <v>5319</v>
      </c>
      <c r="R159" s="19">
        <v>7465</v>
      </c>
      <c r="S159" s="19">
        <v>5030</v>
      </c>
      <c r="T159" s="19">
        <v>6409</v>
      </c>
      <c r="U159" s="18" t="s">
        <v>7</v>
      </c>
      <c r="V159" s="27">
        <v>4320</v>
      </c>
      <c r="W159" s="27">
        <v>5483</v>
      </c>
      <c r="X159" s="47">
        <v>4550</v>
      </c>
      <c r="Y159" s="27">
        <v>5067</v>
      </c>
      <c r="Z159" s="18"/>
      <c r="AA159" s="19"/>
      <c r="AB159" s="37">
        <v>5144</v>
      </c>
      <c r="AC159" s="19"/>
      <c r="AD159" s="19">
        <v>5938</v>
      </c>
      <c r="AE159" s="19"/>
      <c r="AF159" s="37">
        <v>7014</v>
      </c>
      <c r="AG159" s="18"/>
      <c r="AH159" s="31"/>
      <c r="AI159" s="31">
        <v>7353</v>
      </c>
      <c r="AJ159" s="11"/>
      <c r="AK159" s="11"/>
      <c r="AL159" s="11"/>
      <c r="AM159" s="11"/>
      <c r="AN159" s="18"/>
      <c r="AO159" s="11"/>
      <c r="AP159" s="11"/>
      <c r="AQ159" s="11"/>
      <c r="AR159" s="11"/>
      <c r="AS159" s="11"/>
      <c r="AT159" s="54"/>
      <c r="AU159" s="18"/>
      <c r="AV159" s="11"/>
      <c r="AW159" s="33">
        <v>15259</v>
      </c>
      <c r="AY159" s="34"/>
      <c r="AZ159" s="34">
        <v>258800</v>
      </c>
      <c r="BB159" s="44">
        <v>334500</v>
      </c>
      <c r="BD159" s="44">
        <v>265046</v>
      </c>
      <c r="BE159" s="48"/>
      <c r="BF159" s="34"/>
      <c r="BG159" s="34">
        <v>129006</v>
      </c>
      <c r="BH159" s="49"/>
      <c r="BI159" s="34"/>
      <c r="BJ159" s="34">
        <v>349345</v>
      </c>
      <c r="BK159" s="48"/>
      <c r="BL159" s="30"/>
      <c r="BM159" s="30">
        <v>26133</v>
      </c>
      <c r="BO159" s="30"/>
      <c r="BP159" s="29">
        <v>12597</v>
      </c>
      <c r="BR159" s="30"/>
      <c r="BS159" s="29">
        <v>17833</v>
      </c>
      <c r="BV159" s="4">
        <v>17653</v>
      </c>
    </row>
    <row r="160" spans="1:74" x14ac:dyDescent="0.3">
      <c r="A160" s="180" t="s">
        <v>221</v>
      </c>
      <c r="B160" s="11"/>
      <c r="C160" s="11"/>
      <c r="D160" s="11"/>
      <c r="E160" s="11"/>
      <c r="F160" s="14"/>
      <c r="G160" s="14">
        <v>7750</v>
      </c>
      <c r="H160" s="11"/>
      <c r="I160" s="14">
        <v>8100</v>
      </c>
      <c r="J160" s="18"/>
      <c r="K160" s="11"/>
      <c r="L160" s="11"/>
      <c r="M160" s="20"/>
      <c r="N160" s="11"/>
      <c r="O160" s="11"/>
      <c r="P160" s="18"/>
      <c r="Q160" s="19"/>
      <c r="R160" s="19"/>
      <c r="S160" s="19"/>
      <c r="T160" s="19"/>
      <c r="U160" s="18"/>
      <c r="V160" s="27"/>
      <c r="W160" s="27"/>
      <c r="X160" s="27"/>
      <c r="Y160" s="27"/>
      <c r="Z160" s="18"/>
      <c r="AA160" s="19"/>
      <c r="AB160" s="19"/>
      <c r="AC160" s="19"/>
      <c r="AD160" s="19"/>
      <c r="AE160" s="19"/>
      <c r="AF160" s="37">
        <v>56</v>
      </c>
      <c r="AG160" s="48"/>
      <c r="AH160" s="31"/>
      <c r="AI160" s="31">
        <v>63</v>
      </c>
      <c r="AL160" s="27"/>
      <c r="AN160" s="18"/>
      <c r="AO160" s="31"/>
      <c r="AS160" s="14"/>
      <c r="AT160" s="67"/>
      <c r="AU160" s="18"/>
      <c r="AV160" s="33"/>
      <c r="AY160" s="34"/>
      <c r="AZ160" s="34">
        <v>3594</v>
      </c>
      <c r="BB160" s="11">
        <v>5400</v>
      </c>
      <c r="BD160" s="11">
        <v>350</v>
      </c>
      <c r="BE160" s="48"/>
      <c r="BF160" s="34"/>
      <c r="BG160" s="34">
        <v>3030</v>
      </c>
      <c r="BH160" s="49"/>
      <c r="BI160" s="34"/>
      <c r="BJ160" s="34">
        <v>1745</v>
      </c>
      <c r="BK160" s="48"/>
      <c r="BL160" s="30"/>
      <c r="BM160" s="30">
        <v>70</v>
      </c>
      <c r="BO160" s="30"/>
      <c r="BP160" s="30"/>
      <c r="BR160" s="30"/>
      <c r="BS160" s="30"/>
    </row>
    <row r="161" spans="1:74" x14ac:dyDescent="0.3">
      <c r="A161" s="180" t="s">
        <v>221</v>
      </c>
      <c r="B161" s="11"/>
      <c r="C161" s="11"/>
      <c r="D161" s="11"/>
      <c r="E161" s="11"/>
      <c r="F161" s="14"/>
      <c r="G161" s="14"/>
      <c r="H161" s="11"/>
      <c r="I161" s="14"/>
      <c r="J161" s="18"/>
      <c r="K161" s="11"/>
      <c r="L161" s="11"/>
      <c r="M161" s="20"/>
      <c r="N161" s="11"/>
      <c r="O161" s="11"/>
      <c r="P161" s="18"/>
      <c r="Q161" s="19"/>
      <c r="R161" s="19"/>
      <c r="S161" s="19"/>
      <c r="T161" s="19"/>
      <c r="U161" s="18"/>
      <c r="V161" s="27"/>
      <c r="W161" s="27"/>
      <c r="X161" s="27"/>
      <c r="Y161" s="27"/>
      <c r="Z161" s="18"/>
      <c r="AA161" s="19"/>
      <c r="AB161" s="19"/>
      <c r="AC161" s="19"/>
      <c r="AD161" s="19"/>
      <c r="AE161" s="19"/>
      <c r="AF161" s="52"/>
      <c r="AG161" s="48"/>
      <c r="AH161" s="31"/>
      <c r="AI161" s="31"/>
      <c r="AJ161" s="27"/>
      <c r="AK161" s="27">
        <v>7915</v>
      </c>
      <c r="AL161" s="27"/>
      <c r="AM161" s="27">
        <v>4253</v>
      </c>
      <c r="AN161" s="18"/>
      <c r="AO161" s="31"/>
      <c r="AP161" s="30">
        <v>4908</v>
      </c>
      <c r="AQ161" s="14"/>
      <c r="AR161" s="14">
        <v>11222</v>
      </c>
      <c r="AS161" s="14"/>
      <c r="AT161" s="32">
        <v>18492</v>
      </c>
      <c r="AU161" s="18"/>
      <c r="AV161" s="33"/>
      <c r="AW161" s="33"/>
      <c r="AY161" s="34"/>
      <c r="AZ161" s="34"/>
      <c r="BE161" s="48"/>
      <c r="BF161" s="34"/>
      <c r="BG161" s="34"/>
      <c r="BH161" s="49"/>
      <c r="BI161" s="34"/>
      <c r="BJ161" s="34"/>
      <c r="BK161" s="48"/>
      <c r="BL161" s="30"/>
      <c r="BM161" s="30"/>
      <c r="BO161" s="30"/>
      <c r="BP161" s="30"/>
      <c r="BR161" s="30"/>
      <c r="BS161" s="30"/>
    </row>
    <row r="162" spans="1:74" x14ac:dyDescent="0.3">
      <c r="A162" s="25" t="s">
        <v>29</v>
      </c>
      <c r="B162" s="14"/>
      <c r="C162" s="14">
        <v>1340</v>
      </c>
      <c r="D162" s="11"/>
      <c r="E162" s="14">
        <v>800</v>
      </c>
      <c r="F162" s="14"/>
      <c r="G162" s="14">
        <v>1900</v>
      </c>
      <c r="H162" s="11"/>
      <c r="I162" s="14">
        <v>1950</v>
      </c>
      <c r="J162" s="18"/>
      <c r="K162" s="11"/>
      <c r="L162" s="11"/>
      <c r="M162" s="20"/>
      <c r="N162" s="11"/>
      <c r="O162" s="11"/>
      <c r="P162" s="18"/>
      <c r="Q162" s="19"/>
      <c r="R162" s="19"/>
      <c r="S162" s="19"/>
      <c r="T162" s="19"/>
      <c r="U162" s="18"/>
      <c r="V162" s="27"/>
      <c r="W162" s="27"/>
      <c r="X162" s="27"/>
      <c r="Y162" s="27"/>
      <c r="Z162" s="18"/>
      <c r="AA162" s="19"/>
      <c r="AB162" s="19"/>
      <c r="AC162" s="19"/>
      <c r="AD162" s="19"/>
      <c r="AE162" s="19"/>
      <c r="AF162" s="19">
        <v>357</v>
      </c>
      <c r="AG162" s="48"/>
      <c r="AH162" s="31"/>
      <c r="AI162" s="31">
        <v>312</v>
      </c>
      <c r="AJ162" s="27"/>
      <c r="AK162" s="27">
        <v>374</v>
      </c>
      <c r="AL162" s="27"/>
      <c r="AM162" s="27">
        <v>238</v>
      </c>
      <c r="AN162" s="18"/>
      <c r="AO162" s="31"/>
      <c r="AP162" s="30">
        <v>462</v>
      </c>
      <c r="AQ162" s="14"/>
      <c r="AR162" s="14">
        <v>424</v>
      </c>
      <c r="AS162" s="14"/>
      <c r="AT162" s="32">
        <v>377</v>
      </c>
      <c r="AU162" s="18"/>
      <c r="AV162" s="33"/>
      <c r="AW162" s="33">
        <v>460</v>
      </c>
      <c r="AY162" s="34"/>
      <c r="AZ162" s="34">
        <v>7550</v>
      </c>
      <c r="BB162" s="11">
        <v>9700</v>
      </c>
      <c r="BD162" s="11">
        <v>9880</v>
      </c>
      <c r="BE162" s="48"/>
      <c r="BF162" s="34"/>
      <c r="BG162" s="34">
        <v>12966</v>
      </c>
      <c r="BH162" s="49"/>
      <c r="BI162" s="34"/>
      <c r="BJ162" s="34">
        <v>20230</v>
      </c>
      <c r="BK162" s="48"/>
      <c r="BL162" s="30"/>
      <c r="BM162" s="30">
        <v>64</v>
      </c>
      <c r="BO162" s="30"/>
      <c r="BP162" s="30"/>
      <c r="BR162" s="30"/>
      <c r="BS162" s="30"/>
    </row>
    <row r="163" spans="1:74" x14ac:dyDescent="0.3">
      <c r="A163" s="181" t="s">
        <v>106</v>
      </c>
      <c r="B163" s="14"/>
      <c r="C163" s="14">
        <v>800</v>
      </c>
      <c r="D163" s="11"/>
      <c r="E163" s="14">
        <v>950</v>
      </c>
      <c r="F163" s="14"/>
      <c r="G163" s="14">
        <v>400</v>
      </c>
      <c r="H163" s="11"/>
      <c r="I163" s="14">
        <v>550</v>
      </c>
      <c r="J163" s="18"/>
      <c r="K163" s="11"/>
      <c r="L163" s="11"/>
      <c r="M163" s="20"/>
      <c r="N163" s="11"/>
      <c r="O163" s="11"/>
      <c r="P163" s="18"/>
      <c r="Q163" s="11"/>
      <c r="R163" s="11"/>
      <c r="S163" s="11"/>
      <c r="T163" s="11"/>
      <c r="U163" s="18"/>
      <c r="V163" s="11"/>
      <c r="W163" s="11"/>
      <c r="X163" s="11"/>
      <c r="Y163" s="11"/>
      <c r="Z163" s="18"/>
      <c r="AA163" s="11"/>
      <c r="AB163" s="11"/>
      <c r="AC163" s="11"/>
      <c r="AD163" s="11"/>
      <c r="AE163" s="11"/>
      <c r="AF163" s="11"/>
      <c r="AG163" s="18"/>
      <c r="AH163" s="11"/>
      <c r="AI163" s="11"/>
      <c r="AJ163" s="11"/>
      <c r="AK163" s="11"/>
      <c r="AL163" s="11"/>
      <c r="AM163" s="11"/>
      <c r="AN163" s="18"/>
      <c r="AO163" s="11"/>
      <c r="AP163" s="11"/>
      <c r="AQ163" s="11"/>
      <c r="AR163" s="11"/>
      <c r="AS163" s="11"/>
      <c r="AT163" s="54"/>
      <c r="AU163" s="18"/>
      <c r="AV163" s="11"/>
      <c r="AW163" s="11"/>
      <c r="AY163" s="11"/>
      <c r="AZ163" s="11"/>
      <c r="BE163" s="18"/>
      <c r="BF163" s="11"/>
      <c r="BG163" s="11"/>
      <c r="BH163" s="18"/>
      <c r="BI163" s="11"/>
      <c r="BJ163" s="11"/>
      <c r="BK163" s="18"/>
      <c r="BL163" s="11"/>
      <c r="BM163" s="11"/>
      <c r="BN163" s="18"/>
      <c r="BO163" s="11"/>
      <c r="BP163" s="11"/>
      <c r="BQ163" s="18"/>
      <c r="BR163" s="11"/>
      <c r="BS163" s="11"/>
      <c r="BT163" s="18"/>
      <c r="BU163" s="11"/>
      <c r="BV163" s="11"/>
    </row>
    <row r="164" spans="1:74" x14ac:dyDescent="0.3">
      <c r="A164" s="180" t="s">
        <v>225</v>
      </c>
      <c r="B164" s="14"/>
      <c r="C164" s="14">
        <v>17550</v>
      </c>
      <c r="D164" s="11"/>
      <c r="E164" s="14">
        <v>16000</v>
      </c>
      <c r="F164" s="14"/>
      <c r="G164" s="14">
        <v>15500</v>
      </c>
      <c r="H164" s="14"/>
      <c r="I164" s="14">
        <v>15500</v>
      </c>
      <c r="J164" s="18" t="s">
        <v>7</v>
      </c>
      <c r="K164" s="14">
        <v>273</v>
      </c>
      <c r="L164" s="14">
        <v>2572</v>
      </c>
      <c r="M164" s="20" t="s">
        <v>7</v>
      </c>
      <c r="N164" s="14">
        <v>319</v>
      </c>
      <c r="O164" s="14">
        <v>1132</v>
      </c>
      <c r="P164" s="18" t="s">
        <v>7</v>
      </c>
      <c r="Q164" s="19">
        <v>450</v>
      </c>
      <c r="R164" s="19">
        <v>1125</v>
      </c>
      <c r="S164" s="19">
        <v>350</v>
      </c>
      <c r="T164" s="19">
        <v>794</v>
      </c>
      <c r="U164" s="18" t="s">
        <v>7</v>
      </c>
      <c r="V164" s="27">
        <v>310</v>
      </c>
      <c r="W164" s="27">
        <v>679</v>
      </c>
      <c r="X164" s="27">
        <v>280</v>
      </c>
      <c r="Y164" s="27">
        <v>561</v>
      </c>
      <c r="Z164" s="18" t="s">
        <v>7</v>
      </c>
      <c r="AA164" s="19"/>
      <c r="AB164" s="19"/>
      <c r="AC164" s="19">
        <v>300</v>
      </c>
      <c r="AD164" s="19">
        <v>635</v>
      </c>
      <c r="AE164" s="37">
        <v>387</v>
      </c>
      <c r="AF164" s="19">
        <v>794</v>
      </c>
      <c r="AG164" s="48" t="s">
        <v>7</v>
      </c>
      <c r="AH164" s="31">
        <v>440</v>
      </c>
      <c r="AI164" s="31">
        <v>935</v>
      </c>
      <c r="AJ164" s="47">
        <v>478</v>
      </c>
      <c r="AK164" s="27">
        <v>940</v>
      </c>
      <c r="AL164" s="27">
        <v>449</v>
      </c>
      <c r="AM164" s="27">
        <v>890</v>
      </c>
      <c r="AN164" s="18" t="s">
        <v>7</v>
      </c>
      <c r="AO164" s="31">
        <v>490</v>
      </c>
      <c r="AP164" s="30">
        <v>973</v>
      </c>
      <c r="AQ164" s="14">
        <v>480</v>
      </c>
      <c r="AR164" s="14">
        <v>950</v>
      </c>
      <c r="AS164" s="14">
        <v>165</v>
      </c>
      <c r="AT164" s="32">
        <v>385</v>
      </c>
      <c r="AU164" s="18" t="s">
        <v>7</v>
      </c>
      <c r="AV164" s="33">
        <v>150</v>
      </c>
      <c r="AW164" s="33">
        <v>200</v>
      </c>
      <c r="AX164" s="18" t="s">
        <v>7</v>
      </c>
      <c r="AY164" s="34">
        <v>169</v>
      </c>
      <c r="AZ164" s="34">
        <v>3600</v>
      </c>
      <c r="BA164" s="11">
        <v>175</v>
      </c>
      <c r="BB164" s="11">
        <v>8225</v>
      </c>
      <c r="BC164" s="11">
        <v>239</v>
      </c>
      <c r="BD164" s="11">
        <v>13340</v>
      </c>
      <c r="BE164" s="18" t="s">
        <v>7</v>
      </c>
      <c r="BF164" s="34">
        <v>100</v>
      </c>
      <c r="BG164" s="34">
        <v>6000</v>
      </c>
      <c r="BH164" s="18" t="s">
        <v>7</v>
      </c>
      <c r="BI164" s="34">
        <v>75</v>
      </c>
      <c r="BJ164" s="34">
        <v>5400</v>
      </c>
      <c r="BK164" s="48"/>
      <c r="BL164" s="30"/>
      <c r="BM164" s="30">
        <v>12</v>
      </c>
      <c r="BN164" s="84"/>
      <c r="BO164" s="30"/>
      <c r="BP164" s="289">
        <v>2484</v>
      </c>
      <c r="BQ164" s="285" t="s">
        <v>7</v>
      </c>
      <c r="BR164" s="30"/>
      <c r="BS164" s="289">
        <v>4195</v>
      </c>
      <c r="BT164" s="285" t="s">
        <v>7</v>
      </c>
      <c r="BU164" s="283">
        <v>193</v>
      </c>
      <c r="BV164" s="283">
        <v>4330</v>
      </c>
    </row>
    <row r="165" spans="1:74" x14ac:dyDescent="0.3">
      <c r="A165" s="184" t="s">
        <v>222</v>
      </c>
      <c r="B165" s="14"/>
      <c r="C165" s="14">
        <v>44100</v>
      </c>
      <c r="D165" s="11"/>
      <c r="E165" s="14">
        <v>18100</v>
      </c>
      <c r="F165" s="14"/>
      <c r="G165" s="14">
        <v>23250</v>
      </c>
      <c r="H165" s="14"/>
      <c r="I165" s="14">
        <v>24450</v>
      </c>
      <c r="J165" s="18" t="s">
        <v>2</v>
      </c>
      <c r="K165" s="70">
        <v>80</v>
      </c>
      <c r="L165" s="14">
        <v>1614</v>
      </c>
      <c r="M165" s="20" t="s">
        <v>2</v>
      </c>
      <c r="N165" s="14">
        <v>73</v>
      </c>
      <c r="O165" s="14">
        <v>1521</v>
      </c>
      <c r="P165" s="18" t="s">
        <v>2</v>
      </c>
      <c r="Q165" s="19">
        <v>76</v>
      </c>
      <c r="R165" s="19">
        <v>1850</v>
      </c>
      <c r="S165" s="19">
        <v>94</v>
      </c>
      <c r="T165" s="19">
        <v>2408</v>
      </c>
      <c r="U165" s="58" t="s">
        <v>44</v>
      </c>
      <c r="V165" s="27">
        <v>95</v>
      </c>
      <c r="W165" s="27">
        <v>2945</v>
      </c>
      <c r="X165" s="27">
        <v>85</v>
      </c>
      <c r="Y165" s="27">
        <v>2428</v>
      </c>
      <c r="Z165" s="58" t="s">
        <v>2</v>
      </c>
      <c r="AA165" s="19">
        <v>76</v>
      </c>
      <c r="AB165" s="19">
        <v>2213</v>
      </c>
      <c r="AC165" s="19"/>
      <c r="AD165" s="37">
        <v>2421</v>
      </c>
      <c r="AE165" s="19"/>
      <c r="AF165" s="37">
        <v>1258</v>
      </c>
      <c r="AG165" s="48"/>
      <c r="AH165" s="31"/>
      <c r="AJ165" s="27"/>
      <c r="AK165" s="27">
        <v>3459</v>
      </c>
      <c r="AL165" s="27"/>
      <c r="AM165" s="27">
        <v>3293</v>
      </c>
      <c r="AN165" s="18"/>
      <c r="AO165" s="31"/>
      <c r="AP165" s="30">
        <v>3570</v>
      </c>
      <c r="AQ165" s="14"/>
      <c r="AR165" s="14">
        <v>7916</v>
      </c>
      <c r="AS165" s="14"/>
      <c r="AT165" s="32">
        <v>19476</v>
      </c>
      <c r="AU165" s="18"/>
      <c r="AV165" s="33"/>
      <c r="AW165" s="33">
        <v>20652</v>
      </c>
      <c r="AY165" s="34"/>
      <c r="AZ165" s="34"/>
      <c r="BE165" s="48"/>
      <c r="BF165" s="34"/>
      <c r="BG165" s="34"/>
      <c r="BH165" s="49"/>
      <c r="BI165" s="34"/>
      <c r="BJ165" s="34"/>
      <c r="BK165" s="48"/>
      <c r="BL165" s="30"/>
      <c r="BM165" s="30"/>
      <c r="BN165" s="84"/>
      <c r="BO165" s="30"/>
      <c r="BP165" s="289"/>
      <c r="BQ165" s="285"/>
      <c r="BR165" s="30"/>
      <c r="BS165" s="289"/>
      <c r="BT165" s="285"/>
      <c r="BU165" s="283"/>
      <c r="BV165" s="283"/>
    </row>
    <row r="166" spans="1:74" x14ac:dyDescent="0.3">
      <c r="A166" s="180" t="s">
        <v>223</v>
      </c>
      <c r="B166" s="14"/>
      <c r="C166" s="14"/>
      <c r="D166" s="11"/>
      <c r="E166" s="14"/>
      <c r="F166" s="14"/>
      <c r="G166" s="14"/>
      <c r="H166" s="14"/>
      <c r="I166" s="14"/>
      <c r="J166" s="51"/>
      <c r="K166" s="14"/>
      <c r="L166" s="14"/>
      <c r="M166" s="20"/>
      <c r="N166" s="14"/>
      <c r="O166" s="14"/>
      <c r="P166" s="18"/>
      <c r="Q166" s="19"/>
      <c r="R166" s="19"/>
      <c r="S166" s="19"/>
      <c r="T166" s="19"/>
      <c r="U166" s="18"/>
      <c r="V166" s="27"/>
      <c r="W166" s="27"/>
      <c r="X166" s="27"/>
      <c r="Y166" s="27"/>
      <c r="Z166" s="18"/>
      <c r="AA166" s="19"/>
      <c r="AB166" s="19"/>
      <c r="AC166" s="19"/>
      <c r="AD166" s="19"/>
      <c r="AE166" s="19"/>
      <c r="AF166" s="19"/>
      <c r="AG166" s="48"/>
      <c r="AH166" s="31"/>
      <c r="AI166" s="31">
        <v>1093</v>
      </c>
      <c r="AL166" s="27"/>
      <c r="AN166" s="18"/>
      <c r="AO166" s="31"/>
      <c r="AS166" s="14"/>
      <c r="AT166" s="67"/>
      <c r="AU166" s="18"/>
      <c r="AV166" s="33"/>
      <c r="AY166" s="34"/>
      <c r="AZ166" s="34">
        <v>50220</v>
      </c>
      <c r="BB166" s="44">
        <v>55534</v>
      </c>
      <c r="BD166" s="44">
        <v>106500</v>
      </c>
      <c r="BE166" s="48"/>
      <c r="BF166" s="34"/>
      <c r="BG166" s="34">
        <v>35400</v>
      </c>
      <c r="BH166" s="49"/>
      <c r="BI166" s="34"/>
      <c r="BJ166" s="38">
        <v>74345</v>
      </c>
      <c r="BK166" s="48"/>
      <c r="BL166" s="30"/>
      <c r="BM166" s="30">
        <v>67</v>
      </c>
      <c r="BN166" s="20"/>
      <c r="BO166" s="30"/>
      <c r="BP166" s="30"/>
      <c r="BR166" s="30"/>
      <c r="BS166" s="30"/>
      <c r="BT166" s="20"/>
    </row>
    <row r="167" spans="1:74" x14ac:dyDescent="0.3">
      <c r="A167" s="180" t="s">
        <v>224</v>
      </c>
      <c r="H167" s="14"/>
      <c r="AG167" s="18"/>
      <c r="AH167" s="31"/>
      <c r="AI167" s="31">
        <v>241</v>
      </c>
      <c r="AJ167" s="11"/>
      <c r="AK167" s="11"/>
      <c r="AL167" s="11"/>
      <c r="AM167" s="11"/>
      <c r="AN167" s="18"/>
      <c r="AO167" s="11"/>
      <c r="AP167" s="11"/>
      <c r="AQ167" s="11"/>
      <c r="AR167" s="11"/>
      <c r="AS167" s="11"/>
      <c r="AT167" s="54"/>
      <c r="AU167" s="18"/>
      <c r="AV167" s="33"/>
      <c r="AW167" s="33"/>
      <c r="AY167" s="34"/>
      <c r="AZ167" s="34">
        <v>5650</v>
      </c>
      <c r="BB167" s="11">
        <v>7900</v>
      </c>
      <c r="BD167" s="11">
        <v>17600</v>
      </c>
      <c r="BE167" s="48"/>
      <c r="BF167" s="34"/>
      <c r="BG167" s="34"/>
      <c r="BH167" s="49"/>
      <c r="BI167" s="34"/>
      <c r="BJ167" s="45">
        <v>20409</v>
      </c>
      <c r="BK167" s="48"/>
      <c r="BL167" s="30"/>
      <c r="BM167" s="30"/>
      <c r="BO167" s="30"/>
      <c r="BP167" s="30"/>
      <c r="BR167" s="30"/>
      <c r="BS167" s="30"/>
    </row>
    <row r="168" spans="1:74" x14ac:dyDescent="0.3">
      <c r="A168" s="180" t="s">
        <v>226</v>
      </c>
      <c r="B168" s="14"/>
      <c r="C168" s="14"/>
      <c r="D168" s="11"/>
      <c r="E168" s="14"/>
      <c r="F168" s="14"/>
      <c r="G168" s="14"/>
      <c r="H168" s="14"/>
      <c r="I168" s="14"/>
      <c r="J168" s="51"/>
      <c r="K168" s="70"/>
      <c r="L168" s="14"/>
      <c r="M168" s="20"/>
      <c r="N168" s="14"/>
      <c r="O168" s="14"/>
      <c r="P168" s="18"/>
      <c r="Q168" s="19"/>
      <c r="R168" s="19"/>
      <c r="S168" s="19"/>
      <c r="T168" s="19"/>
      <c r="U168" s="18"/>
      <c r="V168" s="27"/>
      <c r="W168" s="27"/>
      <c r="X168" s="27"/>
      <c r="Y168" s="27"/>
      <c r="Z168" s="18"/>
      <c r="AA168" s="19"/>
      <c r="AB168" s="19"/>
      <c r="AC168" s="19"/>
      <c r="AD168" s="19"/>
      <c r="AE168" s="19"/>
      <c r="AF168" s="37">
        <v>1007</v>
      </c>
      <c r="AG168" s="18"/>
      <c r="AH168" s="31"/>
      <c r="AI168" s="31">
        <v>1210</v>
      </c>
      <c r="AJ168" s="11"/>
      <c r="AK168" s="11"/>
      <c r="AL168" s="11"/>
      <c r="AM168" s="11"/>
      <c r="AN168" s="18"/>
      <c r="AO168" s="11"/>
      <c r="AP168" s="11"/>
      <c r="AQ168" s="11"/>
      <c r="AR168" s="11"/>
      <c r="AS168" s="11"/>
      <c r="AT168" s="54"/>
      <c r="AU168" s="18"/>
      <c r="AV168" s="33"/>
      <c r="AW168" s="33"/>
      <c r="AX168" s="18" t="s">
        <v>7</v>
      </c>
      <c r="AY168" s="34"/>
      <c r="AZ168" s="34">
        <v>198190</v>
      </c>
      <c r="BA168" s="11">
        <v>10830</v>
      </c>
      <c r="BB168" s="11">
        <v>120060</v>
      </c>
      <c r="BD168" s="25">
        <v>106750</v>
      </c>
      <c r="BE168" s="18" t="s">
        <v>7</v>
      </c>
      <c r="BF168" s="34">
        <v>10800</v>
      </c>
      <c r="BG168" s="34">
        <v>75200</v>
      </c>
      <c r="BH168" s="18" t="s">
        <v>7</v>
      </c>
      <c r="BI168" s="38">
        <v>12950</v>
      </c>
      <c r="BJ168" s="34">
        <v>109350</v>
      </c>
      <c r="BK168" s="15" t="s">
        <v>1</v>
      </c>
      <c r="BL168" s="30">
        <v>15138</v>
      </c>
      <c r="BM168" s="30">
        <v>10297</v>
      </c>
      <c r="BO168" s="30"/>
      <c r="BP168" s="30"/>
      <c r="BR168" s="30"/>
      <c r="BS168" s="30"/>
    </row>
    <row r="169" spans="1:74" x14ac:dyDescent="0.3">
      <c r="A169" s="180" t="s">
        <v>227</v>
      </c>
      <c r="B169" s="14"/>
      <c r="C169" s="14"/>
      <c r="D169" s="11"/>
      <c r="E169" s="14"/>
      <c r="F169" s="14"/>
      <c r="G169" s="14"/>
      <c r="H169" s="14"/>
      <c r="I169" s="14"/>
      <c r="J169" s="51"/>
      <c r="K169" s="70"/>
      <c r="L169" s="14"/>
      <c r="M169" s="20"/>
      <c r="N169" s="14"/>
      <c r="O169" s="14"/>
      <c r="P169" s="18"/>
      <c r="Q169" s="19"/>
      <c r="R169" s="19"/>
      <c r="S169" s="19"/>
      <c r="T169" s="19"/>
      <c r="U169" s="18"/>
      <c r="V169" s="27"/>
      <c r="W169" s="27"/>
      <c r="X169" s="27"/>
      <c r="Y169" s="27"/>
      <c r="Z169" s="18"/>
      <c r="AA169" s="19"/>
      <c r="AB169" s="19"/>
      <c r="AC169" s="19"/>
      <c r="AD169" s="19"/>
      <c r="AE169" s="19"/>
      <c r="AF169" s="37">
        <v>419</v>
      </c>
      <c r="AG169" s="18"/>
      <c r="AH169" s="31"/>
      <c r="AI169" s="29">
        <v>412</v>
      </c>
      <c r="AJ169" s="11"/>
      <c r="AK169" s="11"/>
      <c r="AL169" s="11"/>
      <c r="AM169" s="11"/>
      <c r="AN169" s="18"/>
      <c r="AO169" s="11"/>
      <c r="AP169" s="11"/>
      <c r="AQ169" s="11"/>
      <c r="AR169" s="11"/>
      <c r="AS169" s="11"/>
      <c r="AT169" s="54"/>
      <c r="AU169" s="18"/>
      <c r="AV169" s="33"/>
      <c r="AW169" s="33"/>
      <c r="AY169" s="34"/>
      <c r="AZ169" s="34">
        <v>17740</v>
      </c>
      <c r="BB169" s="44">
        <v>22270</v>
      </c>
      <c r="BE169" s="48"/>
      <c r="BF169" s="34"/>
      <c r="BG169" s="34"/>
      <c r="BH169" s="49"/>
      <c r="BI169" s="34"/>
      <c r="BJ169" s="34"/>
      <c r="BL169" s="30"/>
      <c r="BM169" s="30"/>
      <c r="BO169" s="30"/>
      <c r="BP169" s="30"/>
      <c r="BR169" s="30"/>
      <c r="BS169" s="30"/>
    </row>
    <row r="170" spans="1:74" x14ac:dyDescent="0.3">
      <c r="A170" s="180" t="s">
        <v>228</v>
      </c>
      <c r="B170" s="14"/>
      <c r="C170" s="14"/>
      <c r="D170" s="11"/>
      <c r="E170" s="14"/>
      <c r="F170" s="14"/>
      <c r="G170" s="14"/>
      <c r="H170" s="14"/>
      <c r="I170" s="14"/>
      <c r="J170" s="51"/>
      <c r="K170" s="70"/>
      <c r="L170" s="14"/>
      <c r="M170" s="20"/>
      <c r="N170" s="14"/>
      <c r="O170" s="14"/>
      <c r="P170" s="18"/>
      <c r="Q170" s="19"/>
      <c r="R170" s="19"/>
      <c r="S170" s="19"/>
      <c r="T170" s="19"/>
      <c r="U170" s="18"/>
      <c r="V170" s="27"/>
      <c r="W170" s="27"/>
      <c r="X170" s="27"/>
      <c r="Y170" s="27"/>
      <c r="Z170" s="18"/>
      <c r="AA170" s="19"/>
      <c r="AB170" s="19"/>
      <c r="AC170" s="19"/>
      <c r="AD170" s="19"/>
      <c r="AE170" s="19"/>
      <c r="AF170" s="19"/>
      <c r="AG170" s="18"/>
      <c r="AH170" s="11"/>
      <c r="AI170" s="11"/>
      <c r="AJ170" s="11"/>
      <c r="AK170" s="11"/>
      <c r="AL170" s="11"/>
      <c r="AM170" s="11"/>
      <c r="AN170" s="18"/>
      <c r="AO170" s="11"/>
      <c r="AP170" s="11"/>
      <c r="AQ170" s="11"/>
      <c r="AR170" s="11"/>
      <c r="AS170" s="11"/>
      <c r="AT170" s="54"/>
      <c r="AU170" s="18"/>
      <c r="AV170" s="33"/>
      <c r="AW170" s="33"/>
      <c r="AX170" s="20" t="s">
        <v>7</v>
      </c>
      <c r="AY170" s="34"/>
      <c r="AZ170" s="34"/>
      <c r="BC170" s="11">
        <v>700</v>
      </c>
      <c r="BD170" s="11">
        <v>17500</v>
      </c>
      <c r="BE170" s="48" t="s">
        <v>1</v>
      </c>
      <c r="BF170" s="34">
        <v>750</v>
      </c>
      <c r="BG170" s="34">
        <v>10040</v>
      </c>
      <c r="BH170" s="64" t="s">
        <v>1</v>
      </c>
      <c r="BI170" s="34">
        <v>2000</v>
      </c>
      <c r="BJ170" s="34">
        <v>60000</v>
      </c>
      <c r="BK170" s="15" t="s">
        <v>1</v>
      </c>
      <c r="BL170" s="30">
        <v>2600</v>
      </c>
      <c r="BM170" s="30">
        <v>5200</v>
      </c>
      <c r="BO170" s="30"/>
      <c r="BP170" s="30"/>
      <c r="BR170" s="30"/>
      <c r="BS170" s="30"/>
    </row>
    <row r="171" spans="1:74" x14ac:dyDescent="0.3">
      <c r="A171" s="180" t="s">
        <v>229</v>
      </c>
      <c r="B171" s="14"/>
      <c r="C171" s="14"/>
      <c r="D171" s="11"/>
      <c r="E171" s="14"/>
      <c r="F171" s="14"/>
      <c r="G171" s="14"/>
      <c r="H171" s="14"/>
      <c r="I171" s="14"/>
      <c r="J171" s="51"/>
      <c r="K171" s="70"/>
      <c r="L171" s="14"/>
      <c r="M171" s="20"/>
      <c r="N171" s="14"/>
      <c r="O171" s="14"/>
      <c r="P171" s="18"/>
      <c r="Q171" s="19"/>
      <c r="R171" s="19"/>
      <c r="S171" s="19"/>
      <c r="T171" s="19"/>
      <c r="U171" s="18"/>
      <c r="V171" s="27"/>
      <c r="W171" s="27"/>
      <c r="X171" s="27"/>
      <c r="Y171" s="27"/>
      <c r="Z171" s="18"/>
      <c r="AA171" s="19"/>
      <c r="AB171" s="19"/>
      <c r="AC171" s="19"/>
      <c r="AD171" s="19"/>
      <c r="AE171" s="19"/>
      <c r="AF171" s="19"/>
      <c r="AG171" s="18"/>
      <c r="AH171" s="31"/>
      <c r="AJ171" s="11"/>
      <c r="AK171" s="11"/>
      <c r="AL171" s="11"/>
      <c r="AM171" s="11"/>
      <c r="AN171" s="18"/>
      <c r="AO171" s="11"/>
      <c r="AP171" s="11"/>
      <c r="AQ171" s="11"/>
      <c r="AR171" s="11"/>
      <c r="AS171" s="11"/>
      <c r="AT171" s="54"/>
      <c r="AU171" s="18"/>
      <c r="AV171" s="33"/>
      <c r="AW171" s="33"/>
      <c r="AY171" s="34"/>
      <c r="AZ171" s="34"/>
      <c r="BD171" s="11">
        <v>6000</v>
      </c>
      <c r="BE171" s="48"/>
      <c r="BF171" s="34"/>
      <c r="BG171" s="34">
        <v>7204</v>
      </c>
      <c r="BH171" s="49"/>
      <c r="BI171" s="34"/>
      <c r="BJ171" s="34">
        <v>3675</v>
      </c>
      <c r="BK171" s="48"/>
      <c r="BL171" s="30"/>
      <c r="BM171" s="30">
        <v>1550</v>
      </c>
      <c r="BO171" s="30"/>
      <c r="BP171" s="30"/>
      <c r="BR171" s="30"/>
      <c r="BS171" s="30"/>
    </row>
    <row r="172" spans="1:74" x14ac:dyDescent="0.3">
      <c r="AT172" s="67"/>
    </row>
    <row r="173" spans="1:74" x14ac:dyDescent="0.3">
      <c r="A173" s="180" t="s">
        <v>73</v>
      </c>
      <c r="B173" s="14"/>
      <c r="C173" s="14">
        <v>4300</v>
      </c>
      <c r="D173" s="11"/>
      <c r="E173" s="14">
        <v>5600</v>
      </c>
      <c r="F173" s="14"/>
      <c r="G173" s="14"/>
      <c r="H173" s="14"/>
      <c r="I173" s="14"/>
      <c r="J173" s="51"/>
      <c r="K173" s="14"/>
      <c r="L173" s="14">
        <v>6453</v>
      </c>
      <c r="M173" s="20"/>
      <c r="N173" s="14"/>
      <c r="O173" s="14">
        <v>7113</v>
      </c>
      <c r="P173" s="18"/>
      <c r="Q173" s="19"/>
      <c r="R173" s="19">
        <v>6915</v>
      </c>
      <c r="S173" s="19"/>
      <c r="T173" s="19">
        <v>4278</v>
      </c>
      <c r="U173" s="18"/>
      <c r="V173" s="27"/>
      <c r="W173" s="27">
        <v>3494</v>
      </c>
      <c r="X173" s="27"/>
      <c r="Y173" s="27">
        <v>4280</v>
      </c>
      <c r="Z173" s="18"/>
      <c r="AA173" s="19"/>
      <c r="AB173" s="19">
        <v>4910</v>
      </c>
      <c r="AC173" s="19"/>
      <c r="AD173" s="19">
        <v>385</v>
      </c>
      <c r="AE173" s="19"/>
      <c r="AF173" s="19">
        <v>879</v>
      </c>
      <c r="AG173" s="48"/>
      <c r="AH173" s="31"/>
      <c r="AI173" s="31">
        <v>778</v>
      </c>
      <c r="AJ173" s="27"/>
      <c r="AK173" s="27">
        <v>1562</v>
      </c>
      <c r="AL173" s="27"/>
      <c r="AM173" s="27">
        <v>1541</v>
      </c>
      <c r="AN173" s="18"/>
      <c r="AO173" s="31"/>
      <c r="AP173" s="30">
        <v>1575</v>
      </c>
      <c r="AQ173" s="14"/>
      <c r="AR173" s="14">
        <v>1525</v>
      </c>
      <c r="AS173" s="14"/>
      <c r="AT173" s="32">
        <v>854</v>
      </c>
      <c r="AU173" s="18"/>
      <c r="AV173" s="33"/>
      <c r="AW173" s="33">
        <v>2975</v>
      </c>
      <c r="AY173" s="34"/>
      <c r="AZ173" s="34">
        <v>41560</v>
      </c>
      <c r="BB173" s="44">
        <v>48450</v>
      </c>
      <c r="BD173" s="44">
        <v>71313</v>
      </c>
      <c r="BE173" s="48"/>
      <c r="BF173" s="34"/>
      <c r="BG173" s="34">
        <v>55306</v>
      </c>
      <c r="BH173" s="49"/>
      <c r="BI173" s="34"/>
      <c r="BJ173" s="34">
        <v>87929</v>
      </c>
      <c r="BK173" s="48"/>
      <c r="BL173" s="30"/>
      <c r="BM173" s="30">
        <v>6730</v>
      </c>
      <c r="BN173" s="48"/>
      <c r="BO173" s="30"/>
      <c r="BP173" s="29">
        <f>6379-BP19-BP21-BP57-BP80-BP84-BP123-BP125</f>
        <v>2470</v>
      </c>
      <c r="BR173" s="30"/>
      <c r="BS173" s="29">
        <f>6379-BS19-BS21-BS57-BS80-BS84-BS123-BS125</f>
        <v>1414</v>
      </c>
      <c r="BV173" s="4">
        <v>9107</v>
      </c>
    </row>
    <row r="174" spans="1:74" x14ac:dyDescent="0.3">
      <c r="A174" s="25"/>
      <c r="B174" s="14"/>
      <c r="C174" s="14"/>
      <c r="D174" s="11"/>
      <c r="E174" s="14"/>
      <c r="F174" s="14"/>
      <c r="G174" s="14"/>
      <c r="H174" s="14"/>
      <c r="I174" s="14"/>
      <c r="J174" s="51"/>
      <c r="K174" s="14"/>
      <c r="L174" s="14"/>
      <c r="M174" s="20"/>
      <c r="N174" s="14"/>
      <c r="O174" s="14"/>
      <c r="P174" s="18"/>
      <c r="Q174" s="19"/>
      <c r="R174" s="19"/>
      <c r="S174" s="19"/>
      <c r="T174" s="19"/>
      <c r="U174" s="18"/>
      <c r="V174" s="27"/>
      <c r="W174" s="27"/>
      <c r="X174" s="27"/>
      <c r="Y174" s="27"/>
      <c r="Z174" s="18"/>
      <c r="AA174" s="19"/>
      <c r="AB174" s="19"/>
      <c r="AC174" s="19"/>
      <c r="AD174" s="19"/>
      <c r="AE174" s="19"/>
      <c r="AF174" s="19"/>
      <c r="AG174" s="48"/>
      <c r="AH174" s="31"/>
      <c r="AI174" s="31"/>
      <c r="AJ174" s="27"/>
      <c r="AK174" s="27"/>
      <c r="AL174" s="27"/>
      <c r="AM174" s="27"/>
      <c r="AN174" s="18"/>
      <c r="AO174" s="31"/>
      <c r="AP174" s="30"/>
      <c r="AQ174" s="14"/>
      <c r="AR174" s="14"/>
      <c r="AS174" s="14"/>
      <c r="AT174" s="32"/>
      <c r="AU174" s="18"/>
      <c r="AV174" s="33"/>
      <c r="AW174" s="33"/>
      <c r="AY174" s="34"/>
      <c r="AZ174" s="34"/>
      <c r="BE174" s="48"/>
      <c r="BF174" s="34"/>
      <c r="BG174" s="34"/>
      <c r="BH174" s="49"/>
      <c r="BI174" s="34"/>
      <c r="BJ174" s="34"/>
      <c r="BK174" s="48"/>
      <c r="BL174" s="30"/>
      <c r="BM174" s="30"/>
      <c r="BO174" s="30"/>
      <c r="BP174" s="30"/>
      <c r="BR174" s="30"/>
      <c r="BS174" s="30"/>
    </row>
    <row r="175" spans="1:74" s="11" customFormat="1" x14ac:dyDescent="0.3">
      <c r="A175" s="25" t="s">
        <v>32</v>
      </c>
      <c r="B175" s="14"/>
      <c r="C175" s="14">
        <v>1703411</v>
      </c>
      <c r="E175" s="14">
        <v>1712415</v>
      </c>
      <c r="F175" s="14"/>
      <c r="G175" s="14">
        <v>2201280</v>
      </c>
      <c r="H175" s="14"/>
      <c r="I175" s="14">
        <v>2532965</v>
      </c>
      <c r="J175" s="51"/>
      <c r="K175" s="14"/>
      <c r="L175" s="14">
        <v>251083</v>
      </c>
      <c r="M175" s="20"/>
      <c r="N175" s="14"/>
      <c r="O175" s="14">
        <v>276823</v>
      </c>
      <c r="P175" s="18"/>
      <c r="Q175" s="19"/>
      <c r="R175" s="19">
        <v>347080</v>
      </c>
      <c r="S175" s="19"/>
      <c r="T175" s="19">
        <v>331794</v>
      </c>
      <c r="U175" s="18"/>
      <c r="V175" s="27"/>
      <c r="W175" s="27">
        <v>313192</v>
      </c>
      <c r="X175" s="27"/>
      <c r="Y175" s="27">
        <v>319791</v>
      </c>
      <c r="Z175" s="18"/>
      <c r="AA175" s="19"/>
      <c r="AC175" s="19"/>
      <c r="AE175" s="19"/>
      <c r="AG175" s="18"/>
      <c r="AH175" s="31"/>
      <c r="AJ175" s="27"/>
      <c r="AL175" s="27"/>
      <c r="AN175" s="85"/>
      <c r="AQ175" s="14"/>
      <c r="AS175" s="14"/>
      <c r="AT175" s="54"/>
      <c r="AU175" s="18"/>
      <c r="AV175" s="33"/>
      <c r="AX175" s="18"/>
      <c r="AY175" s="54"/>
      <c r="AZ175" s="54"/>
      <c r="BE175" s="18"/>
      <c r="BH175" s="18"/>
      <c r="BK175" s="18"/>
      <c r="BL175" s="30"/>
      <c r="BN175" s="18"/>
      <c r="BO175" s="30"/>
      <c r="BQ175" s="18"/>
      <c r="BR175" s="30"/>
      <c r="BT175" s="18"/>
    </row>
    <row r="176" spans="1:74" x14ac:dyDescent="0.3">
      <c r="A176" s="25" t="s">
        <v>31</v>
      </c>
      <c r="B176" s="14"/>
      <c r="C176" s="69">
        <v>525766</v>
      </c>
      <c r="D176" s="11"/>
      <c r="E176" s="14">
        <v>534000</v>
      </c>
      <c r="F176" s="14"/>
      <c r="G176" s="14">
        <v>1070000</v>
      </c>
      <c r="H176" s="14"/>
      <c r="I176" s="14">
        <v>1077000</v>
      </c>
      <c r="J176" s="51"/>
      <c r="K176" s="14"/>
      <c r="L176" s="14">
        <v>79595</v>
      </c>
      <c r="M176" s="20"/>
      <c r="N176" s="14"/>
      <c r="O176" s="14">
        <v>78632</v>
      </c>
      <c r="P176" s="18"/>
      <c r="Q176" s="19"/>
      <c r="R176" s="19">
        <v>75357</v>
      </c>
      <c r="S176" s="19"/>
      <c r="T176" s="19">
        <v>142063</v>
      </c>
      <c r="U176" s="18"/>
      <c r="V176" s="27"/>
      <c r="W176" s="27">
        <v>132000</v>
      </c>
      <c r="X176" s="27"/>
      <c r="Y176" s="27">
        <v>108150</v>
      </c>
      <c r="Z176" s="18"/>
      <c r="AA176" s="19"/>
      <c r="AB176" s="19">
        <v>99017</v>
      </c>
      <c r="AC176" s="19"/>
      <c r="AD176" s="19">
        <v>116411</v>
      </c>
      <c r="AE176" s="19"/>
      <c r="AF176" s="19">
        <v>128407</v>
      </c>
      <c r="AG176" s="48"/>
      <c r="AH176" s="31"/>
      <c r="AI176" s="32">
        <v>124312</v>
      </c>
      <c r="AJ176" s="27"/>
      <c r="AK176" s="27">
        <v>144144</v>
      </c>
      <c r="AL176" s="27"/>
      <c r="AM176" s="27">
        <v>110782</v>
      </c>
      <c r="AN176" s="18"/>
      <c r="AO176" s="31"/>
      <c r="AP176" s="30">
        <v>171647</v>
      </c>
      <c r="AQ176" s="77"/>
      <c r="AR176" s="32">
        <v>274321</v>
      </c>
      <c r="AS176" s="77"/>
      <c r="AT176" s="32">
        <v>286317</v>
      </c>
      <c r="AU176" s="18"/>
      <c r="AV176" s="33"/>
      <c r="AW176" s="33">
        <v>238337</v>
      </c>
      <c r="AY176" s="34"/>
      <c r="AZ176" s="34">
        <v>3946200</v>
      </c>
      <c r="BB176" s="11">
        <v>7296400</v>
      </c>
      <c r="BD176" s="11">
        <v>3270948</v>
      </c>
      <c r="BE176" s="48"/>
      <c r="BF176" s="34"/>
      <c r="BG176" s="34">
        <v>2307000</v>
      </c>
      <c r="BH176" s="49"/>
      <c r="BI176" s="34"/>
      <c r="BJ176" s="34">
        <v>10751908</v>
      </c>
      <c r="BK176" s="48"/>
      <c r="BL176" s="30"/>
      <c r="BM176" s="30">
        <v>505197</v>
      </c>
      <c r="BO176" s="30"/>
      <c r="BP176" s="30">
        <v>417731</v>
      </c>
      <c r="BR176" s="30"/>
      <c r="BS176" s="30">
        <v>600000</v>
      </c>
      <c r="BV176" s="4">
        <v>366118</v>
      </c>
    </row>
    <row r="177" spans="1:74" s="11" customFormat="1" x14ac:dyDescent="0.3">
      <c r="J177" s="18"/>
      <c r="M177" s="20"/>
      <c r="P177" s="18"/>
      <c r="U177" s="18"/>
      <c r="Z177" s="18"/>
      <c r="AG177" s="18"/>
      <c r="AN177" s="18"/>
      <c r="AT177" s="54"/>
      <c r="AU177" s="18"/>
      <c r="AX177" s="18"/>
      <c r="BE177" s="18"/>
      <c r="BH177" s="18"/>
      <c r="BK177" s="18"/>
      <c r="BN177" s="18"/>
      <c r="BQ177" s="18"/>
      <c r="BT177" s="18"/>
    </row>
    <row r="178" spans="1:74" s="11" customFormat="1" x14ac:dyDescent="0.3">
      <c r="A178" s="195" t="s">
        <v>230</v>
      </c>
      <c r="B178" s="14"/>
      <c r="C178" s="14">
        <v>2229177</v>
      </c>
      <c r="E178" s="14">
        <v>2246415</v>
      </c>
      <c r="F178" s="14"/>
      <c r="G178" s="14">
        <v>3271280</v>
      </c>
      <c r="H178" s="14"/>
      <c r="I178" s="14">
        <v>3609965</v>
      </c>
      <c r="J178" s="51"/>
      <c r="K178" s="14"/>
      <c r="L178" s="14">
        <v>330678</v>
      </c>
      <c r="M178" s="20"/>
      <c r="N178" s="14"/>
      <c r="O178" s="14">
        <v>355455</v>
      </c>
      <c r="P178" s="18"/>
      <c r="Q178" s="19"/>
      <c r="R178" s="19">
        <v>422437</v>
      </c>
      <c r="S178" s="19"/>
      <c r="T178" s="19">
        <v>473857</v>
      </c>
      <c r="U178" s="18"/>
      <c r="V178" s="27"/>
      <c r="W178" s="27">
        <v>445192</v>
      </c>
      <c r="X178" s="27"/>
      <c r="Y178" s="27">
        <v>427911</v>
      </c>
      <c r="Z178" s="18"/>
      <c r="AB178" s="52">
        <v>387010</v>
      </c>
      <c r="AD178" s="19">
        <v>479106</v>
      </c>
      <c r="AF178" s="19">
        <v>502954</v>
      </c>
      <c r="AG178" s="18"/>
      <c r="AI178" s="32">
        <v>551728</v>
      </c>
      <c r="AK178" s="75">
        <v>641506</v>
      </c>
      <c r="AM178" s="27">
        <v>450775</v>
      </c>
      <c r="AN178" s="18"/>
      <c r="AR178" s="32">
        <v>888041</v>
      </c>
      <c r="AT178" s="32">
        <v>1027564</v>
      </c>
      <c r="AU178" s="18"/>
      <c r="AW178" s="33">
        <v>992275</v>
      </c>
      <c r="AX178" s="18"/>
      <c r="AZ178" s="54">
        <v>24301519</v>
      </c>
      <c r="BA178" s="54"/>
      <c r="BB178" s="54">
        <v>24555392</v>
      </c>
      <c r="BD178" s="54">
        <v>15323160</v>
      </c>
      <c r="BE178" s="86"/>
      <c r="BG178" s="54">
        <v>11851176</v>
      </c>
      <c r="BH178" s="18"/>
      <c r="BJ178" s="54">
        <v>28423948</v>
      </c>
      <c r="BK178" s="86"/>
      <c r="BM178" s="72">
        <v>1770074</v>
      </c>
      <c r="BN178" s="18"/>
      <c r="BP178" s="72">
        <v>2065959</v>
      </c>
      <c r="BQ178" s="55"/>
      <c r="BS178" s="72">
        <v>2239527</v>
      </c>
      <c r="BT178" s="18"/>
      <c r="BV178" s="54">
        <v>1877630</v>
      </c>
    </row>
    <row r="180" spans="1:74" x14ac:dyDescent="0.3">
      <c r="BN180" s="87"/>
      <c r="BO180" s="88" t="s">
        <v>81</v>
      </c>
      <c r="BP180" s="88" t="e">
        <f>SUM(#REF!,BP92:BP101)</f>
        <v>#REF!</v>
      </c>
      <c r="BR180" s="4" t="s">
        <v>81</v>
      </c>
      <c r="BS180" s="88" t="e">
        <f>SUM(#REF!,BS92:BS101)</f>
        <v>#REF!</v>
      </c>
    </row>
  </sheetData>
  <mergeCells count="46">
    <mergeCell ref="AO1:AP1"/>
    <mergeCell ref="BL1:BM1"/>
    <mergeCell ref="BV164:BV165"/>
    <mergeCell ref="BU164:BU165"/>
    <mergeCell ref="BQ164:BQ165"/>
    <mergeCell ref="AS1:AT1"/>
    <mergeCell ref="BI1:BJ1"/>
    <mergeCell ref="BF1:BG1"/>
    <mergeCell ref="BU1:BV1"/>
    <mergeCell ref="BR1:BS1"/>
    <mergeCell ref="BO1:BP1"/>
    <mergeCell ref="BT164:BT165"/>
    <mergeCell ref="BP164:BP165"/>
    <mergeCell ref="BS164:BS165"/>
    <mergeCell ref="C60:C62"/>
    <mergeCell ref="E60:E62"/>
    <mergeCell ref="AA1:AB1"/>
    <mergeCell ref="N1:O1"/>
    <mergeCell ref="L4:L6"/>
    <mergeCell ref="O4:O6"/>
    <mergeCell ref="Y4:Y6"/>
    <mergeCell ref="B1:C1"/>
    <mergeCell ref="D1:E1"/>
    <mergeCell ref="H1:I1"/>
    <mergeCell ref="F1:G1"/>
    <mergeCell ref="K1:L1"/>
    <mergeCell ref="X1:Y1"/>
    <mergeCell ref="R4:R6"/>
    <mergeCell ref="T4:T6"/>
    <mergeCell ref="W4:W6"/>
    <mergeCell ref="E150:E152"/>
    <mergeCell ref="BC1:BD1"/>
    <mergeCell ref="AY1:AZ1"/>
    <mergeCell ref="Q1:R1"/>
    <mergeCell ref="AE1:AF1"/>
    <mergeCell ref="AC1:AD1"/>
    <mergeCell ref="R63:R64"/>
    <mergeCell ref="AH1:AI1"/>
    <mergeCell ref="AJ1:AK1"/>
    <mergeCell ref="BA1:BB1"/>
    <mergeCell ref="AL1:AM1"/>
    <mergeCell ref="S1:T1"/>
    <mergeCell ref="AV1:AW1"/>
    <mergeCell ref="V1:W1"/>
    <mergeCell ref="AB4:AB6"/>
    <mergeCell ref="AQ1:AR1"/>
  </mergeCells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81"/>
  <sheetViews>
    <sheetView zoomScale="60" zoomScaleNormal="60" workbookViewId="0">
      <pane xSplit="1" ySplit="2" topLeftCell="B11" activePane="bottomRight" state="frozen"/>
      <selection pane="topRight" activeCell="B1" sqref="B1"/>
      <selection pane="bottomLeft" activeCell="A4" sqref="A4"/>
      <selection pane="bottomRight" activeCell="A35" sqref="A35"/>
    </sheetView>
  </sheetViews>
  <sheetFormatPr defaultColWidth="11" defaultRowHeight="14.4" x14ac:dyDescent="0.3"/>
  <cols>
    <col min="1" max="1" width="33.5" style="4" customWidth="1"/>
    <col min="2" max="2" width="11" style="4"/>
    <col min="3" max="3" width="11.09765625" style="4" customWidth="1"/>
    <col min="4" max="4" width="11" style="4"/>
    <col min="5" max="5" width="11.3984375" style="4" customWidth="1"/>
    <col min="6" max="9" width="11" style="4"/>
    <col min="10" max="10" width="11" style="15"/>
    <col min="11" max="12" width="11" style="4"/>
    <col min="13" max="13" width="11" style="16"/>
    <col min="14" max="15" width="11" style="4"/>
    <col min="16" max="16" width="7.69921875" style="15" customWidth="1"/>
    <col min="17" max="17" width="11" style="4"/>
    <col min="18" max="18" width="12.59765625" style="4" customWidth="1"/>
    <col min="19" max="20" width="11" style="4"/>
    <col min="21" max="21" width="11" style="15"/>
    <col min="22" max="25" width="11" style="4"/>
    <col min="26" max="26" width="11" style="15"/>
    <col min="27" max="32" width="11" style="4"/>
    <col min="33" max="33" width="11" style="15"/>
    <col min="34" max="39" width="11" style="4"/>
    <col min="40" max="40" width="11" style="15"/>
    <col min="41" max="46" width="11" style="4"/>
    <col min="47" max="47" width="11" style="15"/>
    <col min="48" max="49" width="11" style="4"/>
    <col min="50" max="50" width="10.8984375" style="18" customWidth="1"/>
    <col min="51" max="51" width="11" style="4"/>
    <col min="52" max="52" width="12.3984375" style="91" bestFit="1" customWidth="1"/>
    <col min="53" max="53" width="10.8984375" style="11" customWidth="1"/>
    <col min="54" max="54" width="13.69921875" style="11" customWidth="1"/>
    <col min="55" max="55" width="10.8984375" style="11" customWidth="1"/>
    <col min="56" max="56" width="14.59765625" style="11" customWidth="1"/>
    <col min="57" max="57" width="11" style="15" customWidth="1"/>
    <col min="58" max="58" width="11" style="4" customWidth="1"/>
    <col min="59" max="59" width="13" style="4" customWidth="1"/>
    <col min="60" max="60" width="11" style="15" customWidth="1"/>
    <col min="61" max="62" width="11" style="4" customWidth="1"/>
    <col min="63" max="63" width="11" style="15" customWidth="1"/>
    <col min="64" max="65" width="11" style="4" customWidth="1"/>
    <col min="66" max="66" width="11" style="15" customWidth="1"/>
    <col min="67" max="68" width="11" style="4" customWidth="1"/>
    <col min="69" max="69" width="11" style="15" customWidth="1"/>
    <col min="70" max="71" width="11" style="4" customWidth="1"/>
    <col min="72" max="72" width="11" style="15" customWidth="1"/>
    <col min="73" max="74" width="11" style="4" customWidth="1"/>
    <col min="75" max="16384" width="11" style="4"/>
  </cols>
  <sheetData>
    <row r="1" spans="1:74" ht="15" customHeight="1" x14ac:dyDescent="0.3">
      <c r="B1" s="280" t="s">
        <v>234</v>
      </c>
      <c r="C1" s="281"/>
      <c r="D1" s="277" t="s">
        <v>235</v>
      </c>
      <c r="E1" s="278"/>
      <c r="F1" s="280" t="s">
        <v>236</v>
      </c>
      <c r="G1" s="281"/>
      <c r="H1" s="280" t="s">
        <v>237</v>
      </c>
      <c r="I1" s="281"/>
      <c r="J1" s="176"/>
      <c r="K1" s="280" t="s">
        <v>238</v>
      </c>
      <c r="L1" s="281"/>
      <c r="M1" s="173"/>
      <c r="N1" s="280" t="s">
        <v>239</v>
      </c>
      <c r="O1" s="281"/>
      <c r="P1" s="170"/>
      <c r="Q1" s="280" t="s">
        <v>240</v>
      </c>
      <c r="R1" s="281"/>
      <c r="S1" s="280" t="s">
        <v>241</v>
      </c>
      <c r="T1" s="281"/>
      <c r="U1" s="170"/>
      <c r="V1" s="280" t="s">
        <v>242</v>
      </c>
      <c r="W1" s="281"/>
      <c r="X1" s="280" t="s">
        <v>243</v>
      </c>
      <c r="Y1" s="281"/>
      <c r="Z1" s="170"/>
      <c r="AA1" s="280" t="s">
        <v>244</v>
      </c>
      <c r="AB1" s="281"/>
      <c r="AC1" s="280" t="s">
        <v>245</v>
      </c>
      <c r="AD1" s="281"/>
      <c r="AE1" s="280" t="s">
        <v>246</v>
      </c>
      <c r="AF1" s="281"/>
      <c r="AG1" s="176"/>
      <c r="AH1" s="280" t="s">
        <v>247</v>
      </c>
      <c r="AI1" s="281"/>
      <c r="AJ1" s="280" t="s">
        <v>248</v>
      </c>
      <c r="AK1" s="281"/>
      <c r="AL1" s="280" t="s">
        <v>249</v>
      </c>
      <c r="AM1" s="281"/>
      <c r="AN1" s="170"/>
      <c r="AO1" s="277" t="s">
        <v>250</v>
      </c>
      <c r="AP1" s="278"/>
      <c r="AQ1" s="280" t="s">
        <v>251</v>
      </c>
      <c r="AR1" s="281"/>
      <c r="AS1" s="280" t="s">
        <v>252</v>
      </c>
      <c r="AT1" s="281"/>
      <c r="AU1" s="170"/>
      <c r="AV1" s="277" t="s">
        <v>253</v>
      </c>
      <c r="AW1" s="278"/>
      <c r="AX1" s="170"/>
      <c r="AY1" s="279" t="s">
        <v>254</v>
      </c>
      <c r="AZ1" s="279"/>
      <c r="BA1" s="277" t="s">
        <v>255</v>
      </c>
      <c r="BB1" s="278"/>
      <c r="BC1" s="277" t="s">
        <v>75</v>
      </c>
      <c r="BD1" s="278"/>
      <c r="BE1" s="174"/>
      <c r="BF1" s="279" t="s">
        <v>256</v>
      </c>
      <c r="BG1" s="279"/>
      <c r="BH1" s="174"/>
      <c r="BI1" s="279" t="s">
        <v>76</v>
      </c>
      <c r="BJ1" s="279"/>
      <c r="BK1" s="175"/>
      <c r="BL1" s="279" t="s">
        <v>77</v>
      </c>
      <c r="BM1" s="279"/>
      <c r="BN1" s="173"/>
      <c r="BO1" s="287" t="s">
        <v>78</v>
      </c>
      <c r="BP1" s="288"/>
      <c r="BQ1" s="173"/>
      <c r="BR1" s="287" t="s">
        <v>67</v>
      </c>
      <c r="BS1" s="288"/>
      <c r="BT1" s="173"/>
      <c r="BU1" s="286" t="s">
        <v>79</v>
      </c>
      <c r="BV1" s="284"/>
    </row>
    <row r="2" spans="1:74" x14ac:dyDescent="0.3">
      <c r="A2" s="196" t="s">
        <v>83</v>
      </c>
      <c r="B2" s="177" t="s">
        <v>43</v>
      </c>
      <c r="C2" s="200" t="s">
        <v>233</v>
      </c>
      <c r="D2" s="8" t="s">
        <v>43</v>
      </c>
      <c r="E2" s="200" t="s">
        <v>233</v>
      </c>
      <c r="F2" s="177" t="s">
        <v>43</v>
      </c>
      <c r="G2" s="200" t="s">
        <v>233</v>
      </c>
      <c r="H2" s="9" t="s">
        <v>43</v>
      </c>
      <c r="I2" s="200" t="s">
        <v>233</v>
      </c>
      <c r="J2" s="209" t="s">
        <v>0</v>
      </c>
      <c r="K2" s="177" t="s">
        <v>43</v>
      </c>
      <c r="L2" s="200" t="s">
        <v>233</v>
      </c>
      <c r="M2" s="209" t="s">
        <v>0</v>
      </c>
      <c r="N2" s="177" t="s">
        <v>43</v>
      </c>
      <c r="O2" s="200" t="s">
        <v>233</v>
      </c>
      <c r="P2" s="209" t="s">
        <v>0</v>
      </c>
      <c r="Q2" s="177" t="s">
        <v>55</v>
      </c>
      <c r="R2" s="200" t="s">
        <v>233</v>
      </c>
      <c r="S2" s="177" t="s">
        <v>43</v>
      </c>
      <c r="T2" s="200" t="s">
        <v>233</v>
      </c>
      <c r="U2" s="209" t="s">
        <v>0</v>
      </c>
      <c r="V2" s="177" t="s">
        <v>43</v>
      </c>
      <c r="W2" s="200" t="s">
        <v>233</v>
      </c>
      <c r="X2" s="177" t="s">
        <v>43</v>
      </c>
      <c r="Y2" s="200" t="s">
        <v>233</v>
      </c>
      <c r="Z2" s="209" t="s">
        <v>0</v>
      </c>
      <c r="AA2" s="177" t="s">
        <v>43</v>
      </c>
      <c r="AB2" s="200" t="s">
        <v>233</v>
      </c>
      <c r="AC2" s="177" t="s">
        <v>43</v>
      </c>
      <c r="AD2" s="200" t="s">
        <v>233</v>
      </c>
      <c r="AE2" s="177" t="s">
        <v>43</v>
      </c>
      <c r="AF2" s="200" t="s">
        <v>233</v>
      </c>
      <c r="AG2" s="209" t="s">
        <v>0</v>
      </c>
      <c r="AH2" s="8" t="s">
        <v>43</v>
      </c>
      <c r="AI2" s="200" t="s">
        <v>233</v>
      </c>
      <c r="AJ2" s="8" t="s">
        <v>43</v>
      </c>
      <c r="AK2" s="200" t="s">
        <v>233</v>
      </c>
      <c r="AL2" s="8" t="s">
        <v>43</v>
      </c>
      <c r="AM2" s="200" t="s">
        <v>233</v>
      </c>
      <c r="AN2" s="209" t="s">
        <v>0</v>
      </c>
      <c r="AO2" s="8" t="s">
        <v>43</v>
      </c>
      <c r="AP2" s="200" t="s">
        <v>233</v>
      </c>
      <c r="AQ2" s="8" t="s">
        <v>49</v>
      </c>
      <c r="AR2" s="200" t="s">
        <v>233</v>
      </c>
      <c r="AS2" s="8" t="s">
        <v>49</v>
      </c>
      <c r="AT2" s="200" t="s">
        <v>233</v>
      </c>
      <c r="AU2" s="209" t="s">
        <v>0</v>
      </c>
      <c r="AV2" s="8" t="s">
        <v>43</v>
      </c>
      <c r="AW2" s="200" t="s">
        <v>233</v>
      </c>
      <c r="AX2" s="209" t="s">
        <v>0</v>
      </c>
      <c r="AY2" s="11" t="s">
        <v>43</v>
      </c>
      <c r="AZ2" s="230" t="s">
        <v>233</v>
      </c>
      <c r="BA2" s="11" t="s">
        <v>43</v>
      </c>
      <c r="BB2" s="230" t="s">
        <v>233</v>
      </c>
      <c r="BC2" s="11" t="s">
        <v>43</v>
      </c>
      <c r="BD2" s="230" t="s">
        <v>233</v>
      </c>
      <c r="BE2" s="209" t="s">
        <v>0</v>
      </c>
      <c r="BF2" s="13" t="s">
        <v>43</v>
      </c>
      <c r="BG2" s="230" t="s">
        <v>233</v>
      </c>
      <c r="BH2" s="209" t="s">
        <v>0</v>
      </c>
      <c r="BI2" s="13" t="s">
        <v>43</v>
      </c>
      <c r="BJ2" s="230" t="s">
        <v>233</v>
      </c>
      <c r="BK2" s="209" t="s">
        <v>0</v>
      </c>
      <c r="BL2" s="13" t="s">
        <v>43</v>
      </c>
      <c r="BM2" s="230" t="s">
        <v>233</v>
      </c>
      <c r="BN2" s="209" t="s">
        <v>0</v>
      </c>
      <c r="BO2" s="13" t="s">
        <v>43</v>
      </c>
      <c r="BP2" s="200" t="s">
        <v>233</v>
      </c>
      <c r="BQ2" s="209" t="s">
        <v>0</v>
      </c>
      <c r="BR2" s="13" t="s">
        <v>43</v>
      </c>
      <c r="BS2" s="200" t="s">
        <v>233</v>
      </c>
      <c r="BT2" s="209" t="s">
        <v>0</v>
      </c>
      <c r="BU2" s="5" t="s">
        <v>43</v>
      </c>
      <c r="BV2" s="200" t="s">
        <v>233</v>
      </c>
    </row>
    <row r="3" spans="1:74" x14ac:dyDescent="0.3">
      <c r="A3" s="179" t="s">
        <v>145</v>
      </c>
      <c r="B3" s="6"/>
      <c r="C3" s="7">
        <f>'Imports - Data (Raw)'!C3/15</f>
        <v>1380</v>
      </c>
      <c r="D3" s="8"/>
      <c r="E3" s="7">
        <f>'Imports - Data (Raw)'!E3/15</f>
        <v>2686.6666666666665</v>
      </c>
      <c r="F3" s="14"/>
      <c r="G3" s="14">
        <f>'Imports - Data (Raw)'!G3/15</f>
        <v>2522</v>
      </c>
      <c r="H3" s="14"/>
      <c r="I3" s="14">
        <f>'Imports - Data (Raw)'!I3/15</f>
        <v>2521.6666666666665</v>
      </c>
      <c r="K3" s="6"/>
      <c r="N3" s="6"/>
      <c r="P3" s="17"/>
      <c r="Q3" s="6"/>
      <c r="S3" s="6"/>
      <c r="U3" s="17"/>
      <c r="V3" s="6"/>
      <c r="X3" s="6"/>
      <c r="Z3" s="18"/>
      <c r="AA3" s="19"/>
      <c r="AB3" s="19"/>
      <c r="AC3" s="19"/>
      <c r="AD3" s="19">
        <v>883</v>
      </c>
      <c r="AE3" s="19"/>
      <c r="AF3" s="19"/>
      <c r="AG3" s="20"/>
      <c r="AH3" s="8"/>
      <c r="AI3" s="10"/>
      <c r="AJ3" s="8"/>
      <c r="AK3" s="10"/>
      <c r="AL3" s="8"/>
      <c r="AM3" s="10"/>
      <c r="AN3" s="17"/>
      <c r="AO3" s="8"/>
      <c r="AP3" s="10"/>
      <c r="AQ3" s="8"/>
      <c r="AR3" s="10"/>
      <c r="AS3" s="8"/>
      <c r="AT3" s="21"/>
      <c r="AU3" s="17"/>
      <c r="AV3" s="8"/>
      <c r="AW3" s="10"/>
      <c r="AY3" s="22"/>
      <c r="AZ3" s="90"/>
      <c r="BB3" s="7"/>
      <c r="BD3" s="7"/>
      <c r="BE3" s="20"/>
      <c r="BF3" s="13"/>
      <c r="BG3" s="7"/>
      <c r="BH3" s="23"/>
      <c r="BI3" s="13"/>
      <c r="BJ3" s="7"/>
      <c r="BK3" s="20"/>
      <c r="BL3" s="13"/>
      <c r="BM3" s="10"/>
      <c r="BN3" s="24"/>
      <c r="BO3" s="13"/>
      <c r="BP3" s="10"/>
      <c r="BQ3" s="20"/>
      <c r="BR3" s="13"/>
      <c r="BS3" s="10"/>
      <c r="BT3" s="24"/>
      <c r="BU3" s="5"/>
      <c r="BV3" s="10"/>
    </row>
    <row r="4" spans="1:74" x14ac:dyDescent="0.3">
      <c r="A4" s="180" t="s">
        <v>146</v>
      </c>
      <c r="B4" s="11"/>
      <c r="C4" s="7"/>
      <c r="D4" s="8"/>
      <c r="E4" s="7"/>
      <c r="F4" s="11"/>
      <c r="G4" s="14"/>
      <c r="H4" s="26"/>
      <c r="I4" s="14"/>
      <c r="J4" s="18" t="s">
        <v>42</v>
      </c>
      <c r="K4" s="14">
        <v>29</v>
      </c>
      <c r="L4" s="284">
        <v>2034</v>
      </c>
      <c r="M4" s="20" t="s">
        <v>42</v>
      </c>
      <c r="N4" s="14">
        <v>41</v>
      </c>
      <c r="O4" s="284">
        <v>2190</v>
      </c>
      <c r="P4" s="18" t="s">
        <v>42</v>
      </c>
      <c r="Q4" s="19">
        <v>15</v>
      </c>
      <c r="R4" s="284">
        <v>1032</v>
      </c>
      <c r="S4" s="19">
        <v>50</v>
      </c>
      <c r="T4" s="284">
        <v>1556</v>
      </c>
      <c r="U4" s="18" t="s">
        <v>42</v>
      </c>
      <c r="V4" s="27">
        <v>42</v>
      </c>
      <c r="W4" s="284">
        <v>1358</v>
      </c>
      <c r="X4" s="27">
        <v>35</v>
      </c>
      <c r="Y4" s="284">
        <v>1078</v>
      </c>
      <c r="Z4" s="18" t="s">
        <v>42</v>
      </c>
      <c r="AA4" s="28">
        <v>31</v>
      </c>
      <c r="AB4" s="283">
        <v>688</v>
      </c>
      <c r="AE4" s="29">
        <v>26</v>
      </c>
      <c r="AF4" s="30">
        <v>401</v>
      </c>
      <c r="AG4" s="18" t="s">
        <v>42</v>
      </c>
      <c r="AH4" s="31">
        <v>22</v>
      </c>
      <c r="AI4" s="31">
        <v>426</v>
      </c>
      <c r="AJ4" s="27">
        <v>41</v>
      </c>
      <c r="AK4" s="27">
        <v>822</v>
      </c>
      <c r="AL4" s="27">
        <v>78</v>
      </c>
      <c r="AM4" s="27">
        <v>1820</v>
      </c>
      <c r="AN4" s="18" t="s">
        <v>42</v>
      </c>
      <c r="AO4" s="31">
        <v>38</v>
      </c>
      <c r="AP4" s="31">
        <v>887</v>
      </c>
      <c r="AQ4" s="14">
        <v>23</v>
      </c>
      <c r="AR4" s="14">
        <v>607</v>
      </c>
      <c r="AS4" s="14">
        <v>48</v>
      </c>
      <c r="AT4" s="32">
        <v>960</v>
      </c>
      <c r="AU4" s="18" t="s">
        <v>42</v>
      </c>
      <c r="AV4" s="33">
        <v>54</v>
      </c>
      <c r="AW4" s="33">
        <v>1350</v>
      </c>
      <c r="AX4" s="18" t="s">
        <v>42</v>
      </c>
      <c r="AY4" s="4">
        <v>21</v>
      </c>
      <c r="AZ4" s="91">
        <f>'Imports - Data (Raw)'!AZ4/15</f>
        <v>574</v>
      </c>
      <c r="BA4" s="11">
        <v>8</v>
      </c>
      <c r="BB4" s="11">
        <f>'Imports - Data (Raw)'!BB4/15</f>
        <v>308</v>
      </c>
      <c r="BC4" s="11">
        <v>6</v>
      </c>
      <c r="BD4" s="11">
        <f>'Imports - Data (Raw)'!BD4/15</f>
        <v>300</v>
      </c>
      <c r="BE4" s="18" t="s">
        <v>42</v>
      </c>
      <c r="BF4" s="34">
        <v>12</v>
      </c>
      <c r="BG4" s="34">
        <f>'Imports - Data (Raw)'!BG4/15</f>
        <v>320</v>
      </c>
      <c r="BH4" s="18" t="s">
        <v>42</v>
      </c>
      <c r="BI4" s="34">
        <v>5</v>
      </c>
      <c r="BJ4" s="35">
        <f>'Imports - Data (Raw)'!BJ4/15</f>
        <v>150</v>
      </c>
      <c r="BK4" s="18" t="s">
        <v>42</v>
      </c>
      <c r="BL4" s="36">
        <v>8</v>
      </c>
      <c r="BM4" s="36">
        <v>187</v>
      </c>
      <c r="BN4" s="18" t="s">
        <v>42</v>
      </c>
      <c r="BO4" s="36">
        <v>3</v>
      </c>
      <c r="BP4" s="36">
        <v>80</v>
      </c>
      <c r="BQ4" s="18" t="s">
        <v>42</v>
      </c>
      <c r="BR4" s="36">
        <v>10</v>
      </c>
      <c r="BS4" s="36">
        <v>200</v>
      </c>
      <c r="BT4" s="18" t="s">
        <v>42</v>
      </c>
      <c r="BU4" s="4">
        <v>5</v>
      </c>
      <c r="BV4" s="4">
        <v>130</v>
      </c>
    </row>
    <row r="5" spans="1:74" x14ac:dyDescent="0.3">
      <c r="A5" s="180" t="s">
        <v>147</v>
      </c>
      <c r="B5" s="11"/>
      <c r="C5" s="7"/>
      <c r="D5" s="11"/>
      <c r="E5" s="7"/>
      <c r="F5" s="14"/>
      <c r="G5" s="14"/>
      <c r="H5" s="26"/>
      <c r="I5" s="14"/>
      <c r="J5" s="18" t="s">
        <v>42</v>
      </c>
      <c r="K5" s="14">
        <v>88</v>
      </c>
      <c r="L5" s="284"/>
      <c r="M5" s="20" t="s">
        <v>42</v>
      </c>
      <c r="N5" s="14">
        <v>94</v>
      </c>
      <c r="O5" s="284"/>
      <c r="P5" s="18" t="s">
        <v>42</v>
      </c>
      <c r="Q5" s="19">
        <v>30</v>
      </c>
      <c r="R5" s="284"/>
      <c r="S5" s="19">
        <v>25</v>
      </c>
      <c r="T5" s="284"/>
      <c r="U5" s="18" t="s">
        <v>42</v>
      </c>
      <c r="V5" s="27">
        <v>31</v>
      </c>
      <c r="W5" s="284"/>
      <c r="X5" s="27">
        <v>40</v>
      </c>
      <c r="Y5" s="284"/>
      <c r="Z5" s="18" t="s">
        <v>42</v>
      </c>
      <c r="AA5" s="28">
        <v>28</v>
      </c>
      <c r="AB5" s="283"/>
      <c r="AC5" s="19"/>
      <c r="AD5" s="19"/>
      <c r="AE5" s="37">
        <v>31</v>
      </c>
      <c r="AF5" s="19">
        <v>208</v>
      </c>
      <c r="AG5" s="18" t="s">
        <v>42</v>
      </c>
      <c r="AH5" s="31">
        <v>27</v>
      </c>
      <c r="AI5" s="31">
        <v>213</v>
      </c>
      <c r="AJ5" s="27">
        <v>34</v>
      </c>
      <c r="AK5" s="27">
        <v>268</v>
      </c>
      <c r="AL5" s="27">
        <v>30</v>
      </c>
      <c r="AM5" s="27">
        <v>232</v>
      </c>
      <c r="AN5" s="18" t="s">
        <v>42</v>
      </c>
      <c r="AO5" s="31">
        <v>19</v>
      </c>
      <c r="AP5" s="31">
        <v>167</v>
      </c>
      <c r="AQ5" s="14">
        <v>15</v>
      </c>
      <c r="AR5" s="14">
        <v>65</v>
      </c>
      <c r="AS5" s="14">
        <v>20</v>
      </c>
      <c r="AT5" s="32">
        <v>107</v>
      </c>
      <c r="AU5" s="18" t="s">
        <v>42</v>
      </c>
      <c r="AV5" s="33">
        <v>20</v>
      </c>
      <c r="AW5" s="33">
        <v>80</v>
      </c>
      <c r="AX5" s="18" t="s">
        <v>42</v>
      </c>
      <c r="AY5" s="4">
        <v>57</v>
      </c>
      <c r="AZ5" s="91">
        <f>'Imports - Data (Raw)'!AZ5/15</f>
        <v>311.60000000000002</v>
      </c>
      <c r="BA5" s="11">
        <v>49</v>
      </c>
      <c r="BB5" s="11">
        <f>'Imports - Data (Raw)'!BB5/15</f>
        <v>284.2</v>
      </c>
      <c r="BC5" s="11">
        <v>100</v>
      </c>
      <c r="BD5" s="11">
        <f>'Imports - Data (Raw)'!BD5/15</f>
        <v>533.33333333333337</v>
      </c>
      <c r="BE5" s="18" t="s">
        <v>42</v>
      </c>
      <c r="BF5" s="34">
        <v>40</v>
      </c>
      <c r="BG5" s="34">
        <f>'Imports - Data (Raw)'!BG5/15</f>
        <v>160</v>
      </c>
      <c r="BH5" s="18" t="s">
        <v>42</v>
      </c>
      <c r="BI5" s="34">
        <v>65</v>
      </c>
      <c r="BJ5" s="35">
        <f>'Imports - Data (Raw)'!BJ5/15</f>
        <v>325</v>
      </c>
      <c r="BK5" s="18" t="s">
        <v>42</v>
      </c>
      <c r="BL5" s="36">
        <v>100</v>
      </c>
      <c r="BM5" s="36">
        <v>600</v>
      </c>
      <c r="BN5" s="18" t="s">
        <v>42</v>
      </c>
      <c r="BO5" s="36">
        <v>128</v>
      </c>
      <c r="BP5" s="36">
        <v>725</v>
      </c>
      <c r="BQ5" s="18" t="s">
        <v>42</v>
      </c>
      <c r="BR5" s="36">
        <v>150</v>
      </c>
      <c r="BS5" s="36">
        <v>1000</v>
      </c>
      <c r="BT5" s="18" t="s">
        <v>42</v>
      </c>
      <c r="BU5" s="4">
        <v>130</v>
      </c>
      <c r="BV5" s="4">
        <v>920</v>
      </c>
    </row>
    <row r="6" spans="1:74" x14ac:dyDescent="0.3">
      <c r="A6" s="180" t="s">
        <v>148</v>
      </c>
      <c r="B6" s="14"/>
      <c r="C6" s="7"/>
      <c r="D6" s="11"/>
      <c r="E6" s="7"/>
      <c r="F6" s="14"/>
      <c r="G6" s="14"/>
      <c r="H6" s="26"/>
      <c r="I6" s="14"/>
      <c r="J6" s="18" t="s">
        <v>42</v>
      </c>
      <c r="K6" s="14">
        <v>60</v>
      </c>
      <c r="L6" s="284"/>
      <c r="M6" s="20" t="s">
        <v>42</v>
      </c>
      <c r="N6" s="14">
        <v>53</v>
      </c>
      <c r="O6" s="284"/>
      <c r="P6" s="18" t="s">
        <v>42</v>
      </c>
      <c r="Q6" s="19">
        <v>35</v>
      </c>
      <c r="R6" s="284"/>
      <c r="S6" s="19">
        <v>86</v>
      </c>
      <c r="T6" s="284"/>
      <c r="U6" s="18" t="s">
        <v>42</v>
      </c>
      <c r="V6" s="27">
        <v>56</v>
      </c>
      <c r="W6" s="284"/>
      <c r="X6" s="27">
        <v>46</v>
      </c>
      <c r="Y6" s="284"/>
      <c r="Z6" s="18" t="s">
        <v>42</v>
      </c>
      <c r="AA6" s="28">
        <v>24</v>
      </c>
      <c r="AB6" s="283"/>
      <c r="AC6" s="19"/>
      <c r="AD6" s="19"/>
      <c r="AE6" s="37">
        <v>33</v>
      </c>
      <c r="AF6" s="19">
        <v>243</v>
      </c>
      <c r="AG6" s="18" t="s">
        <v>42</v>
      </c>
      <c r="AH6" s="31">
        <v>41</v>
      </c>
      <c r="AI6" s="31">
        <v>261</v>
      </c>
      <c r="AJ6" s="27">
        <v>34</v>
      </c>
      <c r="AK6" s="27">
        <v>265</v>
      </c>
      <c r="AL6" s="27">
        <v>26</v>
      </c>
      <c r="AM6" s="27">
        <v>202</v>
      </c>
      <c r="AN6" s="18" t="s">
        <v>42</v>
      </c>
      <c r="AO6" s="31">
        <v>62</v>
      </c>
      <c r="AP6" s="31">
        <v>344</v>
      </c>
      <c r="AQ6" s="14">
        <v>14</v>
      </c>
      <c r="AR6" s="14">
        <v>121</v>
      </c>
      <c r="AS6" s="14">
        <v>35</v>
      </c>
      <c r="AT6" s="32">
        <v>283</v>
      </c>
      <c r="AU6" s="18" t="s">
        <v>42</v>
      </c>
      <c r="AV6" s="33">
        <v>21</v>
      </c>
      <c r="AW6" s="33">
        <v>87</v>
      </c>
      <c r="AX6" s="18" t="s">
        <v>42</v>
      </c>
      <c r="AY6" s="4">
        <v>27</v>
      </c>
      <c r="AZ6" s="91">
        <f>'Imports - Data (Raw)'!AZ6/15</f>
        <v>146.66666666666666</v>
      </c>
      <c r="BA6" s="11">
        <v>16</v>
      </c>
      <c r="BB6" s="11">
        <f>'Imports - Data (Raw)'!BB6/15</f>
        <v>129.66666666666666</v>
      </c>
      <c r="BC6" s="11">
        <v>50</v>
      </c>
      <c r="BD6" s="11">
        <f>'Imports - Data (Raw)'!BD6/15</f>
        <v>333.33333333333331</v>
      </c>
      <c r="BE6" s="18" t="s">
        <v>42</v>
      </c>
      <c r="BF6" s="34">
        <v>46</v>
      </c>
      <c r="BG6" s="38">
        <f>'Imports - Data (Raw)'!BG6/15</f>
        <v>186.66666666666666</v>
      </c>
      <c r="BH6" s="18" t="s">
        <v>42</v>
      </c>
      <c r="BI6" s="34">
        <v>22</v>
      </c>
      <c r="BJ6" s="35">
        <f>'Imports - Data (Raw)'!BJ6/15</f>
        <v>61.6</v>
      </c>
      <c r="BK6" s="18" t="s">
        <v>42</v>
      </c>
      <c r="BL6" s="36">
        <v>30</v>
      </c>
      <c r="BM6" s="36">
        <v>100</v>
      </c>
      <c r="BN6" s="18" t="s">
        <v>42</v>
      </c>
      <c r="BO6" s="36">
        <v>35</v>
      </c>
      <c r="BP6" s="36">
        <v>163</v>
      </c>
      <c r="BQ6" s="18" t="s">
        <v>42</v>
      </c>
      <c r="BR6" s="36">
        <v>10</v>
      </c>
      <c r="BS6" s="36">
        <v>33</v>
      </c>
      <c r="BT6" s="18" t="s">
        <v>42</v>
      </c>
      <c r="BU6" s="4">
        <v>15</v>
      </c>
      <c r="BV6" s="4">
        <v>60</v>
      </c>
    </row>
    <row r="7" spans="1:74" x14ac:dyDescent="0.3">
      <c r="A7" s="180" t="s">
        <v>149</v>
      </c>
      <c r="B7" s="14"/>
      <c r="C7" s="7"/>
      <c r="D7" s="11"/>
      <c r="E7" s="7"/>
      <c r="F7" s="14"/>
      <c r="G7" s="14"/>
      <c r="H7" s="26"/>
      <c r="I7" s="14"/>
      <c r="J7" s="40"/>
      <c r="K7" s="14"/>
      <c r="L7" s="26"/>
      <c r="M7" s="20"/>
      <c r="N7" s="14"/>
      <c r="O7" s="26"/>
      <c r="P7" s="18"/>
      <c r="Q7" s="19"/>
      <c r="R7" s="26"/>
      <c r="S7" s="19"/>
      <c r="T7" s="26"/>
      <c r="U7" s="18"/>
      <c r="V7" s="27"/>
      <c r="W7" s="41"/>
      <c r="X7" s="27"/>
      <c r="Y7" s="41"/>
      <c r="Z7" s="18"/>
      <c r="AA7" s="19"/>
      <c r="AB7" s="19"/>
      <c r="AC7" s="19"/>
      <c r="AD7" s="19"/>
      <c r="AE7" s="19"/>
      <c r="AF7" s="19"/>
      <c r="AG7" s="18"/>
      <c r="AH7" s="31"/>
      <c r="AI7" s="31"/>
      <c r="AJ7" s="27"/>
      <c r="AK7" s="27"/>
      <c r="AL7" s="27"/>
      <c r="AM7" s="27"/>
      <c r="AN7" s="18"/>
      <c r="AO7" s="31"/>
      <c r="AP7" s="31"/>
      <c r="AQ7" s="14"/>
      <c r="AR7" s="14"/>
      <c r="AS7" s="14"/>
      <c r="AT7" s="32"/>
      <c r="AU7" s="18" t="s">
        <v>42</v>
      </c>
      <c r="AV7" s="42">
        <v>100</v>
      </c>
      <c r="AW7" s="42">
        <v>500</v>
      </c>
      <c r="AX7" s="18" t="s">
        <v>42</v>
      </c>
      <c r="AY7" s="4">
        <v>10</v>
      </c>
      <c r="AZ7" s="91">
        <f>'Imports - Data (Raw)'!AZ7/15</f>
        <v>46.666666666666664</v>
      </c>
      <c r="BA7" s="11">
        <v>7</v>
      </c>
      <c r="BB7" s="11">
        <f>'Imports - Data (Raw)'!BB7/15</f>
        <v>42</v>
      </c>
      <c r="BC7" s="11">
        <v>1</v>
      </c>
      <c r="BD7" s="11">
        <f>'Imports - Data (Raw)'!BD7/15</f>
        <v>8</v>
      </c>
      <c r="BE7" s="18" t="s">
        <v>42</v>
      </c>
      <c r="BF7" s="34"/>
      <c r="BG7" s="34"/>
      <c r="BH7" s="18" t="s">
        <v>42</v>
      </c>
      <c r="BI7" s="34">
        <v>5</v>
      </c>
      <c r="BJ7" s="35">
        <f>'Imports - Data (Raw)'!BJ7/15</f>
        <v>50</v>
      </c>
      <c r="BK7" s="18" t="s">
        <v>42</v>
      </c>
      <c r="BL7" s="36">
        <v>30</v>
      </c>
      <c r="BM7" s="36">
        <v>100</v>
      </c>
      <c r="BN7" s="18" t="s">
        <v>42</v>
      </c>
      <c r="BO7" s="36">
        <v>23</v>
      </c>
      <c r="BP7" s="36">
        <v>92</v>
      </c>
      <c r="BQ7" s="18" t="s">
        <v>42</v>
      </c>
      <c r="BR7" s="36">
        <v>20</v>
      </c>
      <c r="BS7" s="36">
        <v>67</v>
      </c>
      <c r="BT7" s="18" t="s">
        <v>42</v>
      </c>
      <c r="BU7" s="4">
        <v>30</v>
      </c>
      <c r="BV7" s="4">
        <v>95</v>
      </c>
    </row>
    <row r="8" spans="1:74" x14ac:dyDescent="0.3">
      <c r="A8" s="180" t="s">
        <v>150</v>
      </c>
      <c r="B8" s="14"/>
      <c r="C8" s="7">
        <f>'Imports - Data (Raw)'!C8/15</f>
        <v>3983.3333333333335</v>
      </c>
      <c r="D8" s="11"/>
      <c r="E8" s="7">
        <f>'Imports - Data (Raw)'!E8/15</f>
        <v>2000</v>
      </c>
      <c r="F8" s="14"/>
      <c r="G8" s="14">
        <f>'Imports - Data (Raw)'!G8/15</f>
        <v>3100</v>
      </c>
      <c r="H8" s="14"/>
      <c r="I8" s="14">
        <f>'Imports - Data (Raw)'!I8/15</f>
        <v>2846.6666666666665</v>
      </c>
      <c r="J8" s="18" t="s">
        <v>42</v>
      </c>
      <c r="K8" s="14">
        <v>28000</v>
      </c>
      <c r="L8" s="14">
        <v>4017</v>
      </c>
      <c r="M8" s="20" t="s">
        <v>42</v>
      </c>
      <c r="N8" s="14">
        <v>26000</v>
      </c>
      <c r="O8" s="14">
        <v>4000</v>
      </c>
      <c r="P8" s="18" t="s">
        <v>42</v>
      </c>
      <c r="Q8" s="19">
        <v>29150</v>
      </c>
      <c r="R8" s="19">
        <v>6290</v>
      </c>
      <c r="S8" s="19">
        <v>31000</v>
      </c>
      <c r="T8" s="19">
        <v>5687</v>
      </c>
      <c r="U8" s="18" t="s">
        <v>42</v>
      </c>
      <c r="V8" s="27">
        <v>32120</v>
      </c>
      <c r="W8" s="27">
        <v>5996</v>
      </c>
      <c r="X8" s="27">
        <v>30305</v>
      </c>
      <c r="Y8" s="27">
        <v>5453</v>
      </c>
      <c r="Z8" s="18" t="s">
        <v>42</v>
      </c>
      <c r="AA8" s="19">
        <v>26710</v>
      </c>
      <c r="AB8" s="19">
        <v>5075</v>
      </c>
      <c r="AC8" s="19"/>
      <c r="AD8" s="19">
        <v>5225</v>
      </c>
      <c r="AE8" s="37">
        <v>27070</v>
      </c>
      <c r="AF8" s="37">
        <v>5322</v>
      </c>
      <c r="AG8" s="18" t="s">
        <v>42</v>
      </c>
      <c r="AH8" s="31">
        <v>29870</v>
      </c>
      <c r="AI8" s="31">
        <v>5588</v>
      </c>
      <c r="AJ8" s="27">
        <v>32675</v>
      </c>
      <c r="AK8" s="27">
        <v>6741</v>
      </c>
      <c r="AL8" s="27">
        <v>25890</v>
      </c>
      <c r="AM8" s="27">
        <v>5682</v>
      </c>
      <c r="AN8" s="18" t="s">
        <v>42</v>
      </c>
      <c r="AO8" s="31">
        <v>23710</v>
      </c>
      <c r="AP8" s="31">
        <v>5601</v>
      </c>
      <c r="AQ8" s="14">
        <v>21675</v>
      </c>
      <c r="AR8" s="14">
        <v>5005</v>
      </c>
      <c r="AS8" s="14">
        <v>33000</v>
      </c>
      <c r="AT8" s="32">
        <v>8200</v>
      </c>
      <c r="AU8" s="18" t="s">
        <v>42</v>
      </c>
      <c r="AV8" s="42">
        <v>23650</v>
      </c>
      <c r="AW8" s="42">
        <v>7010</v>
      </c>
      <c r="AX8" s="18" t="s">
        <v>42</v>
      </c>
      <c r="AY8" s="34">
        <v>1225</v>
      </c>
      <c r="AZ8" s="91">
        <f>'Imports - Data (Raw)'!AZ8/15</f>
        <v>1636.6666666666667</v>
      </c>
      <c r="BA8" s="11">
        <v>433</v>
      </c>
      <c r="BB8" s="11">
        <f>'Imports - Data (Raw)'!BB8/15</f>
        <v>1017.6666666666666</v>
      </c>
      <c r="BC8" s="11">
        <v>450</v>
      </c>
      <c r="BD8" s="11">
        <f>'Imports - Data (Raw)'!BD8/15</f>
        <v>900</v>
      </c>
      <c r="BE8" s="18" t="s">
        <v>42</v>
      </c>
      <c r="BF8" s="34">
        <v>450</v>
      </c>
      <c r="BG8" s="34">
        <f>'Imports - Data (Raw)'!BG8/15</f>
        <v>900</v>
      </c>
      <c r="BH8" s="18" t="s">
        <v>42</v>
      </c>
      <c r="BI8" s="34">
        <v>600</v>
      </c>
      <c r="BJ8" s="35">
        <f>'Imports - Data (Raw)'!BJ8/15</f>
        <v>1000</v>
      </c>
      <c r="BK8" s="18" t="s">
        <v>42</v>
      </c>
      <c r="BL8" s="36">
        <v>1000</v>
      </c>
      <c r="BM8" s="36">
        <v>2333</v>
      </c>
      <c r="BN8" s="18" t="s">
        <v>42</v>
      </c>
      <c r="BO8" s="36">
        <v>1362</v>
      </c>
      <c r="BP8" s="36">
        <v>3450</v>
      </c>
      <c r="BQ8" s="18" t="s">
        <v>42</v>
      </c>
      <c r="BR8" s="36">
        <v>650</v>
      </c>
      <c r="BS8" s="36">
        <v>1800</v>
      </c>
      <c r="BT8" s="18" t="s">
        <v>42</v>
      </c>
      <c r="BU8" s="4">
        <v>1200</v>
      </c>
      <c r="BV8" s="4">
        <v>3600</v>
      </c>
    </row>
    <row r="9" spans="1:74" x14ac:dyDescent="0.3">
      <c r="A9" s="180" t="s">
        <v>151</v>
      </c>
      <c r="B9" s="14"/>
      <c r="C9" s="7"/>
      <c r="D9" s="11"/>
      <c r="E9" s="7"/>
      <c r="F9" s="14"/>
      <c r="G9" s="14"/>
      <c r="H9" s="26"/>
      <c r="I9" s="14"/>
      <c r="J9" s="40"/>
      <c r="K9" s="14"/>
      <c r="L9" s="26"/>
      <c r="M9" s="20"/>
      <c r="N9" s="14"/>
      <c r="O9" s="26"/>
      <c r="P9" s="18"/>
      <c r="Q9" s="19"/>
      <c r="R9" s="26"/>
      <c r="S9" s="19"/>
      <c r="T9" s="26"/>
      <c r="U9" s="18"/>
      <c r="V9" s="27"/>
      <c r="W9" s="41"/>
      <c r="X9" s="27"/>
      <c r="Y9" s="41"/>
      <c r="Z9" s="18"/>
      <c r="AA9" s="19"/>
      <c r="AB9" s="19"/>
      <c r="AC9" s="19"/>
      <c r="AD9" s="19"/>
      <c r="AE9" s="19"/>
      <c r="AF9" s="19"/>
      <c r="AG9" s="43"/>
      <c r="AH9" s="31"/>
      <c r="AI9" s="31"/>
      <c r="AJ9" s="27"/>
      <c r="AK9" s="27"/>
      <c r="AL9" s="27"/>
      <c r="AM9" s="27"/>
      <c r="AN9" s="18"/>
      <c r="AO9" s="31"/>
      <c r="AP9" s="31"/>
      <c r="AQ9" s="14"/>
      <c r="AR9" s="14"/>
      <c r="AS9" s="14"/>
      <c r="AT9" s="32"/>
      <c r="AU9" s="18"/>
      <c r="AV9" s="33"/>
      <c r="AW9" s="33"/>
      <c r="AX9" s="18" t="s">
        <v>42</v>
      </c>
      <c r="AY9" s="34">
        <v>26050</v>
      </c>
      <c r="AZ9" s="91">
        <f>'Imports - Data (Raw)'!AZ9/15</f>
        <v>7223.333333333333</v>
      </c>
      <c r="BA9" s="11">
        <v>19850</v>
      </c>
      <c r="BB9" s="44">
        <f>'Imports - Data (Raw)'!BB9/15</f>
        <v>8116</v>
      </c>
      <c r="BC9" s="11">
        <v>22800</v>
      </c>
      <c r="BD9" s="11">
        <f>'Imports - Data (Raw)'!BD9/15</f>
        <v>21200</v>
      </c>
      <c r="BE9" s="18" t="s">
        <v>42</v>
      </c>
      <c r="BF9" s="34">
        <v>40800</v>
      </c>
      <c r="BG9" s="34">
        <f>'Imports - Data (Raw)'!BG9/15</f>
        <v>12756.666666666666</v>
      </c>
      <c r="BH9" s="18" t="s">
        <v>42</v>
      </c>
      <c r="BI9" s="45">
        <v>55100</v>
      </c>
      <c r="BJ9" s="35">
        <f>'Imports - Data (Raw)'!BJ9/15</f>
        <v>21733.333333333332</v>
      </c>
      <c r="BK9" s="18" t="s">
        <v>42</v>
      </c>
      <c r="BL9" s="36">
        <v>46399</v>
      </c>
      <c r="BM9" s="36">
        <v>23319</v>
      </c>
      <c r="BN9" s="18" t="s">
        <v>42</v>
      </c>
      <c r="BO9" s="36">
        <v>58422</v>
      </c>
      <c r="BP9" s="36">
        <v>36004</v>
      </c>
      <c r="BQ9" s="18" t="s">
        <v>42</v>
      </c>
      <c r="BR9" s="36">
        <v>51000</v>
      </c>
      <c r="BS9" s="36">
        <v>27333</v>
      </c>
      <c r="BT9" s="18" t="s">
        <v>42</v>
      </c>
      <c r="BU9" s="4">
        <v>18800</v>
      </c>
      <c r="BV9" s="4">
        <v>39000</v>
      </c>
    </row>
    <row r="10" spans="1:74" x14ac:dyDescent="0.3">
      <c r="A10" s="180" t="s">
        <v>152</v>
      </c>
      <c r="B10" s="14"/>
      <c r="C10" s="7"/>
      <c r="D10" s="11"/>
      <c r="E10" s="7"/>
      <c r="F10" s="14"/>
      <c r="G10" s="14"/>
      <c r="H10" s="26"/>
      <c r="I10" s="14"/>
      <c r="J10" s="40"/>
      <c r="K10" s="14"/>
      <c r="L10" s="26"/>
      <c r="M10" s="20"/>
      <c r="N10" s="14"/>
      <c r="O10" s="26"/>
      <c r="P10" s="18"/>
      <c r="Q10" s="19"/>
      <c r="R10" s="26"/>
      <c r="S10" s="19"/>
      <c r="T10" s="26"/>
      <c r="U10" s="18"/>
      <c r="V10" s="27"/>
      <c r="W10" s="41"/>
      <c r="X10" s="27"/>
      <c r="Y10" s="41"/>
      <c r="Z10" s="18"/>
      <c r="AA10" s="19"/>
      <c r="AB10" s="19"/>
      <c r="AC10" s="19"/>
      <c r="AD10" s="19"/>
      <c r="AE10" s="19"/>
      <c r="AF10" s="19"/>
      <c r="AG10" s="43"/>
      <c r="AH10" s="31"/>
      <c r="AI10" s="31"/>
      <c r="AJ10" s="27"/>
      <c r="AK10" s="27"/>
      <c r="AL10" s="27"/>
      <c r="AM10" s="27"/>
      <c r="AN10" s="18"/>
      <c r="AO10" s="31"/>
      <c r="AP10" s="31"/>
      <c r="AQ10" s="14"/>
      <c r="AR10" s="14"/>
      <c r="AS10" s="14"/>
      <c r="AT10" s="32"/>
      <c r="AU10" s="18"/>
      <c r="AV10" s="33"/>
      <c r="AW10" s="33"/>
      <c r="AX10" s="18" t="s">
        <v>42</v>
      </c>
      <c r="AY10" s="34"/>
      <c r="BB10" s="25"/>
      <c r="BC10" s="11">
        <v>8000</v>
      </c>
      <c r="BD10" s="11">
        <f>'Imports - Data (Raw)'!BD10/15</f>
        <v>40</v>
      </c>
      <c r="BE10" s="18" t="s">
        <v>42</v>
      </c>
      <c r="BF10" s="34">
        <v>1500</v>
      </c>
      <c r="BG10" s="34">
        <f>'Imports - Data (Raw)'!BG10/15</f>
        <v>41.666666666666664</v>
      </c>
      <c r="BH10" s="18" t="s">
        <v>42</v>
      </c>
      <c r="BI10" s="34">
        <v>4000</v>
      </c>
      <c r="BJ10" s="35">
        <f>'Imports - Data (Raw)'!BJ10/15</f>
        <v>200</v>
      </c>
      <c r="BK10" s="18" t="s">
        <v>42</v>
      </c>
      <c r="BL10" s="36">
        <v>9000</v>
      </c>
      <c r="BM10" s="36">
        <v>467</v>
      </c>
      <c r="BN10" s="18" t="s">
        <v>42</v>
      </c>
      <c r="BO10" s="36">
        <v>8000</v>
      </c>
      <c r="BP10" s="36">
        <v>667</v>
      </c>
      <c r="BQ10" s="18" t="s">
        <v>42</v>
      </c>
      <c r="BR10" s="36">
        <v>5000</v>
      </c>
      <c r="BS10" s="36">
        <v>467</v>
      </c>
      <c r="BT10" s="18" t="s">
        <v>42</v>
      </c>
      <c r="BU10" s="4">
        <v>21200</v>
      </c>
      <c r="BV10" s="4">
        <v>2800</v>
      </c>
    </row>
    <row r="11" spans="1:74" x14ac:dyDescent="0.3">
      <c r="A11" s="180" t="s">
        <v>153</v>
      </c>
      <c r="B11" s="14"/>
      <c r="C11" s="7"/>
      <c r="D11" s="11"/>
      <c r="E11" s="7"/>
      <c r="F11" s="14"/>
      <c r="G11" s="14"/>
      <c r="H11" s="26"/>
      <c r="I11" s="14"/>
      <c r="J11" s="40"/>
      <c r="K11" s="14"/>
      <c r="L11" s="26"/>
      <c r="M11" s="20"/>
      <c r="N11" s="14"/>
      <c r="O11" s="26"/>
      <c r="P11" s="18"/>
      <c r="Q11" s="19"/>
      <c r="R11" s="26"/>
      <c r="S11" s="19"/>
      <c r="T11" s="26"/>
      <c r="U11" s="18"/>
      <c r="V11" s="27"/>
      <c r="W11" s="41"/>
      <c r="X11" s="27"/>
      <c r="Y11" s="41"/>
      <c r="Z11" s="18" t="s">
        <v>42</v>
      </c>
      <c r="AA11" s="19"/>
      <c r="AB11" s="19"/>
      <c r="AC11" s="19"/>
      <c r="AD11" s="19"/>
      <c r="AE11" s="37">
        <v>492</v>
      </c>
      <c r="AF11" s="37">
        <v>796</v>
      </c>
      <c r="AG11" s="43" t="s">
        <v>42</v>
      </c>
      <c r="AH11" s="31">
        <v>476</v>
      </c>
      <c r="AI11" s="31">
        <v>963</v>
      </c>
      <c r="AJ11" s="47">
        <v>529</v>
      </c>
      <c r="AK11" s="27">
        <v>972</v>
      </c>
      <c r="AL11" s="27">
        <v>500</v>
      </c>
      <c r="AM11" s="27">
        <v>949</v>
      </c>
      <c r="AN11" s="18" t="s">
        <v>42</v>
      </c>
      <c r="AO11" s="31">
        <v>618</v>
      </c>
      <c r="AP11" s="31">
        <v>1199</v>
      </c>
      <c r="AQ11" s="14">
        <v>425</v>
      </c>
      <c r="AR11" s="14">
        <v>947</v>
      </c>
      <c r="AS11" s="14">
        <v>750</v>
      </c>
      <c r="AT11" s="32">
        <v>1180</v>
      </c>
      <c r="AU11" s="18"/>
      <c r="AV11" s="33"/>
      <c r="AW11" s="33"/>
      <c r="AY11" s="34"/>
      <c r="BB11" s="25"/>
      <c r="BE11" s="48"/>
      <c r="BF11" s="34"/>
      <c r="BG11" s="34"/>
      <c r="BH11" s="49"/>
      <c r="BI11" s="34"/>
      <c r="BJ11" s="35"/>
      <c r="BK11" s="48"/>
      <c r="BL11" s="36"/>
      <c r="BM11" s="36"/>
      <c r="BO11" s="36"/>
      <c r="BP11" s="36"/>
      <c r="BR11" s="36"/>
      <c r="BS11" s="36"/>
    </row>
    <row r="12" spans="1:74" x14ac:dyDescent="0.3">
      <c r="A12" s="25" t="s">
        <v>383</v>
      </c>
      <c r="B12" s="14"/>
      <c r="C12" s="7">
        <f>'Imports - Data (Raw)'!C12/15</f>
        <v>58</v>
      </c>
      <c r="D12" s="11"/>
      <c r="E12" s="7">
        <f>'Imports - Data (Raw)'!E12/15</f>
        <v>90</v>
      </c>
      <c r="F12" s="14"/>
      <c r="G12" s="14">
        <f>'Imports - Data (Raw)'!G12/15</f>
        <v>90</v>
      </c>
      <c r="H12" s="26"/>
      <c r="I12" s="14">
        <f>'Imports - Data (Raw)'!I12/15</f>
        <v>93.333333333333329</v>
      </c>
      <c r="J12" s="40"/>
      <c r="K12" s="14"/>
      <c r="L12" s="26"/>
      <c r="M12" s="20"/>
      <c r="N12" s="14"/>
      <c r="O12" s="26"/>
      <c r="P12" s="18" t="s">
        <v>24</v>
      </c>
      <c r="Q12" s="19">
        <v>1400</v>
      </c>
      <c r="R12" s="19">
        <v>800</v>
      </c>
      <c r="S12" s="19">
        <v>1550</v>
      </c>
      <c r="T12" s="19">
        <v>775</v>
      </c>
      <c r="U12" s="18" t="s">
        <v>24</v>
      </c>
      <c r="V12" s="27">
        <v>1600</v>
      </c>
      <c r="W12" s="27">
        <v>788</v>
      </c>
      <c r="X12" s="27">
        <v>1685</v>
      </c>
      <c r="Y12" s="27">
        <v>763</v>
      </c>
      <c r="Z12" s="18"/>
      <c r="AA12" s="19"/>
      <c r="AB12" s="19">
        <v>711</v>
      </c>
      <c r="AC12" s="19"/>
      <c r="AD12" s="19">
        <v>624</v>
      </c>
      <c r="AE12" s="19"/>
      <c r="AF12" s="19">
        <v>703</v>
      </c>
      <c r="AG12" s="43"/>
      <c r="AH12" s="31"/>
      <c r="AI12" s="31">
        <v>840</v>
      </c>
      <c r="AJ12" s="27"/>
      <c r="AK12" s="27">
        <v>1012</v>
      </c>
      <c r="AL12" s="27"/>
      <c r="AM12" s="27">
        <v>1102</v>
      </c>
      <c r="AN12" s="18"/>
      <c r="AO12" s="31"/>
      <c r="AP12" s="31">
        <v>960</v>
      </c>
      <c r="AQ12" s="14"/>
      <c r="AR12" s="14">
        <v>1137</v>
      </c>
      <c r="AS12" s="14"/>
      <c r="AT12" s="32">
        <v>1197</v>
      </c>
      <c r="AU12" s="18"/>
      <c r="AV12" s="33"/>
      <c r="AW12" s="33">
        <v>1383</v>
      </c>
      <c r="AY12" s="34"/>
      <c r="AZ12" s="91">
        <f>'Imports - Data (Raw)'!AZ12/15</f>
        <v>150</v>
      </c>
      <c r="BB12" s="25">
        <f>'Imports - Data (Raw)'!BB12/15</f>
        <v>1763</v>
      </c>
      <c r="BD12" s="11">
        <f>'Imports - Data (Raw)'!BD12/15</f>
        <v>280</v>
      </c>
      <c r="BE12" s="48"/>
      <c r="BF12" s="34"/>
      <c r="BG12" s="45">
        <f>'Imports - Data (Raw)'!BG12/15</f>
        <v>3400</v>
      </c>
      <c r="BH12" s="50"/>
      <c r="BI12" s="34"/>
      <c r="BJ12" s="35">
        <f>'Imports - Data (Raw)'!BJ12/15</f>
        <v>2286.6666666666665</v>
      </c>
      <c r="BK12" s="48"/>
      <c r="BL12" s="36"/>
      <c r="BM12" s="36">
        <v>2793</v>
      </c>
      <c r="BO12" s="36"/>
      <c r="BP12" s="42">
        <v>9060</v>
      </c>
      <c r="BR12" s="36"/>
      <c r="BS12" s="42">
        <v>10209</v>
      </c>
      <c r="BV12" s="4">
        <v>2656</v>
      </c>
    </row>
    <row r="13" spans="1:74" ht="14.1" customHeight="1" x14ac:dyDescent="0.3">
      <c r="A13" s="181" t="s">
        <v>156</v>
      </c>
      <c r="B13" s="14"/>
      <c r="C13" s="7">
        <f>'Imports - Data (Raw)'!C13/15</f>
        <v>575</v>
      </c>
      <c r="D13" s="11"/>
      <c r="E13" s="7">
        <f>'Imports - Data (Raw)'!E13/15</f>
        <v>433.33333333333331</v>
      </c>
      <c r="F13" s="14"/>
      <c r="G13" s="14">
        <f>'Imports - Data (Raw)'!G13/15</f>
        <v>876.66666666666663</v>
      </c>
      <c r="H13" s="14"/>
      <c r="I13" s="14">
        <f>'Imports - Data (Raw)'!I13/15</f>
        <v>871.66666666666663</v>
      </c>
      <c r="J13" s="51"/>
      <c r="K13" s="14"/>
      <c r="L13" s="14">
        <v>1682</v>
      </c>
      <c r="M13" s="20"/>
      <c r="N13" s="14"/>
      <c r="O13" s="14">
        <v>1696</v>
      </c>
      <c r="P13" s="18"/>
      <c r="Q13" s="19"/>
      <c r="R13" s="19"/>
      <c r="S13" s="19"/>
      <c r="T13" s="19"/>
      <c r="U13" s="18"/>
      <c r="V13" s="27"/>
      <c r="W13" s="27">
        <v>632</v>
      </c>
      <c r="X13" s="27"/>
      <c r="Y13" s="27">
        <v>825</v>
      </c>
      <c r="Z13" s="18"/>
      <c r="AA13" s="19"/>
      <c r="AB13" s="19">
        <v>5300</v>
      </c>
      <c r="AC13" s="19"/>
      <c r="AD13" s="19"/>
      <c r="AE13" s="19"/>
      <c r="AF13" s="19"/>
      <c r="AG13" s="43"/>
      <c r="AH13" s="31"/>
      <c r="AI13" s="31"/>
      <c r="AJ13" s="27"/>
      <c r="AK13" s="27">
        <v>302</v>
      </c>
      <c r="AL13" s="27"/>
      <c r="AM13" s="27">
        <v>231</v>
      </c>
      <c r="AN13" s="18" t="s">
        <v>1</v>
      </c>
      <c r="AO13" s="31"/>
      <c r="AP13" s="31"/>
      <c r="AQ13" s="14"/>
      <c r="AR13" s="14">
        <v>287</v>
      </c>
      <c r="AS13" s="14"/>
      <c r="AT13" s="32">
        <v>240</v>
      </c>
      <c r="AU13" s="18"/>
      <c r="AV13" s="33"/>
      <c r="AW13" s="33"/>
      <c r="AY13" s="34"/>
      <c r="BB13" s="25"/>
      <c r="BE13" s="48"/>
      <c r="BF13" s="34"/>
      <c r="BG13" s="34"/>
      <c r="BH13" s="49"/>
      <c r="BI13" s="34"/>
      <c r="BJ13" s="35"/>
      <c r="BK13" s="48"/>
      <c r="BL13" s="36"/>
      <c r="BM13" s="36"/>
      <c r="BO13" s="36"/>
      <c r="BP13" s="36"/>
      <c r="BR13" s="36"/>
      <c r="BS13" s="36"/>
    </row>
    <row r="14" spans="1:74" ht="14.1" customHeight="1" x14ac:dyDescent="0.3">
      <c r="A14" s="181" t="s">
        <v>157</v>
      </c>
      <c r="B14" s="14"/>
      <c r="C14" s="7"/>
      <c r="D14" s="11"/>
      <c r="E14" s="7"/>
      <c r="F14" s="14"/>
      <c r="G14" s="14"/>
      <c r="H14" s="14"/>
      <c r="I14" s="14"/>
      <c r="J14" s="51"/>
      <c r="K14" s="14"/>
      <c r="L14" s="14"/>
      <c r="M14" s="20"/>
      <c r="N14" s="14"/>
      <c r="O14" s="14"/>
      <c r="P14" s="18"/>
      <c r="Q14" s="19"/>
      <c r="R14" s="19"/>
      <c r="S14" s="19"/>
      <c r="T14" s="19"/>
      <c r="U14" s="18"/>
      <c r="V14" s="27"/>
      <c r="W14" s="27"/>
      <c r="X14" s="27"/>
      <c r="Y14" s="27"/>
      <c r="Z14" s="51" t="s">
        <v>1</v>
      </c>
      <c r="AA14" s="19"/>
      <c r="AB14" s="19"/>
      <c r="AC14" s="19">
        <v>2880</v>
      </c>
      <c r="AD14" s="19">
        <v>7560</v>
      </c>
      <c r="AE14" s="19">
        <v>5415</v>
      </c>
      <c r="AF14" s="19">
        <v>25116</v>
      </c>
      <c r="AG14" s="43"/>
      <c r="AH14" s="31"/>
      <c r="AI14" s="31"/>
      <c r="AJ14" s="27"/>
      <c r="AK14" s="27"/>
      <c r="AL14" s="27"/>
      <c r="AM14" s="27"/>
      <c r="AN14" s="18"/>
      <c r="AO14" s="31"/>
      <c r="AP14" s="31"/>
      <c r="AQ14" s="14"/>
      <c r="AR14" s="14"/>
      <c r="AS14" s="14"/>
      <c r="AT14" s="32"/>
      <c r="AU14" s="18"/>
      <c r="AV14" s="33"/>
      <c r="AW14" s="33"/>
      <c r="AY14" s="34"/>
      <c r="BB14" s="25"/>
      <c r="BE14" s="48"/>
      <c r="BF14" s="34"/>
      <c r="BG14" s="34"/>
      <c r="BH14" s="49"/>
      <c r="BI14" s="34"/>
      <c r="BJ14" s="35"/>
      <c r="BK14" s="48"/>
      <c r="BL14" s="36"/>
      <c r="BM14" s="36"/>
      <c r="BO14" s="36"/>
      <c r="BP14" s="36"/>
      <c r="BR14" s="36"/>
      <c r="BS14" s="36"/>
    </row>
    <row r="15" spans="1:74" ht="14.1" customHeight="1" x14ac:dyDescent="0.3">
      <c r="A15" s="181" t="s">
        <v>154</v>
      </c>
      <c r="B15" s="14"/>
      <c r="C15" s="7"/>
      <c r="D15" s="11"/>
      <c r="E15" s="7"/>
      <c r="F15" s="11"/>
      <c r="G15" s="14"/>
      <c r="H15" s="11"/>
      <c r="I15" s="14"/>
      <c r="J15" s="18"/>
      <c r="K15" s="11"/>
      <c r="L15" s="11"/>
      <c r="M15" s="20"/>
      <c r="N15" s="11"/>
      <c r="O15" s="11"/>
      <c r="P15" s="18"/>
      <c r="Q15" s="19"/>
      <c r="R15" s="19"/>
      <c r="S15" s="19"/>
      <c r="T15" s="19"/>
      <c r="U15" s="18"/>
      <c r="V15" s="27"/>
      <c r="W15" s="27"/>
      <c r="X15" s="27"/>
      <c r="Y15" s="27"/>
      <c r="Z15" s="43" t="s">
        <v>1</v>
      </c>
      <c r="AA15" s="19"/>
      <c r="AB15" s="19"/>
      <c r="AC15" s="19"/>
      <c r="AD15" s="19">
        <v>2212</v>
      </c>
      <c r="AE15" s="19">
        <v>1100000</v>
      </c>
      <c r="AF15" s="19">
        <v>4121</v>
      </c>
      <c r="AG15" s="43"/>
      <c r="AI15" s="31"/>
      <c r="AJ15" s="27"/>
      <c r="AK15" s="27"/>
      <c r="AL15" s="27"/>
      <c r="AM15" s="27"/>
      <c r="AN15" s="18"/>
      <c r="AO15" s="31"/>
      <c r="AP15" s="31"/>
      <c r="AQ15" s="14"/>
      <c r="AR15" s="14"/>
      <c r="AS15" s="14"/>
      <c r="AT15" s="32"/>
      <c r="AU15" s="18"/>
      <c r="AV15" s="33"/>
      <c r="AW15" s="33"/>
      <c r="AY15" s="34"/>
      <c r="BB15" s="25"/>
      <c r="BE15" s="48"/>
      <c r="BF15" s="34"/>
      <c r="BG15" s="34"/>
      <c r="BH15" s="49"/>
      <c r="BI15" s="34"/>
      <c r="BJ15" s="35"/>
      <c r="BK15" s="48"/>
      <c r="BL15" s="36"/>
      <c r="BM15" s="36"/>
      <c r="BO15" s="36"/>
      <c r="BP15" s="36"/>
      <c r="BR15" s="36"/>
      <c r="BS15" s="36"/>
    </row>
    <row r="16" spans="1:74" x14ac:dyDescent="0.3">
      <c r="A16" s="181" t="s">
        <v>155</v>
      </c>
      <c r="B16" s="14"/>
      <c r="C16" s="7"/>
      <c r="D16" s="11"/>
      <c r="E16" s="7"/>
      <c r="F16" s="11"/>
      <c r="G16" s="14"/>
      <c r="H16" s="11"/>
      <c r="I16" s="14"/>
      <c r="J16" s="18"/>
      <c r="K16" s="11"/>
      <c r="L16" s="11"/>
      <c r="M16" s="20"/>
      <c r="N16" s="11"/>
      <c r="O16" s="11"/>
      <c r="P16" s="18"/>
      <c r="Q16" s="19"/>
      <c r="R16" s="19"/>
      <c r="S16" s="19"/>
      <c r="T16" s="19"/>
      <c r="U16" s="18"/>
      <c r="V16" s="27"/>
      <c r="W16" s="27"/>
      <c r="X16" s="27"/>
      <c r="Y16" s="27"/>
      <c r="Z16" s="18"/>
      <c r="AA16" s="19"/>
      <c r="AB16" s="19"/>
      <c r="AF16" s="52">
        <v>1612</v>
      </c>
      <c r="AG16" s="43"/>
      <c r="AH16" s="31"/>
      <c r="AI16" s="31">
        <v>313</v>
      </c>
      <c r="AJ16" s="27"/>
      <c r="AK16" s="27"/>
      <c r="AL16" s="27"/>
      <c r="AM16" s="27"/>
      <c r="AN16" s="18"/>
      <c r="AO16" s="31"/>
      <c r="AP16" s="31">
        <v>265</v>
      </c>
      <c r="AQ16" s="14"/>
      <c r="AR16" s="14"/>
      <c r="AS16" s="14"/>
      <c r="AT16" s="32"/>
      <c r="AU16" s="18"/>
      <c r="AV16" s="33"/>
      <c r="AW16" s="33"/>
      <c r="AY16" s="34"/>
      <c r="BB16" s="25"/>
      <c r="BE16" s="48"/>
      <c r="BF16" s="34"/>
      <c r="BG16" s="34"/>
      <c r="BH16" s="49"/>
      <c r="BI16" s="34"/>
      <c r="BJ16" s="35"/>
      <c r="BK16" s="48"/>
      <c r="BL16" s="36"/>
      <c r="BM16" s="36"/>
      <c r="BO16" s="36"/>
      <c r="BP16" s="36"/>
      <c r="BR16" s="36"/>
      <c r="BS16" s="36"/>
    </row>
    <row r="17" spans="1:74" x14ac:dyDescent="0.3">
      <c r="A17" s="182" t="s">
        <v>90</v>
      </c>
      <c r="B17" s="11"/>
      <c r="C17" s="7"/>
      <c r="D17" s="11"/>
      <c r="E17" s="7"/>
      <c r="F17" s="14"/>
      <c r="G17" s="14">
        <f>'Imports - Data (Raw)'!G17/15</f>
        <v>20</v>
      </c>
      <c r="H17" s="11"/>
      <c r="I17" s="14">
        <f>'Imports - Data (Raw)'!I17/15</f>
        <v>23.333333333333332</v>
      </c>
      <c r="J17" s="18"/>
      <c r="K17" s="11"/>
      <c r="L17" s="11"/>
      <c r="M17" s="20"/>
      <c r="N17" s="11"/>
      <c r="O17" s="11"/>
      <c r="P17" s="18"/>
      <c r="Q17" s="11"/>
      <c r="R17" s="11"/>
      <c r="S17" s="11"/>
      <c r="T17" s="11"/>
      <c r="U17" s="18"/>
      <c r="V17" s="11"/>
      <c r="W17" s="11"/>
      <c r="X17" s="11"/>
      <c r="Y17" s="11"/>
      <c r="Z17" s="18"/>
      <c r="AA17" s="11"/>
      <c r="AB17" s="11"/>
      <c r="AC17" s="11"/>
      <c r="AD17" s="11"/>
      <c r="AE17" s="11"/>
      <c r="AF17" s="11"/>
      <c r="AG17" s="18"/>
      <c r="AH17" s="11"/>
      <c r="AI17" s="11"/>
      <c r="AJ17" s="11"/>
      <c r="AK17" s="11"/>
      <c r="AL17" s="11"/>
      <c r="AM17" s="11"/>
      <c r="AN17" s="18"/>
      <c r="AO17" s="11"/>
      <c r="AP17" s="11"/>
      <c r="AQ17" s="11"/>
      <c r="AR17" s="11"/>
      <c r="AS17" s="11"/>
      <c r="AT17" s="54"/>
      <c r="AU17" s="18"/>
      <c r="AV17" s="11"/>
      <c r="AW17" s="11"/>
      <c r="AY17" s="11"/>
      <c r="BB17" s="25"/>
      <c r="BE17" s="18"/>
      <c r="BF17" s="11"/>
      <c r="BG17" s="34"/>
      <c r="BH17" s="18"/>
      <c r="BI17" s="11"/>
      <c r="BJ17" s="35"/>
      <c r="BK17" s="20"/>
      <c r="BL17" s="11"/>
      <c r="BM17" s="11"/>
      <c r="BN17" s="18"/>
      <c r="BO17" s="11"/>
      <c r="BP17" s="11"/>
      <c r="BQ17" s="18"/>
      <c r="BR17" s="11"/>
      <c r="BS17" s="11"/>
      <c r="BT17" s="18"/>
      <c r="BU17" s="11"/>
      <c r="BV17" s="11"/>
    </row>
    <row r="18" spans="1:74" x14ac:dyDescent="0.3">
      <c r="A18" s="20" t="s">
        <v>68</v>
      </c>
      <c r="B18" s="14"/>
      <c r="C18" s="7"/>
      <c r="D18" s="11"/>
      <c r="E18" s="7"/>
      <c r="F18" s="11"/>
      <c r="G18" s="14"/>
      <c r="H18" s="11"/>
      <c r="I18" s="14"/>
      <c r="J18" s="18"/>
      <c r="K18" s="11"/>
      <c r="L18" s="11"/>
      <c r="M18" s="20"/>
      <c r="N18" s="11"/>
      <c r="O18" s="11"/>
      <c r="P18" s="18"/>
      <c r="Q18" s="11"/>
      <c r="R18" s="11"/>
      <c r="S18" s="11"/>
      <c r="T18" s="11"/>
      <c r="U18" s="18"/>
      <c r="V18" s="11"/>
      <c r="W18" s="11"/>
      <c r="X18" s="11"/>
      <c r="Y18" s="11"/>
      <c r="Z18" s="18"/>
      <c r="AA18" s="11"/>
      <c r="AB18" s="11"/>
      <c r="AC18" s="11"/>
      <c r="AD18" s="11"/>
      <c r="AE18" s="11"/>
      <c r="AF18" s="11"/>
      <c r="AG18" s="18"/>
      <c r="AH18" s="11"/>
      <c r="AI18" s="11"/>
      <c r="AJ18" s="11"/>
      <c r="AK18" s="11"/>
      <c r="AL18" s="11"/>
      <c r="AM18" s="11"/>
      <c r="AN18" s="18"/>
      <c r="AO18" s="11"/>
      <c r="AP18" s="11"/>
      <c r="AQ18" s="11"/>
      <c r="AR18" s="11"/>
      <c r="AS18" s="11"/>
      <c r="AT18" s="54"/>
      <c r="AU18" s="18"/>
      <c r="AV18" s="11"/>
      <c r="AW18" s="11"/>
      <c r="AY18" s="11"/>
      <c r="BB18" s="25"/>
      <c r="BE18" s="18"/>
      <c r="BF18" s="11"/>
      <c r="BG18" s="34"/>
      <c r="BH18" s="18"/>
      <c r="BI18" s="11"/>
      <c r="BJ18" s="35"/>
      <c r="BK18" s="20"/>
      <c r="BL18" s="11"/>
      <c r="BM18" s="11"/>
      <c r="BN18" s="55"/>
      <c r="BO18" s="11"/>
      <c r="BP18" s="11"/>
      <c r="BQ18" s="55"/>
      <c r="BR18" s="11"/>
      <c r="BS18" s="11"/>
      <c r="BT18" s="55"/>
      <c r="BU18" s="11"/>
      <c r="BV18" s="54">
        <v>1644</v>
      </c>
    </row>
    <row r="19" spans="1:74" ht="14.1" customHeight="1" x14ac:dyDescent="0.3">
      <c r="A19" s="25" t="s">
        <v>3</v>
      </c>
      <c r="B19" s="14"/>
      <c r="C19" s="7"/>
      <c r="D19" s="11"/>
      <c r="E19" s="7"/>
      <c r="F19" s="14"/>
      <c r="G19" s="14">
        <f>'Imports - Data (Raw)'!G19/15</f>
        <v>76.666666666666671</v>
      </c>
      <c r="H19" s="11"/>
      <c r="I19" s="14">
        <f>'Imports - Data (Raw)'!I19/15</f>
        <v>73.333333333333329</v>
      </c>
      <c r="J19" s="18"/>
      <c r="K19" s="11"/>
      <c r="L19" s="11"/>
      <c r="M19" s="20"/>
      <c r="N19" s="11"/>
      <c r="O19" s="11"/>
      <c r="P19" s="18"/>
      <c r="Q19" s="19"/>
      <c r="R19" s="19"/>
      <c r="S19" s="19"/>
      <c r="T19" s="19"/>
      <c r="U19" s="18"/>
      <c r="V19" s="27"/>
      <c r="W19" s="27"/>
      <c r="X19" s="27"/>
      <c r="Y19" s="27"/>
      <c r="Z19" s="18"/>
      <c r="AA19" s="19"/>
      <c r="AB19" s="19"/>
      <c r="AC19" s="19"/>
      <c r="AD19" s="19"/>
      <c r="AE19" s="19"/>
      <c r="AF19" s="19">
        <v>310</v>
      </c>
      <c r="AG19" s="43"/>
      <c r="AH19" s="31"/>
      <c r="AI19" s="31">
        <v>375</v>
      </c>
      <c r="AJ19" s="27"/>
      <c r="AK19" s="27">
        <v>423</v>
      </c>
      <c r="AL19" s="27"/>
      <c r="AM19" s="27">
        <v>560</v>
      </c>
      <c r="AN19" s="18"/>
      <c r="AO19" s="31"/>
      <c r="AP19" s="31">
        <v>489</v>
      </c>
      <c r="AQ19" s="14"/>
      <c r="AR19" s="14">
        <v>891</v>
      </c>
      <c r="AS19" s="14"/>
      <c r="AT19" s="32">
        <v>616</v>
      </c>
      <c r="AU19" s="18"/>
      <c r="AV19" s="33"/>
      <c r="AW19" s="33">
        <v>757</v>
      </c>
      <c r="AY19" s="34"/>
      <c r="AZ19" s="91">
        <f>'Imports - Data (Raw)'!AZ19/15</f>
        <v>840</v>
      </c>
      <c r="BB19" s="44">
        <f>'Imports - Data (Raw)'!BB19/15</f>
        <v>1057</v>
      </c>
      <c r="BD19" s="44">
        <f>'Imports - Data (Raw)'!BD19/15</f>
        <v>313.33333333333331</v>
      </c>
      <c r="BE19" s="48"/>
      <c r="BF19" s="34"/>
      <c r="BG19" s="34">
        <f>'Imports - Data (Raw)'!BG19/15</f>
        <v>322.53333333333336</v>
      </c>
      <c r="BH19" s="50"/>
      <c r="BI19" s="34"/>
      <c r="BJ19" s="35">
        <f>'Imports - Data (Raw)'!BJ19/15</f>
        <v>283.2</v>
      </c>
      <c r="BK19" s="48"/>
      <c r="BL19" s="36"/>
      <c r="BM19" s="36">
        <v>226</v>
      </c>
      <c r="BO19" s="36"/>
      <c r="BP19" s="56">
        <v>263</v>
      </c>
      <c r="BR19" s="36"/>
      <c r="BS19" s="56">
        <v>273</v>
      </c>
    </row>
    <row r="20" spans="1:74" x14ac:dyDescent="0.3">
      <c r="A20" s="25" t="s">
        <v>4</v>
      </c>
      <c r="B20" s="14"/>
      <c r="C20" s="7"/>
      <c r="D20" s="11"/>
      <c r="E20" s="7"/>
      <c r="F20" s="14"/>
      <c r="G20" s="14">
        <f>'Imports - Data (Raw)'!G20/15</f>
        <v>20</v>
      </c>
      <c r="H20" s="11"/>
      <c r="I20" s="14">
        <f>'Imports - Data (Raw)'!I20/15</f>
        <v>18</v>
      </c>
      <c r="J20" s="18"/>
      <c r="K20" s="11"/>
      <c r="L20" s="11"/>
      <c r="M20" s="20"/>
      <c r="N20" s="11"/>
      <c r="O20" s="11"/>
      <c r="P20" s="18"/>
      <c r="Q20" s="19"/>
      <c r="R20" s="19">
        <v>1382</v>
      </c>
      <c r="S20" s="19"/>
      <c r="T20" s="19">
        <v>838</v>
      </c>
      <c r="U20" s="18"/>
      <c r="V20" s="27"/>
      <c r="W20" s="27">
        <v>825</v>
      </c>
      <c r="X20" s="27"/>
      <c r="Y20" s="27">
        <v>839</v>
      </c>
      <c r="Z20" s="18"/>
      <c r="AA20" s="19"/>
      <c r="AB20" s="37">
        <v>881</v>
      </c>
      <c r="AC20" s="19"/>
      <c r="AD20" s="19">
        <v>1514</v>
      </c>
      <c r="AE20" s="19"/>
      <c r="AF20" s="19">
        <v>597</v>
      </c>
      <c r="AG20" s="43"/>
      <c r="AH20" s="31"/>
      <c r="AI20" s="31">
        <v>670</v>
      </c>
      <c r="AJ20" s="27"/>
      <c r="AK20" s="27">
        <v>834</v>
      </c>
      <c r="AL20" s="27"/>
      <c r="AM20" s="27">
        <v>793</v>
      </c>
      <c r="AN20" s="18"/>
      <c r="AO20" s="31"/>
      <c r="AP20" s="31">
        <v>957</v>
      </c>
      <c r="AQ20" s="14"/>
      <c r="AR20" s="14">
        <v>903</v>
      </c>
      <c r="AS20" s="14"/>
      <c r="AT20" s="32">
        <v>1072</v>
      </c>
      <c r="AU20" s="18"/>
      <c r="AV20" s="33"/>
      <c r="AW20" s="33">
        <v>4528</v>
      </c>
      <c r="AZ20" s="91">
        <f>'Imports - Data (Raw)'!AZ20/15</f>
        <v>3832</v>
      </c>
      <c r="BB20" s="44">
        <f>'Imports - Data (Raw)'!BB20/15</f>
        <v>2836</v>
      </c>
      <c r="BD20" s="44">
        <f>'Imports - Data (Raw)'!BD20/15</f>
        <v>1386.6666666666667</v>
      </c>
      <c r="BE20" s="48"/>
      <c r="BF20" s="34"/>
      <c r="BG20" s="34">
        <f>'Imports - Data (Raw)'!BG20/15</f>
        <v>1478.6666666666667</v>
      </c>
      <c r="BH20" s="50"/>
      <c r="BI20" s="34"/>
      <c r="BJ20" s="35">
        <f>'Imports - Data (Raw)'!BJ20/15</f>
        <v>1381.6666666666667</v>
      </c>
      <c r="BK20" s="48"/>
      <c r="BL20" s="36"/>
      <c r="BM20" s="36">
        <v>2208</v>
      </c>
      <c r="BO20" s="36"/>
      <c r="BP20" s="36">
        <v>6211</v>
      </c>
      <c r="BR20" s="36"/>
      <c r="BS20" s="36">
        <v>2253</v>
      </c>
      <c r="BV20" s="4">
        <v>9410</v>
      </c>
    </row>
    <row r="21" spans="1:74" x14ac:dyDescent="0.3">
      <c r="A21" s="25" t="s">
        <v>5</v>
      </c>
      <c r="B21" s="14"/>
      <c r="C21" s="7">
        <f>'Imports - Data (Raw)'!C21/15</f>
        <v>74.666666666666671</v>
      </c>
      <c r="D21" s="11"/>
      <c r="E21" s="7">
        <f>'Imports - Data (Raw)'!E21/15</f>
        <v>43.333333333333336</v>
      </c>
      <c r="F21" s="14"/>
      <c r="G21" s="14">
        <f>'Imports - Data (Raw)'!G21/15</f>
        <v>176.66666666666666</v>
      </c>
      <c r="H21" s="11"/>
      <c r="I21" s="14">
        <f>'Imports - Data (Raw)'!I21/15</f>
        <v>180</v>
      </c>
      <c r="J21" s="18"/>
      <c r="K21" s="11"/>
      <c r="L21" s="11"/>
      <c r="M21" s="20"/>
      <c r="N21" s="11"/>
      <c r="O21" s="11"/>
      <c r="P21" s="18"/>
      <c r="Q21" s="11"/>
      <c r="R21" s="11"/>
      <c r="S21" s="11"/>
      <c r="T21" s="11"/>
      <c r="U21" s="18"/>
      <c r="V21" s="11"/>
      <c r="W21" s="11"/>
      <c r="X21" s="11"/>
      <c r="Y21" s="11"/>
      <c r="Z21" s="18"/>
      <c r="AA21" s="19"/>
      <c r="AB21" s="19"/>
      <c r="AC21" s="19"/>
      <c r="AD21" s="19"/>
      <c r="AE21" s="19"/>
      <c r="AF21" s="19">
        <v>384</v>
      </c>
      <c r="AG21" s="43"/>
      <c r="AH21" s="31"/>
      <c r="AI21" s="31">
        <v>419</v>
      </c>
      <c r="AJ21" s="27"/>
      <c r="AK21" s="27">
        <v>508</v>
      </c>
      <c r="AL21" s="27"/>
      <c r="AM21" s="27">
        <v>451</v>
      </c>
      <c r="AN21" s="18"/>
      <c r="AO21" s="31"/>
      <c r="AP21" s="31">
        <v>500</v>
      </c>
      <c r="AQ21" s="14"/>
      <c r="AR21" s="14">
        <v>461</v>
      </c>
      <c r="AS21" s="14"/>
      <c r="AT21" s="32">
        <v>360</v>
      </c>
      <c r="AU21" s="18"/>
      <c r="AV21" s="33"/>
      <c r="AW21" s="33">
        <v>550</v>
      </c>
      <c r="AY21" s="34"/>
      <c r="AZ21" s="91">
        <f>'Imports - Data (Raw)'!AZ21/15</f>
        <v>646.66666666666663</v>
      </c>
      <c r="BB21" s="25">
        <f>'Imports - Data (Raw)'!BB21/15</f>
        <v>287.33333333333331</v>
      </c>
      <c r="BD21" s="11">
        <f>'Imports - Data (Raw)'!BD21/15</f>
        <v>374</v>
      </c>
      <c r="BE21" s="48"/>
      <c r="BF21" s="34"/>
      <c r="BG21" s="34">
        <f>'Imports - Data (Raw)'!BG21/15</f>
        <v>705.06666666666672</v>
      </c>
      <c r="BH21" s="49"/>
      <c r="BI21" s="34"/>
      <c r="BJ21" s="35">
        <f>'Imports - Data (Raw)'!BJ21/15</f>
        <v>354</v>
      </c>
      <c r="BK21" s="48"/>
      <c r="BL21" s="36"/>
      <c r="BM21" s="36">
        <v>288</v>
      </c>
      <c r="BO21" s="36"/>
      <c r="BP21" s="56">
        <v>255</v>
      </c>
      <c r="BR21" s="36"/>
      <c r="BS21" s="56">
        <v>320</v>
      </c>
    </row>
    <row r="22" spans="1:74" x14ac:dyDescent="0.3">
      <c r="A22" s="197" t="s">
        <v>93</v>
      </c>
      <c r="B22" s="11"/>
      <c r="C22" s="7"/>
      <c r="D22" s="11"/>
      <c r="E22" s="7"/>
      <c r="F22" s="14"/>
      <c r="G22" s="14">
        <f>'Imports - Data (Raw)'!G22/15</f>
        <v>11.333333333333334</v>
      </c>
      <c r="H22" s="11"/>
      <c r="I22" s="14">
        <f>'Imports - Data (Raw)'!I22/15</f>
        <v>13.333333333333334</v>
      </c>
      <c r="J22" s="18"/>
      <c r="K22" s="11"/>
      <c r="L22" s="11"/>
      <c r="M22" s="20"/>
      <c r="N22" s="11"/>
      <c r="O22" s="11"/>
      <c r="P22" s="18"/>
      <c r="Q22" s="11"/>
      <c r="R22" s="11"/>
      <c r="S22" s="11"/>
      <c r="T22" s="11"/>
      <c r="U22" s="18"/>
      <c r="V22" s="11"/>
      <c r="W22" s="11"/>
      <c r="X22" s="11"/>
      <c r="Y22" s="11"/>
      <c r="Z22" s="18"/>
      <c r="AA22" s="11"/>
      <c r="AB22" s="11"/>
      <c r="AC22" s="11"/>
      <c r="AD22" s="11"/>
      <c r="AE22" s="11"/>
      <c r="AF22" s="11"/>
      <c r="AG22" s="18"/>
      <c r="AH22" s="11"/>
      <c r="AI22" s="11"/>
      <c r="AJ22" s="11"/>
      <c r="AK22" s="11"/>
      <c r="AL22" s="11"/>
      <c r="AM22" s="11"/>
      <c r="AN22" s="18"/>
      <c r="AO22" s="11"/>
      <c r="AP22" s="11"/>
      <c r="AQ22" s="11"/>
      <c r="AR22" s="11"/>
      <c r="AS22" s="11"/>
      <c r="AT22" s="54"/>
      <c r="AU22" s="18"/>
      <c r="AV22" s="11"/>
      <c r="AW22" s="11"/>
      <c r="AY22" s="11"/>
      <c r="BB22" s="25"/>
      <c r="BE22" s="18"/>
      <c r="BF22" s="11"/>
      <c r="BG22" s="34"/>
      <c r="BH22" s="18"/>
      <c r="BI22" s="11"/>
      <c r="BJ22" s="35"/>
      <c r="BK22" s="20"/>
      <c r="BL22" s="11"/>
      <c r="BM22" s="11"/>
      <c r="BN22" s="18"/>
      <c r="BO22" s="11"/>
      <c r="BP22" s="11"/>
      <c r="BQ22" s="18"/>
      <c r="BR22" s="11"/>
      <c r="BS22" s="11"/>
      <c r="BT22" s="18"/>
      <c r="BU22" s="11"/>
      <c r="BV22" s="11"/>
    </row>
    <row r="23" spans="1:74" x14ac:dyDescent="0.3">
      <c r="A23" s="181" t="s">
        <v>158</v>
      </c>
      <c r="B23" s="11"/>
      <c r="C23" s="7"/>
      <c r="D23" s="11"/>
      <c r="E23" s="7"/>
      <c r="F23" s="14"/>
      <c r="G23" s="14"/>
      <c r="H23" s="11"/>
      <c r="I23" s="14"/>
      <c r="J23" s="18"/>
      <c r="K23" s="11"/>
      <c r="L23" s="11"/>
      <c r="M23" s="20"/>
      <c r="N23" s="11"/>
      <c r="O23" s="11"/>
      <c r="P23" s="18"/>
      <c r="Q23" s="11"/>
      <c r="R23" s="11"/>
      <c r="S23" s="11"/>
      <c r="T23" s="11"/>
      <c r="U23" s="18"/>
      <c r="V23" s="11"/>
      <c r="W23" s="11"/>
      <c r="X23" s="11"/>
      <c r="Y23" s="11"/>
      <c r="Z23" s="18"/>
      <c r="AA23" s="11"/>
      <c r="AB23" s="11"/>
      <c r="AC23" s="11"/>
      <c r="AD23" s="11"/>
      <c r="AE23" s="11"/>
      <c r="AF23" s="11"/>
      <c r="AG23" s="18"/>
      <c r="AH23" s="11"/>
      <c r="AI23" s="11"/>
      <c r="AJ23" s="11"/>
      <c r="AK23" s="11"/>
      <c r="AL23" s="11"/>
      <c r="AM23" s="11"/>
      <c r="AN23" s="18"/>
      <c r="AO23" s="11"/>
      <c r="AP23" s="11"/>
      <c r="AQ23" s="11"/>
      <c r="AR23" s="11"/>
      <c r="AS23" s="11"/>
      <c r="AT23" s="54"/>
      <c r="AU23" s="18"/>
      <c r="AV23" s="11"/>
      <c r="AW23" s="11"/>
      <c r="AX23" s="18" t="s">
        <v>7</v>
      </c>
      <c r="AY23" s="11"/>
      <c r="BA23" s="44">
        <v>4</v>
      </c>
      <c r="BB23" s="44">
        <f>'Imports - Data (Raw)'!BB23/15</f>
        <v>18.666666666666668</v>
      </c>
      <c r="BE23" s="18"/>
      <c r="BF23" s="11"/>
      <c r="BG23" s="34"/>
      <c r="BH23" s="18"/>
      <c r="BI23" s="11"/>
      <c r="BJ23" s="35"/>
      <c r="BK23" s="20"/>
      <c r="BL23" s="11"/>
      <c r="BM23" s="11"/>
      <c r="BN23" s="18"/>
      <c r="BO23" s="11"/>
      <c r="BP23" s="11"/>
      <c r="BQ23" s="18"/>
      <c r="BR23" s="11"/>
      <c r="BS23" s="11"/>
      <c r="BT23" s="18"/>
      <c r="BU23" s="11"/>
      <c r="BV23" s="11"/>
    </row>
    <row r="24" spans="1:74" x14ac:dyDescent="0.3">
      <c r="A24" s="25" t="s">
        <v>65</v>
      </c>
      <c r="B24" s="14"/>
      <c r="C24" s="7">
        <f>'Imports - Data (Raw)'!C24/15</f>
        <v>333.33333333333331</v>
      </c>
      <c r="D24" s="11"/>
      <c r="E24" s="7">
        <f>'Imports - Data (Raw)'!E24/15</f>
        <v>400</v>
      </c>
      <c r="F24" s="57"/>
      <c r="G24" s="14"/>
      <c r="H24" s="11"/>
      <c r="I24" s="14"/>
      <c r="J24" s="18"/>
      <c r="K24" s="11"/>
      <c r="L24" s="11"/>
      <c r="M24" s="20"/>
      <c r="N24" s="11"/>
      <c r="O24" s="11"/>
      <c r="P24" s="18"/>
      <c r="Q24" s="11"/>
      <c r="R24" s="11"/>
      <c r="S24" s="11"/>
      <c r="T24" s="11"/>
      <c r="U24" s="18"/>
      <c r="V24" s="11"/>
      <c r="W24" s="11"/>
      <c r="X24" s="11"/>
      <c r="Y24" s="11"/>
      <c r="Z24" s="18"/>
      <c r="AA24" s="19"/>
      <c r="AB24" s="19"/>
      <c r="AC24" s="19"/>
      <c r="AD24" s="19"/>
      <c r="AE24" s="19"/>
      <c r="AF24" s="19"/>
      <c r="AG24" s="48"/>
      <c r="AH24" s="11"/>
      <c r="AI24" s="11"/>
      <c r="AJ24" s="27"/>
      <c r="AK24" s="27"/>
      <c r="AL24" s="27"/>
      <c r="AM24" s="27"/>
      <c r="AN24" s="18"/>
      <c r="AO24" s="31"/>
      <c r="AP24" s="30"/>
      <c r="AQ24" s="11"/>
      <c r="AR24" s="11"/>
      <c r="AS24" s="11"/>
      <c r="AT24" s="54"/>
      <c r="AU24" s="18"/>
      <c r="AV24" s="33"/>
      <c r="AW24" s="33"/>
      <c r="AY24" s="34"/>
      <c r="BB24" s="25"/>
      <c r="BE24" s="18"/>
      <c r="BF24" s="34"/>
      <c r="BG24" s="34"/>
      <c r="BH24" s="49"/>
      <c r="BI24" s="34"/>
      <c r="BJ24" s="35"/>
      <c r="BK24" s="48"/>
      <c r="BL24" s="36"/>
      <c r="BM24" s="36"/>
      <c r="BO24" s="36"/>
      <c r="BP24" s="36"/>
      <c r="BR24" s="36"/>
      <c r="BS24" s="36"/>
    </row>
    <row r="25" spans="1:74" x14ac:dyDescent="0.3">
      <c r="A25" s="25" t="s">
        <v>6</v>
      </c>
      <c r="B25" s="14"/>
      <c r="C25" s="7">
        <f>'Imports - Data (Raw)'!C25/15</f>
        <v>7833.333333333333</v>
      </c>
      <c r="D25" s="11"/>
      <c r="E25" s="7">
        <f>'Imports - Data (Raw)'!E25/15</f>
        <v>7000</v>
      </c>
      <c r="F25" s="14"/>
      <c r="G25" s="14">
        <f>'Imports - Data (Raw)'!G25/15</f>
        <v>7766.666666666667</v>
      </c>
      <c r="H25" s="14"/>
      <c r="I25" s="14">
        <f>'Imports - Data (Raw)'!I25/15</f>
        <v>7800</v>
      </c>
      <c r="J25" s="18" t="s">
        <v>7</v>
      </c>
      <c r="K25" s="14">
        <v>2732</v>
      </c>
      <c r="L25" s="14">
        <v>12760</v>
      </c>
      <c r="M25" s="20" t="s">
        <v>7</v>
      </c>
      <c r="N25" s="14">
        <v>3294</v>
      </c>
      <c r="O25" s="14">
        <v>13354</v>
      </c>
      <c r="P25" s="18" t="s">
        <v>7</v>
      </c>
      <c r="Q25" s="19">
        <v>5278</v>
      </c>
      <c r="R25" s="19">
        <v>24505</v>
      </c>
      <c r="S25" s="19">
        <v>4275</v>
      </c>
      <c r="T25" s="19">
        <v>20039</v>
      </c>
      <c r="U25" s="18" t="s">
        <v>7</v>
      </c>
      <c r="V25" s="27">
        <v>3450</v>
      </c>
      <c r="W25" s="27">
        <v>15923</v>
      </c>
      <c r="X25" s="27">
        <v>3150</v>
      </c>
      <c r="Y25" s="27">
        <v>13650</v>
      </c>
      <c r="Z25" s="18" t="s">
        <v>7</v>
      </c>
      <c r="AA25" s="19">
        <v>3100</v>
      </c>
      <c r="AB25" s="19">
        <v>13786</v>
      </c>
      <c r="AC25" s="19">
        <v>3600</v>
      </c>
      <c r="AD25" s="19">
        <v>14823</v>
      </c>
      <c r="AE25" s="19">
        <v>4150</v>
      </c>
      <c r="AF25" s="19">
        <v>16341</v>
      </c>
      <c r="AG25" s="43" t="s">
        <v>7</v>
      </c>
      <c r="AH25" s="31">
        <v>4710</v>
      </c>
      <c r="AI25" s="31">
        <v>12364</v>
      </c>
      <c r="AJ25" s="27">
        <v>4550</v>
      </c>
      <c r="AK25" s="27">
        <v>11034</v>
      </c>
      <c r="AL25" s="27">
        <v>6441</v>
      </c>
      <c r="AM25" s="27">
        <v>15058</v>
      </c>
      <c r="AN25" s="18" t="s">
        <v>7</v>
      </c>
      <c r="AO25" s="31">
        <v>12222</v>
      </c>
      <c r="AP25" s="31">
        <v>28538</v>
      </c>
      <c r="AQ25" s="14">
        <v>13089</v>
      </c>
      <c r="AR25" s="14">
        <v>27333</v>
      </c>
      <c r="AS25" s="14">
        <v>12141</v>
      </c>
      <c r="AT25" s="32">
        <v>24495</v>
      </c>
      <c r="AU25" s="18" t="s">
        <v>7</v>
      </c>
      <c r="AV25" s="33">
        <v>8939</v>
      </c>
      <c r="AW25" s="33">
        <v>19099</v>
      </c>
      <c r="AX25" s="18" t="s">
        <v>7</v>
      </c>
      <c r="AY25" s="34">
        <v>11864</v>
      </c>
      <c r="AZ25" s="91">
        <f>'Imports - Data (Raw)'!AZ25/15</f>
        <v>32428.666666666668</v>
      </c>
      <c r="BA25" s="11">
        <v>17869</v>
      </c>
      <c r="BB25" s="25">
        <f>'Imports - Data (Raw)'!BB25/15</f>
        <v>42821.599999999999</v>
      </c>
      <c r="BC25" s="11">
        <v>7215</v>
      </c>
      <c r="BD25" s="11">
        <f>'Imports - Data (Raw)'!BD25/15</f>
        <v>19240</v>
      </c>
      <c r="BE25" s="18" t="s">
        <v>7</v>
      </c>
      <c r="BF25" s="34">
        <v>13257</v>
      </c>
      <c r="BG25" s="34">
        <f>'Imports - Data (Raw)'!BG25/15</f>
        <v>28281.599999999999</v>
      </c>
      <c r="BH25" s="18" t="s">
        <v>7</v>
      </c>
      <c r="BI25" s="34">
        <v>17642</v>
      </c>
      <c r="BJ25" s="35">
        <f>'Imports - Data (Raw)'!BJ25/15</f>
        <v>45869.2</v>
      </c>
      <c r="BK25" s="18" t="s">
        <v>7</v>
      </c>
      <c r="BL25" s="36">
        <v>10329</v>
      </c>
      <c r="BM25" s="36">
        <v>41315</v>
      </c>
      <c r="BN25" s="18" t="s">
        <v>7</v>
      </c>
      <c r="BO25" s="36">
        <v>16525</v>
      </c>
      <c r="BP25" s="36">
        <v>63268</v>
      </c>
      <c r="BQ25" s="18" t="s">
        <v>7</v>
      </c>
      <c r="BR25" s="42">
        <v>12000</v>
      </c>
      <c r="BS25" s="36">
        <v>50133</v>
      </c>
      <c r="BT25" s="18" t="s">
        <v>7</v>
      </c>
      <c r="BU25" s="4">
        <v>15905</v>
      </c>
      <c r="BV25" s="4">
        <v>55138</v>
      </c>
    </row>
    <row r="26" spans="1:74" x14ac:dyDescent="0.3">
      <c r="A26" s="25" t="s">
        <v>8</v>
      </c>
      <c r="B26" s="14"/>
      <c r="C26" s="7">
        <f>'Imports - Data (Raw)'!C26/15</f>
        <v>653.33333333333337</v>
      </c>
      <c r="D26" s="11"/>
      <c r="E26" s="7">
        <f>'Imports - Data (Raw)'!E26/15</f>
        <v>266.66666666666669</v>
      </c>
      <c r="F26" s="14"/>
      <c r="G26" s="14">
        <f>'Imports - Data (Raw)'!G26/15</f>
        <v>923.33333333333337</v>
      </c>
      <c r="H26" s="14"/>
      <c r="I26" s="14">
        <f>'Imports - Data (Raw)'!I26/15</f>
        <v>913.33333333333337</v>
      </c>
      <c r="J26" s="18" t="s">
        <v>7</v>
      </c>
      <c r="K26" s="14">
        <v>2210</v>
      </c>
      <c r="L26" s="14">
        <v>1350</v>
      </c>
      <c r="M26" s="20" t="s">
        <v>7</v>
      </c>
      <c r="N26" s="14">
        <v>1726</v>
      </c>
      <c r="O26" s="14">
        <v>1176</v>
      </c>
      <c r="P26" s="18" t="s">
        <v>7</v>
      </c>
      <c r="Q26" s="19">
        <v>1325</v>
      </c>
      <c r="R26" s="19">
        <v>1136</v>
      </c>
      <c r="S26" s="19">
        <v>2320</v>
      </c>
      <c r="T26" s="19">
        <v>1740</v>
      </c>
      <c r="U26" s="18" t="s">
        <v>7</v>
      </c>
      <c r="V26" s="27">
        <v>2200</v>
      </c>
      <c r="W26" s="27">
        <v>1624</v>
      </c>
      <c r="X26" s="27">
        <v>2380</v>
      </c>
      <c r="Y26" s="27">
        <v>1520</v>
      </c>
      <c r="Z26" s="18" t="s">
        <v>7</v>
      </c>
      <c r="AA26" s="19">
        <v>2260</v>
      </c>
      <c r="AB26" s="19">
        <v>1467</v>
      </c>
      <c r="AC26" s="19">
        <v>2350</v>
      </c>
      <c r="AD26" s="19">
        <v>1692</v>
      </c>
      <c r="AE26" s="19">
        <v>2490</v>
      </c>
      <c r="AF26" s="19">
        <v>1985</v>
      </c>
      <c r="AG26" s="43" t="s">
        <v>7</v>
      </c>
      <c r="AH26" s="31">
        <v>3265</v>
      </c>
      <c r="AI26" s="31">
        <v>1887</v>
      </c>
      <c r="AJ26" s="27">
        <v>3500</v>
      </c>
      <c r="AK26" s="27">
        <v>2100</v>
      </c>
      <c r="AL26" s="27">
        <v>3450</v>
      </c>
      <c r="AM26" s="27">
        <v>2530</v>
      </c>
      <c r="AN26" s="18" t="s">
        <v>7</v>
      </c>
      <c r="AO26" s="31">
        <v>3655</v>
      </c>
      <c r="AP26" s="31">
        <v>2680</v>
      </c>
      <c r="AQ26" s="14">
        <v>4229</v>
      </c>
      <c r="AR26" s="14">
        <v>3101</v>
      </c>
      <c r="AS26" s="14">
        <v>5166</v>
      </c>
      <c r="AT26" s="32">
        <v>3127</v>
      </c>
      <c r="AU26" s="18" t="s">
        <v>7</v>
      </c>
      <c r="AV26" s="33">
        <v>6390</v>
      </c>
      <c r="AW26" s="33">
        <v>3743</v>
      </c>
      <c r="AX26" s="18" t="s">
        <v>7</v>
      </c>
      <c r="AY26" s="34">
        <v>2275</v>
      </c>
      <c r="AZ26" s="91">
        <f>'Imports - Data (Raw)'!AZ26/15</f>
        <v>1744</v>
      </c>
      <c r="BA26" s="11">
        <v>2570</v>
      </c>
      <c r="BB26" s="25">
        <f>'Imports - Data (Raw)'!BB26/15</f>
        <v>1927.4666666666667</v>
      </c>
      <c r="BC26" s="11">
        <v>1590</v>
      </c>
      <c r="BD26" s="11">
        <f>'Imports - Data (Raw)'!BD26/15</f>
        <v>1378</v>
      </c>
      <c r="BE26" s="18" t="s">
        <v>7</v>
      </c>
      <c r="BF26" s="34">
        <v>4344</v>
      </c>
      <c r="BG26" s="34">
        <f>'Imports - Data (Raw)'!BG26/15</f>
        <v>3475.2</v>
      </c>
      <c r="BH26" s="18" t="s">
        <v>7</v>
      </c>
      <c r="BI26" s="34">
        <v>8732</v>
      </c>
      <c r="BJ26" s="35">
        <f>'Imports - Data (Raw)'!BJ26/15</f>
        <v>9314.1333333333332</v>
      </c>
      <c r="BK26" s="18" t="s">
        <v>7</v>
      </c>
      <c r="BL26" s="36">
        <v>14172</v>
      </c>
      <c r="BM26" s="36">
        <v>6628</v>
      </c>
      <c r="BN26" s="18" t="s">
        <v>7</v>
      </c>
      <c r="BO26" s="36">
        <v>10055</v>
      </c>
      <c r="BP26" s="36">
        <v>7371</v>
      </c>
      <c r="BQ26" s="18" t="s">
        <v>7</v>
      </c>
      <c r="BR26" s="36">
        <v>9002</v>
      </c>
      <c r="BS26" s="36">
        <v>6834</v>
      </c>
      <c r="BT26" s="18" t="s">
        <v>7</v>
      </c>
      <c r="BU26" s="4">
        <v>17100</v>
      </c>
      <c r="BV26" s="4">
        <v>13539</v>
      </c>
    </row>
    <row r="27" spans="1:74" x14ac:dyDescent="0.3">
      <c r="A27" s="11" t="s">
        <v>71</v>
      </c>
      <c r="B27" s="14"/>
      <c r="C27" s="7"/>
      <c r="D27" s="11"/>
      <c r="E27" s="7">
        <f>'Imports - Data (Raw)'!E27/15</f>
        <v>13.333333333333334</v>
      </c>
      <c r="F27" s="14"/>
      <c r="G27" s="14">
        <f>'Imports - Data (Raw)'!G27/15</f>
        <v>376.66666666666669</v>
      </c>
      <c r="H27" s="14"/>
      <c r="I27" s="14">
        <f>'Imports - Data (Raw)'!I27/15</f>
        <v>393.33333333333331</v>
      </c>
      <c r="J27" s="18"/>
      <c r="K27" s="14"/>
      <c r="L27" s="14">
        <v>783</v>
      </c>
      <c r="M27" s="20"/>
      <c r="N27" s="14"/>
      <c r="O27" s="14">
        <v>841</v>
      </c>
      <c r="P27" s="18" t="s">
        <v>7</v>
      </c>
      <c r="Q27" s="19">
        <v>845</v>
      </c>
      <c r="R27" s="19">
        <v>1332</v>
      </c>
      <c r="S27" s="19">
        <v>500</v>
      </c>
      <c r="T27" s="19">
        <v>781</v>
      </c>
      <c r="U27" s="18" t="s">
        <v>7</v>
      </c>
      <c r="V27" s="27">
        <v>395</v>
      </c>
      <c r="W27" s="27">
        <v>674</v>
      </c>
      <c r="X27" s="27"/>
      <c r="Y27" s="27"/>
      <c r="Z27" s="18"/>
      <c r="AA27" s="11"/>
      <c r="AB27" s="11"/>
      <c r="AC27" s="11"/>
      <c r="AD27" s="11"/>
      <c r="AE27" s="11"/>
      <c r="AF27" s="11"/>
      <c r="AG27" s="18"/>
      <c r="AH27" s="31"/>
      <c r="AI27" s="31"/>
      <c r="AJ27" s="11"/>
      <c r="AK27" s="11"/>
      <c r="AL27" s="11"/>
      <c r="AM27" s="11"/>
      <c r="AN27" s="18"/>
      <c r="AO27" s="11"/>
      <c r="AP27" s="11"/>
      <c r="AQ27" s="11"/>
      <c r="AR27" s="11"/>
      <c r="AS27" s="11"/>
      <c r="AT27" s="54"/>
      <c r="AU27" s="18"/>
      <c r="AV27" s="11"/>
      <c r="AW27" s="11"/>
      <c r="AY27" s="11"/>
      <c r="BB27" s="25"/>
      <c r="BE27" s="18"/>
      <c r="BF27" s="11"/>
      <c r="BG27" s="34"/>
      <c r="BH27" s="18"/>
      <c r="BI27" s="11"/>
      <c r="BJ27" s="35"/>
      <c r="BK27" s="18"/>
      <c r="BL27" s="11"/>
      <c r="BM27" s="11"/>
      <c r="BN27" s="18"/>
      <c r="BO27" s="11"/>
      <c r="BP27" s="11"/>
      <c r="BQ27" s="18"/>
      <c r="BR27" s="11"/>
      <c r="BS27" s="11"/>
      <c r="BT27" s="18"/>
      <c r="BU27" s="11"/>
      <c r="BV27" s="11"/>
    </row>
    <row r="28" spans="1:74" ht="28.8" x14ac:dyDescent="0.3">
      <c r="A28" s="193" t="s">
        <v>72</v>
      </c>
      <c r="B28" s="26"/>
      <c r="C28" s="7">
        <f>'Imports - Data (Raw)'!C28/15</f>
        <v>12847.2</v>
      </c>
      <c r="D28" s="11"/>
      <c r="E28" s="7">
        <f>'Imports - Data (Raw)'!E28/15</f>
        <v>14100</v>
      </c>
      <c r="F28" s="14"/>
      <c r="G28" s="14"/>
      <c r="H28" s="14"/>
      <c r="I28" s="14"/>
      <c r="J28" s="18"/>
      <c r="K28" s="14"/>
      <c r="L28" s="14"/>
      <c r="M28" s="20"/>
      <c r="N28" s="14"/>
      <c r="O28" s="14"/>
      <c r="P28" s="18"/>
      <c r="Q28" s="19"/>
      <c r="R28" s="19"/>
      <c r="S28" s="19"/>
      <c r="T28" s="19"/>
      <c r="U28" s="18"/>
      <c r="V28" s="27"/>
      <c r="W28" s="27"/>
      <c r="X28" s="27"/>
      <c r="Y28" s="27"/>
      <c r="Z28" s="18"/>
      <c r="AA28" s="11"/>
      <c r="AB28" s="11"/>
      <c r="AC28" s="11"/>
      <c r="AD28" s="11"/>
      <c r="AE28" s="11"/>
      <c r="AF28" s="11"/>
      <c r="AG28" s="18"/>
      <c r="AH28" s="31"/>
      <c r="AI28" s="31"/>
      <c r="AJ28" s="11"/>
      <c r="AK28" s="11"/>
      <c r="AL28" s="11"/>
      <c r="AM28" s="11"/>
      <c r="AN28" s="18"/>
      <c r="AO28" s="11"/>
      <c r="AP28" s="11"/>
      <c r="AQ28" s="11"/>
      <c r="AR28" s="11"/>
      <c r="AS28" s="11"/>
      <c r="AT28" s="54"/>
      <c r="AU28" s="18"/>
      <c r="AV28" s="11"/>
      <c r="AW28" s="11"/>
      <c r="AY28" s="11"/>
      <c r="BB28" s="25"/>
      <c r="BE28" s="18"/>
      <c r="BF28" s="11"/>
      <c r="BG28" s="34"/>
      <c r="BH28" s="18"/>
      <c r="BI28" s="11"/>
      <c r="BJ28" s="35"/>
      <c r="BK28" s="18"/>
      <c r="BL28" s="11"/>
      <c r="BM28" s="11"/>
      <c r="BN28" s="18"/>
      <c r="BO28" s="11"/>
      <c r="BP28" s="11"/>
      <c r="BQ28" s="18"/>
      <c r="BR28" s="11"/>
      <c r="BS28" s="11"/>
      <c r="BT28" s="18"/>
      <c r="BU28" s="11"/>
      <c r="BV28" s="11"/>
    </row>
    <row r="29" spans="1:74" x14ac:dyDescent="0.3">
      <c r="A29" s="183" t="s">
        <v>159</v>
      </c>
      <c r="C29" s="7"/>
      <c r="D29" s="11"/>
      <c r="E29" s="7"/>
      <c r="F29" s="14"/>
      <c r="G29" s="14">
        <f>'Imports - Data (Raw)'!G29/15</f>
        <v>18610</v>
      </c>
      <c r="H29" s="14"/>
      <c r="I29" s="14">
        <f>'Imports - Data (Raw)'!I29/15</f>
        <v>18700</v>
      </c>
      <c r="J29" s="18" t="s">
        <v>58</v>
      </c>
      <c r="K29" s="14">
        <v>1333</v>
      </c>
      <c r="L29" s="14">
        <v>21603</v>
      </c>
      <c r="M29" s="20" t="s">
        <v>58</v>
      </c>
      <c r="N29" s="14">
        <v>1240</v>
      </c>
      <c r="O29" s="14">
        <v>20773</v>
      </c>
      <c r="P29" s="58" t="s">
        <v>2</v>
      </c>
      <c r="Q29" s="19">
        <v>2414</v>
      </c>
      <c r="R29" s="19">
        <v>43236</v>
      </c>
      <c r="S29" s="19">
        <v>2496</v>
      </c>
      <c r="T29" s="19">
        <v>38866</v>
      </c>
      <c r="U29" s="58" t="s">
        <v>44</v>
      </c>
      <c r="V29" s="27">
        <v>2178</v>
      </c>
      <c r="W29" s="27">
        <v>34661</v>
      </c>
      <c r="X29" s="27">
        <v>2320</v>
      </c>
      <c r="Y29" s="27">
        <v>31150</v>
      </c>
      <c r="Z29" s="18" t="s">
        <v>44</v>
      </c>
      <c r="AA29" s="59">
        <v>2315</v>
      </c>
      <c r="AB29" s="11">
        <v>31793</v>
      </c>
      <c r="AC29" s="19"/>
      <c r="AD29" s="60"/>
      <c r="AE29" s="19"/>
      <c r="AF29" s="60"/>
      <c r="AG29" s="43"/>
      <c r="AH29" s="31"/>
      <c r="AI29" s="60"/>
      <c r="AJ29" s="27"/>
      <c r="AK29" s="27">
        <v>50702</v>
      </c>
      <c r="AL29" s="27"/>
      <c r="AM29" s="27">
        <v>44748</v>
      </c>
      <c r="AN29" s="18"/>
      <c r="AO29" s="31"/>
      <c r="AP29" s="31">
        <v>78327</v>
      </c>
      <c r="AQ29" s="14"/>
      <c r="AR29" s="14">
        <v>59503</v>
      </c>
      <c r="AS29" s="14"/>
      <c r="AT29" s="32">
        <v>60725</v>
      </c>
      <c r="AU29" s="18" t="s">
        <v>44</v>
      </c>
      <c r="AV29" s="33">
        <v>4551</v>
      </c>
      <c r="AW29" s="33">
        <v>65641</v>
      </c>
      <c r="AX29" s="18" t="s">
        <v>44</v>
      </c>
      <c r="AY29" s="54">
        <v>4361</v>
      </c>
      <c r="AZ29" s="91">
        <f>'Imports - Data (Raw)'!AZ29/15</f>
        <v>62603.333333333336</v>
      </c>
      <c r="BA29" s="11">
        <v>5021</v>
      </c>
      <c r="BB29" s="44">
        <f>'Imports - Data (Raw)'!BB29/15</f>
        <v>79139.46666666666</v>
      </c>
      <c r="BC29" s="61">
        <v>3123</v>
      </c>
      <c r="BD29" s="11">
        <f>'Imports - Data (Raw)'!BD29/15</f>
        <v>71904</v>
      </c>
      <c r="BE29" s="18"/>
      <c r="BF29" s="11"/>
      <c r="BG29" s="38">
        <f>'Imports - Data (Raw)'!BG29/15</f>
        <v>66986.666666666672</v>
      </c>
      <c r="BH29" s="49"/>
      <c r="BI29" s="11"/>
      <c r="BJ29" s="35">
        <f>'Imports - Data (Raw)'!BJ29/15</f>
        <v>133100</v>
      </c>
      <c r="BK29" s="48"/>
      <c r="BL29" s="36"/>
      <c r="BM29" s="30">
        <v>70670</v>
      </c>
      <c r="BO29" s="36"/>
      <c r="BP29" s="30">
        <v>136001</v>
      </c>
      <c r="BR29" s="36"/>
      <c r="BS29" s="30">
        <v>103387</v>
      </c>
      <c r="BT29" s="62" t="s">
        <v>82</v>
      </c>
      <c r="BU29" s="4">
        <v>3798</v>
      </c>
      <c r="BV29" s="4">
        <v>126601</v>
      </c>
    </row>
    <row r="30" spans="1:74" x14ac:dyDescent="0.3">
      <c r="A30" s="181" t="s">
        <v>160</v>
      </c>
      <c r="C30" s="7"/>
      <c r="E30" s="7"/>
      <c r="G30" s="14"/>
      <c r="I30" s="14"/>
      <c r="Z30" s="20"/>
      <c r="AC30" s="52"/>
      <c r="AD30" s="37">
        <v>17838</v>
      </c>
      <c r="AE30" s="52"/>
      <c r="AF30" s="37">
        <v>19216</v>
      </c>
      <c r="AG30" s="18"/>
      <c r="AH30" s="31"/>
      <c r="AI30" s="29">
        <v>25057</v>
      </c>
      <c r="AJ30" s="11"/>
      <c r="AK30" s="11"/>
      <c r="AL30" s="11"/>
      <c r="AM30" s="11"/>
      <c r="AN30" s="18"/>
      <c r="AO30" s="11"/>
      <c r="AP30" s="11"/>
      <c r="AQ30" s="11"/>
      <c r="AR30" s="11"/>
      <c r="AS30" s="11"/>
      <c r="AT30" s="54"/>
      <c r="AU30" s="18"/>
      <c r="AV30" s="11"/>
      <c r="AW30" s="11"/>
      <c r="AY30" s="11"/>
      <c r="BB30" s="25"/>
      <c r="BE30" s="18"/>
      <c r="BF30" s="11"/>
      <c r="BG30" s="34"/>
      <c r="BH30" s="18"/>
      <c r="BI30" s="11"/>
      <c r="BJ30" s="35"/>
      <c r="BK30" s="18"/>
      <c r="BL30" s="11"/>
      <c r="BM30" s="11"/>
      <c r="BN30" s="18"/>
      <c r="BO30" s="11"/>
      <c r="BP30" s="11"/>
      <c r="BQ30" s="18"/>
      <c r="BR30" s="11"/>
      <c r="BS30" s="11"/>
      <c r="BT30" s="18"/>
      <c r="BU30" s="11"/>
      <c r="BV30" s="11"/>
    </row>
    <row r="31" spans="1:74" x14ac:dyDescent="0.3">
      <c r="A31" s="181" t="s">
        <v>161</v>
      </c>
      <c r="C31" s="7"/>
      <c r="E31" s="7"/>
      <c r="G31" s="14"/>
      <c r="I31" s="14"/>
      <c r="Z31" s="20"/>
      <c r="AC31" s="52"/>
      <c r="AD31" s="37">
        <v>9882</v>
      </c>
      <c r="AE31" s="52"/>
      <c r="AF31" s="37">
        <v>11013</v>
      </c>
      <c r="AG31" s="18"/>
      <c r="AH31" s="31"/>
      <c r="AI31" s="29">
        <v>11486</v>
      </c>
      <c r="AJ31" s="11"/>
      <c r="AK31" s="11"/>
      <c r="AL31" s="11"/>
      <c r="AM31" s="11"/>
      <c r="AN31" s="18"/>
      <c r="AO31" s="11"/>
      <c r="AP31" s="11"/>
      <c r="AQ31" s="11"/>
      <c r="AR31" s="11"/>
      <c r="AS31" s="11"/>
      <c r="AT31" s="54"/>
      <c r="AU31" s="18"/>
      <c r="AV31" s="11"/>
      <c r="AW31" s="11"/>
      <c r="AY31" s="11"/>
      <c r="BB31" s="25"/>
      <c r="BE31" s="18"/>
      <c r="BF31" s="11"/>
      <c r="BG31" s="34"/>
      <c r="BH31" s="18"/>
      <c r="BI31" s="11"/>
      <c r="BJ31" s="35"/>
      <c r="BK31" s="18"/>
      <c r="BL31" s="11"/>
      <c r="BM31" s="11"/>
      <c r="BN31" s="18"/>
      <c r="BO31" s="11"/>
      <c r="BP31" s="11"/>
      <c r="BQ31" s="18"/>
      <c r="BR31" s="11"/>
      <c r="BS31" s="11"/>
      <c r="BT31" s="18"/>
      <c r="BU31" s="11"/>
      <c r="BV31" s="11"/>
    </row>
    <row r="32" spans="1:74" x14ac:dyDescent="0.3">
      <c r="A32" s="181" t="s">
        <v>162</v>
      </c>
      <c r="C32" s="7"/>
      <c r="E32" s="7"/>
      <c r="G32" s="14"/>
      <c r="I32" s="14"/>
      <c r="Z32" s="20"/>
      <c r="AC32" s="52"/>
      <c r="AD32" s="52"/>
      <c r="AE32" s="52"/>
      <c r="AF32" s="37">
        <v>1223</v>
      </c>
      <c r="AG32" s="18"/>
      <c r="AH32" s="31"/>
      <c r="AI32" s="29">
        <v>1656</v>
      </c>
      <c r="AJ32" s="11"/>
      <c r="AK32" s="11"/>
      <c r="AL32" s="11"/>
      <c r="AM32" s="11"/>
      <c r="AN32" s="18"/>
      <c r="AO32" s="11"/>
      <c r="AP32" s="11"/>
      <c r="AQ32" s="11"/>
      <c r="AR32" s="11"/>
      <c r="AS32" s="11"/>
      <c r="AT32" s="54"/>
      <c r="AU32" s="18"/>
      <c r="AV32" s="11"/>
      <c r="AW32" s="11"/>
      <c r="AY32" s="11"/>
      <c r="BB32" s="25"/>
      <c r="BE32" s="18"/>
      <c r="BF32" s="11"/>
      <c r="BG32" s="34"/>
      <c r="BH32" s="18"/>
      <c r="BI32" s="11"/>
      <c r="BJ32" s="35"/>
      <c r="BK32" s="18"/>
      <c r="BL32" s="11"/>
      <c r="BM32" s="11"/>
      <c r="BN32" s="18"/>
      <c r="BO32" s="11"/>
      <c r="BP32" s="11"/>
      <c r="BQ32" s="18"/>
      <c r="BR32" s="11"/>
      <c r="BS32" s="11"/>
      <c r="BT32" s="18"/>
      <c r="BU32" s="11"/>
      <c r="BV32" s="11"/>
    </row>
    <row r="33" spans="1:74" x14ac:dyDescent="0.3">
      <c r="A33" s="194" t="s">
        <v>231</v>
      </c>
      <c r="C33" s="7"/>
      <c r="E33" s="7"/>
      <c r="G33" s="14"/>
      <c r="I33" s="14"/>
      <c r="Z33" s="20"/>
      <c r="AC33" s="52"/>
      <c r="AD33" s="37">
        <v>7534</v>
      </c>
      <c r="AE33" s="52"/>
      <c r="AF33" s="37">
        <v>8662</v>
      </c>
      <c r="AG33" s="18"/>
      <c r="AH33" s="11"/>
      <c r="AI33" s="29">
        <v>8136</v>
      </c>
      <c r="AJ33" s="11"/>
      <c r="AK33" s="11"/>
      <c r="AL33" s="11"/>
      <c r="AM33" s="11"/>
      <c r="AN33" s="18"/>
      <c r="AO33" s="11"/>
      <c r="AP33" s="11"/>
      <c r="AQ33" s="11"/>
      <c r="AR33" s="11"/>
      <c r="AS33" s="11"/>
      <c r="AT33" s="54"/>
      <c r="AU33" s="18"/>
      <c r="AV33" s="11"/>
      <c r="AW33" s="11"/>
      <c r="AY33" s="11"/>
      <c r="BB33" s="25"/>
      <c r="BE33" s="18"/>
      <c r="BF33" s="11"/>
      <c r="BG33" s="34"/>
      <c r="BH33" s="18"/>
      <c r="BI33" s="11"/>
      <c r="BJ33" s="35"/>
      <c r="BK33" s="18"/>
      <c r="BL33" s="11"/>
      <c r="BM33" s="11"/>
      <c r="BN33" s="18"/>
      <c r="BO33" s="11"/>
      <c r="BP33" s="11"/>
      <c r="BQ33" s="18"/>
      <c r="BR33" s="11"/>
      <c r="BS33" s="11"/>
      <c r="BT33" s="18"/>
      <c r="BU33" s="11"/>
      <c r="BV33" s="11"/>
    </row>
    <row r="34" spans="1:74" x14ac:dyDescent="0.3">
      <c r="A34" s="180" t="s">
        <v>84</v>
      </c>
      <c r="B34" s="14"/>
      <c r="C34" s="7">
        <f>'Imports - Data (Raw)'!C34/15</f>
        <v>9100</v>
      </c>
      <c r="D34" s="11"/>
      <c r="E34" s="7">
        <f>'Imports - Data (Raw)'!E34/15</f>
        <v>8333.3333333333339</v>
      </c>
      <c r="F34" s="14"/>
      <c r="G34" s="14">
        <f>'Imports - Data (Raw)'!G34/15</f>
        <v>7300</v>
      </c>
      <c r="H34" s="14"/>
      <c r="I34" s="14">
        <f>'Imports - Data (Raw)'!I34/15</f>
        <v>7346.666666666667</v>
      </c>
      <c r="J34" s="18" t="s">
        <v>7</v>
      </c>
      <c r="K34" s="14">
        <v>4800</v>
      </c>
      <c r="L34" s="14">
        <v>7939</v>
      </c>
      <c r="M34" s="20" t="s">
        <v>7</v>
      </c>
      <c r="N34" s="14">
        <v>4138</v>
      </c>
      <c r="O34" s="14">
        <v>7436</v>
      </c>
      <c r="P34" s="18" t="s">
        <v>7</v>
      </c>
      <c r="Q34" s="19">
        <v>3335</v>
      </c>
      <c r="R34" s="19">
        <v>5695</v>
      </c>
      <c r="S34" s="19">
        <v>2490</v>
      </c>
      <c r="T34" s="19">
        <v>3645</v>
      </c>
      <c r="U34" s="18" t="s">
        <v>7</v>
      </c>
      <c r="V34" s="27">
        <v>2470</v>
      </c>
      <c r="W34" s="27">
        <v>3564</v>
      </c>
      <c r="X34" s="27">
        <v>2750</v>
      </c>
      <c r="Y34" s="27">
        <v>3476</v>
      </c>
      <c r="Z34" s="18" t="s">
        <v>7</v>
      </c>
      <c r="AA34" s="19">
        <v>2550</v>
      </c>
      <c r="AB34" s="19">
        <v>3958</v>
      </c>
      <c r="AC34" s="19">
        <v>2830</v>
      </c>
      <c r="AD34" s="19">
        <v>3586</v>
      </c>
      <c r="AE34" s="19">
        <v>2865</v>
      </c>
      <c r="AF34" s="19">
        <v>4134</v>
      </c>
      <c r="AG34" s="43" t="s">
        <v>7</v>
      </c>
      <c r="AH34" s="31">
        <v>3100</v>
      </c>
      <c r="AI34" s="31">
        <v>3860</v>
      </c>
      <c r="AJ34" s="27">
        <v>3060</v>
      </c>
      <c r="AK34" s="27">
        <v>4620</v>
      </c>
      <c r="AL34" s="27">
        <v>2169</v>
      </c>
      <c r="AM34" s="27">
        <v>3058</v>
      </c>
      <c r="AN34" s="18" t="s">
        <v>7</v>
      </c>
      <c r="AO34" s="31">
        <v>1746</v>
      </c>
      <c r="AP34" s="31">
        <v>2621</v>
      </c>
      <c r="AQ34" s="14">
        <v>564</v>
      </c>
      <c r="AR34" s="14">
        <v>939</v>
      </c>
      <c r="AS34" s="14">
        <v>400</v>
      </c>
      <c r="AT34" s="32">
        <v>752</v>
      </c>
      <c r="AU34" s="18" t="s">
        <v>7</v>
      </c>
      <c r="AV34" s="33">
        <v>2393</v>
      </c>
      <c r="AW34" s="33">
        <v>3075</v>
      </c>
      <c r="AX34" s="18" t="s">
        <v>7</v>
      </c>
      <c r="AY34" s="34">
        <v>2010</v>
      </c>
      <c r="AZ34" s="91">
        <f>'Imports - Data (Raw)'!AZ34/15</f>
        <v>2961.4666666666667</v>
      </c>
      <c r="BA34" s="11">
        <v>2557</v>
      </c>
      <c r="BB34" s="25">
        <f>'Imports - Data (Raw)'!BB34/15</f>
        <v>2954.4666666666667</v>
      </c>
      <c r="BC34" s="11">
        <v>2525</v>
      </c>
      <c r="BD34" s="11">
        <f>'Imports - Data (Raw)'!BD34/15</f>
        <v>3533.3333333333335</v>
      </c>
      <c r="BE34" s="18" t="s">
        <v>7</v>
      </c>
      <c r="BF34" s="34">
        <v>1061</v>
      </c>
      <c r="BG34" s="34">
        <f>'Imports - Data (Raw)'!BG34/15</f>
        <v>1788</v>
      </c>
      <c r="BH34" s="18" t="s">
        <v>7</v>
      </c>
      <c r="BI34" s="34">
        <v>1762</v>
      </c>
      <c r="BJ34" s="35">
        <f>'Imports - Data (Raw)'!BJ34/15</f>
        <v>1195.0666666666666</v>
      </c>
      <c r="BK34" s="15" t="s">
        <v>7</v>
      </c>
      <c r="BL34" s="36">
        <v>382</v>
      </c>
      <c r="BM34" s="36">
        <v>1030</v>
      </c>
      <c r="BN34" s="15" t="s">
        <v>7</v>
      </c>
      <c r="BO34" s="36">
        <v>4132</v>
      </c>
      <c r="BP34" s="42">
        <v>5644</v>
      </c>
      <c r="BQ34" s="15" t="s">
        <v>7</v>
      </c>
      <c r="BR34" s="36">
        <v>3410</v>
      </c>
      <c r="BS34" s="36">
        <v>4444</v>
      </c>
      <c r="BT34" s="15" t="s">
        <v>7</v>
      </c>
      <c r="BU34" s="4">
        <v>3375</v>
      </c>
      <c r="BV34" s="4">
        <v>6325</v>
      </c>
    </row>
    <row r="35" spans="1:74" x14ac:dyDescent="0.3">
      <c r="A35" s="180" t="s">
        <v>384</v>
      </c>
      <c r="B35" s="14"/>
      <c r="C35" s="7"/>
      <c r="D35" s="11"/>
      <c r="E35" s="7"/>
      <c r="F35" s="14"/>
      <c r="G35" s="14">
        <f>'Imports - Data (Raw)'!G35/15</f>
        <v>1780</v>
      </c>
      <c r="H35" s="14"/>
      <c r="I35" s="14">
        <f>'Imports - Data (Raw)'!I35/15</f>
        <v>1333.3333333333333</v>
      </c>
      <c r="J35" s="18" t="s">
        <v>7</v>
      </c>
      <c r="K35" s="14">
        <v>485</v>
      </c>
      <c r="L35" s="14">
        <v>1607</v>
      </c>
      <c r="M35" s="20" t="s">
        <v>7</v>
      </c>
      <c r="N35" s="14">
        <v>445</v>
      </c>
      <c r="O35" s="14">
        <v>1521</v>
      </c>
      <c r="P35" s="18" t="s">
        <v>7</v>
      </c>
      <c r="Q35" s="19">
        <v>930</v>
      </c>
      <c r="R35" s="19">
        <v>3629</v>
      </c>
      <c r="S35" s="19">
        <v>833</v>
      </c>
      <c r="T35" s="19">
        <v>2925</v>
      </c>
      <c r="U35" s="18" t="s">
        <v>7</v>
      </c>
      <c r="V35" s="27">
        <v>908</v>
      </c>
      <c r="W35" s="27">
        <v>3533</v>
      </c>
      <c r="X35" s="27">
        <v>932</v>
      </c>
      <c r="Y35" s="27">
        <v>3287</v>
      </c>
      <c r="Z35" s="18" t="s">
        <v>7</v>
      </c>
      <c r="AA35" s="19">
        <v>915</v>
      </c>
      <c r="AB35" s="19">
        <v>3414</v>
      </c>
      <c r="AC35" s="19">
        <v>946</v>
      </c>
      <c r="AD35" s="19">
        <v>3124</v>
      </c>
      <c r="AE35" s="19">
        <v>927</v>
      </c>
      <c r="AF35" s="19">
        <v>3010</v>
      </c>
      <c r="AG35" s="43" t="s">
        <v>7</v>
      </c>
      <c r="AH35" s="31">
        <v>875</v>
      </c>
      <c r="AI35" s="31">
        <v>3438</v>
      </c>
      <c r="AJ35" s="27">
        <v>967</v>
      </c>
      <c r="AK35" s="27">
        <v>3934</v>
      </c>
      <c r="AL35" s="27">
        <v>919</v>
      </c>
      <c r="AM35" s="27">
        <v>4648</v>
      </c>
      <c r="AN35" s="18" t="s">
        <v>7</v>
      </c>
      <c r="AO35" s="31">
        <v>1173</v>
      </c>
      <c r="AP35" s="31">
        <v>5475</v>
      </c>
      <c r="AQ35" s="14">
        <v>1175</v>
      </c>
      <c r="AR35" s="14">
        <v>2413</v>
      </c>
      <c r="AS35" s="14">
        <v>1503</v>
      </c>
      <c r="AT35" s="32">
        <v>3088</v>
      </c>
      <c r="AU35" s="18" t="s">
        <v>7</v>
      </c>
      <c r="AV35" s="33">
        <v>1316</v>
      </c>
      <c r="AW35" s="33">
        <v>2852</v>
      </c>
      <c r="AX35" s="18" t="s">
        <v>7</v>
      </c>
      <c r="AY35" s="34">
        <v>2196</v>
      </c>
      <c r="AZ35" s="91">
        <f>'Imports - Data (Raw)'!AZ35/15</f>
        <v>4582.666666666667</v>
      </c>
      <c r="BA35" s="11">
        <v>3733</v>
      </c>
      <c r="BB35" s="25">
        <f>'Imports - Data (Raw)'!BB35/15</f>
        <v>8475.2666666666664</v>
      </c>
      <c r="BD35" s="11">
        <f>'Imports - Data (Raw)'!BD35/15</f>
        <v>4138.666666666667</v>
      </c>
      <c r="BE35" s="18"/>
      <c r="BF35" s="34"/>
      <c r="BG35" s="34">
        <f>'Imports - Data (Raw)'!BG35/15</f>
        <v>2200.6666666666665</v>
      </c>
      <c r="BH35" s="49"/>
      <c r="BI35" s="34"/>
      <c r="BJ35" s="35">
        <f>'Imports - Data (Raw)'!BJ35/15</f>
        <v>9405.6666666666661</v>
      </c>
      <c r="BK35" s="62" t="s">
        <v>2</v>
      </c>
      <c r="BL35" s="36">
        <v>2592</v>
      </c>
      <c r="BM35" s="36">
        <v>34536</v>
      </c>
      <c r="BN35" s="15" t="s">
        <v>2</v>
      </c>
      <c r="BO35" s="36">
        <v>1639</v>
      </c>
      <c r="BP35" s="36">
        <v>11478</v>
      </c>
      <c r="BQ35" s="15" t="s">
        <v>2</v>
      </c>
      <c r="BR35" s="36">
        <v>1500</v>
      </c>
      <c r="BS35" s="36">
        <v>10667</v>
      </c>
      <c r="BT35" s="62" t="s">
        <v>7</v>
      </c>
      <c r="BU35" s="4">
        <v>850</v>
      </c>
      <c r="BV35" s="4">
        <v>5955</v>
      </c>
    </row>
    <row r="36" spans="1:74" x14ac:dyDescent="0.3">
      <c r="A36" s="25" t="s">
        <v>9</v>
      </c>
      <c r="B36" s="41"/>
      <c r="C36" s="7">
        <f>'Imports - Data (Raw)'!C36/15</f>
        <v>6000</v>
      </c>
      <c r="D36" s="11"/>
      <c r="E36" s="7">
        <f>'Imports - Data (Raw)'!E36/15</f>
        <v>9266.6666666666661</v>
      </c>
      <c r="F36" s="14"/>
      <c r="G36" s="14">
        <f>'Imports - Data (Raw)'!G36/15</f>
        <v>10033.333333333334</v>
      </c>
      <c r="H36" s="14"/>
      <c r="I36" s="14">
        <f>'Imports - Data (Raw)'!I36/15</f>
        <v>10000</v>
      </c>
      <c r="J36" s="18" t="s">
        <v>7</v>
      </c>
      <c r="K36" s="14">
        <v>70998</v>
      </c>
      <c r="L36" s="14">
        <v>9485</v>
      </c>
      <c r="M36" s="20" t="s">
        <v>7</v>
      </c>
      <c r="N36" s="14">
        <v>70936</v>
      </c>
      <c r="O36" s="14">
        <v>8976</v>
      </c>
      <c r="P36" s="18" t="s">
        <v>7</v>
      </c>
      <c r="Q36" s="19">
        <v>59650</v>
      </c>
      <c r="R36" s="19">
        <v>11354</v>
      </c>
      <c r="S36" s="19">
        <v>57000</v>
      </c>
      <c r="T36" s="19">
        <v>11750</v>
      </c>
      <c r="U36" s="18" t="s">
        <v>7</v>
      </c>
      <c r="V36" s="27">
        <v>62000</v>
      </c>
      <c r="W36" s="27">
        <v>14353</v>
      </c>
      <c r="X36" s="27">
        <v>59500</v>
      </c>
      <c r="Y36" s="27">
        <v>13593</v>
      </c>
      <c r="Z36" s="18" t="s">
        <v>7</v>
      </c>
      <c r="AA36" s="19">
        <v>63500</v>
      </c>
      <c r="AB36" s="19">
        <v>15153</v>
      </c>
      <c r="AC36" s="19">
        <v>62500</v>
      </c>
      <c r="AD36" s="19">
        <v>14279</v>
      </c>
      <c r="AE36" s="37">
        <v>69100</v>
      </c>
      <c r="AF36" s="19">
        <v>17275</v>
      </c>
      <c r="AG36" s="43" t="s">
        <v>7</v>
      </c>
      <c r="AH36" s="31">
        <v>65180</v>
      </c>
      <c r="AI36" s="31">
        <v>19328</v>
      </c>
      <c r="AJ36" s="27">
        <v>70800</v>
      </c>
      <c r="AK36" s="27">
        <v>14160</v>
      </c>
      <c r="AL36" s="27">
        <v>81800</v>
      </c>
      <c r="AM36" s="27">
        <v>19087</v>
      </c>
      <c r="AN36" s="18" t="s">
        <v>7</v>
      </c>
      <c r="AO36" s="31">
        <v>73510</v>
      </c>
      <c r="AP36" s="31">
        <v>17153</v>
      </c>
      <c r="AQ36" s="32">
        <v>212180</v>
      </c>
      <c r="AR36" s="14">
        <v>46227</v>
      </c>
      <c r="AS36" s="32">
        <v>146250</v>
      </c>
      <c r="AT36" s="32">
        <v>28837</v>
      </c>
      <c r="AU36" s="18" t="s">
        <v>7</v>
      </c>
      <c r="AV36" s="33"/>
      <c r="AW36" s="33">
        <v>46734</v>
      </c>
      <c r="AX36" s="18" t="s">
        <v>7</v>
      </c>
      <c r="AY36" s="34">
        <v>265625</v>
      </c>
      <c r="AZ36" s="91">
        <f>'Imports - Data (Raw)'!AZ36/15</f>
        <v>61979</v>
      </c>
      <c r="BA36" s="11">
        <v>281700</v>
      </c>
      <c r="BB36" s="25">
        <f>'Imports - Data (Raw)'!BB36/15</f>
        <v>70425</v>
      </c>
      <c r="BC36" s="61">
        <v>35062</v>
      </c>
      <c r="BD36" s="11">
        <f>'Imports - Data (Raw)'!BD36/15</f>
        <v>8579.1333333333332</v>
      </c>
      <c r="BE36" s="18" t="s">
        <v>7</v>
      </c>
      <c r="BF36" s="38">
        <v>2841</v>
      </c>
      <c r="BG36" s="38">
        <f>'Imports - Data (Raw)'!BG36/15</f>
        <v>34761.26666666667</v>
      </c>
      <c r="BH36" s="49"/>
      <c r="BI36" s="34"/>
      <c r="BJ36" s="35">
        <f>'Imports - Data (Raw)'!BJ36/15</f>
        <v>62360</v>
      </c>
      <c r="BK36" s="15" t="s">
        <v>7</v>
      </c>
      <c r="BL36" s="36"/>
      <c r="BM36" s="36">
        <v>52749</v>
      </c>
      <c r="BO36" s="36"/>
      <c r="BP36" s="36">
        <v>26464</v>
      </c>
      <c r="BR36" s="36"/>
      <c r="BS36" s="36">
        <v>14333</v>
      </c>
      <c r="BT36" s="62" t="s">
        <v>12</v>
      </c>
      <c r="BU36" s="4">
        <v>1314</v>
      </c>
      <c r="BV36" s="4">
        <v>13791</v>
      </c>
    </row>
    <row r="37" spans="1:74" x14ac:dyDescent="0.3">
      <c r="A37" s="25" t="s">
        <v>10</v>
      </c>
      <c r="B37" s="14"/>
      <c r="C37" s="7">
        <f>'Imports - Data (Raw)'!C37/15</f>
        <v>800</v>
      </c>
      <c r="D37" s="11"/>
      <c r="E37" s="7"/>
      <c r="F37" s="14"/>
      <c r="G37" s="14">
        <f>'Imports - Data (Raw)'!G37/15</f>
        <v>353.33333333333331</v>
      </c>
      <c r="H37" s="14"/>
      <c r="I37" s="14">
        <f>'Imports - Data (Raw)'!I37/15</f>
        <v>340</v>
      </c>
      <c r="J37" s="18" t="s">
        <v>7</v>
      </c>
      <c r="K37" s="14">
        <v>3428</v>
      </c>
      <c r="L37" s="14">
        <v>810</v>
      </c>
      <c r="M37" s="20" t="s">
        <v>7</v>
      </c>
      <c r="N37" s="14">
        <v>3460</v>
      </c>
      <c r="O37" s="14">
        <v>885</v>
      </c>
      <c r="P37" s="18" t="s">
        <v>7</v>
      </c>
      <c r="Q37" s="19">
        <v>3550</v>
      </c>
      <c r="R37" s="19">
        <v>1015</v>
      </c>
      <c r="S37" s="19">
        <v>3050</v>
      </c>
      <c r="T37" s="19">
        <v>858</v>
      </c>
      <c r="U37" s="18" t="s">
        <v>7</v>
      </c>
      <c r="V37" s="27">
        <v>3000</v>
      </c>
      <c r="W37" s="27">
        <v>831</v>
      </c>
      <c r="X37" s="27">
        <v>2900</v>
      </c>
      <c r="Y37" s="27">
        <v>692</v>
      </c>
      <c r="Z37" s="18" t="s">
        <v>7</v>
      </c>
      <c r="AA37" s="19">
        <v>1950</v>
      </c>
      <c r="AB37" s="19">
        <v>514</v>
      </c>
      <c r="AC37" s="19">
        <v>1840</v>
      </c>
      <c r="AD37" s="19">
        <v>595</v>
      </c>
      <c r="AE37" s="19">
        <v>1470</v>
      </c>
      <c r="AF37" s="19">
        <v>597</v>
      </c>
      <c r="AG37" s="43" t="s">
        <v>7</v>
      </c>
      <c r="AH37" s="31">
        <v>1520</v>
      </c>
      <c r="AI37" s="31">
        <v>617</v>
      </c>
      <c r="AJ37" s="27">
        <v>1700</v>
      </c>
      <c r="AK37" s="27">
        <v>482</v>
      </c>
      <c r="AL37" s="27">
        <v>1850</v>
      </c>
      <c r="AM37" s="27">
        <v>555</v>
      </c>
      <c r="AN37" s="18" t="s">
        <v>7</v>
      </c>
      <c r="AO37" s="31">
        <v>1970</v>
      </c>
      <c r="AP37" s="31">
        <v>591</v>
      </c>
      <c r="AQ37" s="14">
        <v>6000</v>
      </c>
      <c r="AR37" s="14">
        <v>1400</v>
      </c>
      <c r="AS37" s="14">
        <v>4500</v>
      </c>
      <c r="AT37" s="32">
        <v>1600</v>
      </c>
      <c r="AU37" s="18" t="s">
        <v>7</v>
      </c>
      <c r="AV37" s="33">
        <v>1000</v>
      </c>
      <c r="AW37" s="33">
        <v>333</v>
      </c>
      <c r="AX37" s="18" t="s">
        <v>7</v>
      </c>
      <c r="AY37" s="34">
        <v>1450</v>
      </c>
      <c r="AZ37" s="91">
        <f>'Imports - Data (Raw)'!AZ37/15</f>
        <v>495.33333333333331</v>
      </c>
      <c r="BA37" s="11">
        <v>2280</v>
      </c>
      <c r="BB37" s="25">
        <f>'Imports - Data (Raw)'!BB37/15</f>
        <v>493.33333333333331</v>
      </c>
      <c r="BC37" s="61">
        <v>1325</v>
      </c>
      <c r="BD37" s="11">
        <f>'Imports - Data (Raw)'!BD37/15</f>
        <v>610</v>
      </c>
      <c r="BE37" s="63" t="s">
        <v>11</v>
      </c>
      <c r="BF37" s="38">
        <v>2800</v>
      </c>
      <c r="BG37" s="34">
        <f>'Imports - Data (Raw)'!BG37/15</f>
        <v>386.66666666666669</v>
      </c>
      <c r="BH37" s="64" t="s">
        <v>7</v>
      </c>
      <c r="BI37" s="38">
        <v>3600</v>
      </c>
      <c r="BJ37" s="35">
        <f>'Imports - Data (Raw)'!BJ37/15</f>
        <v>626.66666666666663</v>
      </c>
      <c r="BK37" s="62" t="s">
        <v>11</v>
      </c>
      <c r="BL37" s="36">
        <v>10760</v>
      </c>
      <c r="BM37" s="36">
        <v>1793</v>
      </c>
      <c r="BN37" s="16" t="s">
        <v>11</v>
      </c>
      <c r="BO37" s="36">
        <v>1976</v>
      </c>
      <c r="BP37" s="36">
        <v>395</v>
      </c>
      <c r="BQ37" s="15" t="s">
        <v>11</v>
      </c>
      <c r="BR37" s="36">
        <v>2000</v>
      </c>
      <c r="BS37" s="36">
        <v>400</v>
      </c>
      <c r="BT37" s="15" t="s">
        <v>11</v>
      </c>
      <c r="BU37" s="4">
        <v>1174</v>
      </c>
      <c r="BV37" s="4">
        <v>313</v>
      </c>
    </row>
    <row r="38" spans="1:74" x14ac:dyDescent="0.3">
      <c r="A38" s="25" t="s">
        <v>33</v>
      </c>
      <c r="B38" s="14"/>
      <c r="C38" s="7">
        <f>'Imports - Data (Raw)'!C38/15</f>
        <v>234.13333333333333</v>
      </c>
      <c r="D38" s="11"/>
      <c r="E38" s="7">
        <f>'Imports - Data (Raw)'!E38/15</f>
        <v>765.33333333333337</v>
      </c>
      <c r="F38" s="14"/>
      <c r="G38" s="14">
        <f>'Imports - Data (Raw)'!G38/15</f>
        <v>1382.6666666666667</v>
      </c>
      <c r="H38" s="14"/>
      <c r="I38" s="14">
        <f>'Imports - Data (Raw)'!I38/15</f>
        <v>1542.3333333333333</v>
      </c>
      <c r="J38" s="51"/>
      <c r="K38" s="14"/>
      <c r="L38" s="14">
        <v>1208</v>
      </c>
      <c r="M38" s="20"/>
      <c r="N38" s="14"/>
      <c r="O38" s="14">
        <v>1655</v>
      </c>
      <c r="P38" s="18"/>
      <c r="Q38" s="19"/>
      <c r="R38" s="19">
        <v>1124</v>
      </c>
      <c r="S38" s="19"/>
      <c r="T38" s="19">
        <v>743</v>
      </c>
      <c r="U38" s="18"/>
      <c r="V38" s="27"/>
      <c r="W38" s="27">
        <v>845</v>
      </c>
      <c r="X38" s="27"/>
      <c r="Y38" s="27">
        <v>775</v>
      </c>
      <c r="Z38" s="18"/>
      <c r="AA38" s="19"/>
      <c r="AB38" s="19">
        <v>810</v>
      </c>
      <c r="AC38" s="19"/>
      <c r="AD38" s="19">
        <v>1742</v>
      </c>
      <c r="AE38" s="19"/>
      <c r="AF38" s="19">
        <v>1779</v>
      </c>
      <c r="AG38" s="43"/>
      <c r="AH38" s="31"/>
      <c r="AI38" s="31">
        <v>2005</v>
      </c>
      <c r="AJ38" s="27"/>
      <c r="AK38" s="27">
        <v>2075</v>
      </c>
      <c r="AL38" s="27"/>
      <c r="AM38" s="27">
        <v>1227</v>
      </c>
      <c r="AN38" s="18"/>
      <c r="AO38" s="31"/>
      <c r="AP38" s="31">
        <v>1074</v>
      </c>
      <c r="AQ38" s="14"/>
      <c r="AR38" s="14">
        <v>1042</v>
      </c>
      <c r="AS38" s="14"/>
      <c r="AT38" s="32">
        <v>1362</v>
      </c>
      <c r="AU38" s="18"/>
      <c r="AV38" s="33">
        <v>31</v>
      </c>
      <c r="AW38" s="33">
        <v>1056</v>
      </c>
      <c r="AY38" s="34"/>
      <c r="BB38" s="25"/>
      <c r="BE38" s="48"/>
      <c r="BF38" s="34"/>
      <c r="BG38" s="34"/>
      <c r="BH38" s="49"/>
      <c r="BI38" s="34"/>
      <c r="BJ38" s="35"/>
      <c r="BL38" s="36"/>
      <c r="BM38" s="36"/>
      <c r="BO38" s="36"/>
      <c r="BP38" s="36"/>
      <c r="BR38" s="36"/>
      <c r="BS38" s="36"/>
      <c r="BV38" s="4">
        <v>2076</v>
      </c>
    </row>
    <row r="39" spans="1:74" x14ac:dyDescent="0.3">
      <c r="A39" s="185" t="s">
        <v>163</v>
      </c>
      <c r="B39" s="14"/>
      <c r="C39" s="7"/>
      <c r="D39" s="11"/>
      <c r="E39" s="7"/>
      <c r="F39" s="14"/>
      <c r="G39" s="14"/>
      <c r="H39" s="14"/>
      <c r="I39" s="14"/>
      <c r="J39" s="51"/>
      <c r="K39" s="14"/>
      <c r="L39" s="14"/>
      <c r="M39" s="20"/>
      <c r="N39" s="14"/>
      <c r="O39" s="14"/>
      <c r="P39" s="18"/>
      <c r="Q39" s="11"/>
      <c r="R39" s="11"/>
      <c r="S39" s="11"/>
      <c r="T39" s="11"/>
      <c r="U39" s="18"/>
      <c r="V39" s="27"/>
      <c r="W39" s="27"/>
      <c r="X39" s="27"/>
      <c r="Y39" s="27"/>
      <c r="Z39" s="18"/>
      <c r="AA39" s="19"/>
      <c r="AB39" s="19"/>
      <c r="AC39" s="19"/>
      <c r="AD39" s="19"/>
      <c r="AE39" s="19"/>
      <c r="AF39" s="19"/>
      <c r="AG39" s="43"/>
      <c r="AH39" s="31"/>
      <c r="AI39" s="31"/>
      <c r="AJ39" s="27"/>
      <c r="AK39" s="27"/>
      <c r="AL39" s="27"/>
      <c r="AM39" s="27"/>
      <c r="AN39" s="18"/>
      <c r="AO39" s="31"/>
      <c r="AP39" s="31"/>
      <c r="AQ39" s="14"/>
      <c r="AR39" s="14"/>
      <c r="AS39" s="14"/>
      <c r="AT39" s="32"/>
      <c r="AU39" s="18"/>
      <c r="AV39" s="33"/>
      <c r="AW39" s="33"/>
      <c r="AX39" s="18" t="s">
        <v>7</v>
      </c>
      <c r="AY39" s="34">
        <v>43</v>
      </c>
      <c r="AZ39" s="91">
        <f>'Imports - Data (Raw)'!AZ39/15</f>
        <v>89</v>
      </c>
      <c r="BA39" s="11">
        <v>55</v>
      </c>
      <c r="BB39" s="25">
        <f>'Imports - Data (Raw)'!BB39/15</f>
        <v>128.33333333333334</v>
      </c>
      <c r="BC39" s="61">
        <v>14</v>
      </c>
      <c r="BD39" s="11">
        <f>'Imports - Data (Raw)'!BD39/15</f>
        <v>28</v>
      </c>
      <c r="BE39" s="18" t="s">
        <v>7</v>
      </c>
      <c r="BF39" s="38">
        <v>130</v>
      </c>
      <c r="BG39" s="34">
        <f>'Imports - Data (Raw)'!BG39/15</f>
        <v>130.33333333333334</v>
      </c>
      <c r="BH39" s="49"/>
      <c r="BI39" s="34"/>
      <c r="BJ39" s="35"/>
      <c r="BL39" s="36"/>
      <c r="BM39" s="36">
        <v>48</v>
      </c>
      <c r="BO39" s="36"/>
      <c r="BP39" s="36">
        <v>60</v>
      </c>
      <c r="BR39" s="36"/>
      <c r="BS39" s="36">
        <v>67</v>
      </c>
    </row>
    <row r="40" spans="1:74" x14ac:dyDescent="0.3">
      <c r="A40" s="185" t="s">
        <v>164</v>
      </c>
      <c r="B40" s="14"/>
      <c r="C40" s="7"/>
      <c r="D40" s="11"/>
      <c r="E40" s="7"/>
      <c r="F40" s="14"/>
      <c r="G40" s="14"/>
      <c r="H40" s="14"/>
      <c r="I40" s="14"/>
      <c r="J40" s="51"/>
      <c r="K40" s="14"/>
      <c r="L40" s="14"/>
      <c r="M40" s="20"/>
      <c r="N40" s="14"/>
      <c r="O40" s="14"/>
      <c r="P40" s="18"/>
      <c r="Q40" s="11"/>
      <c r="R40" s="11"/>
      <c r="S40" s="11"/>
      <c r="T40" s="11"/>
      <c r="U40" s="18"/>
      <c r="V40" s="27"/>
      <c r="W40" s="27"/>
      <c r="X40" s="27"/>
      <c r="Y40" s="27"/>
      <c r="Z40" s="18"/>
      <c r="AA40" s="19"/>
      <c r="AB40" s="19"/>
      <c r="AC40" s="19"/>
      <c r="AD40" s="19"/>
      <c r="AE40" s="19"/>
      <c r="AF40" s="19"/>
      <c r="AG40" s="43"/>
      <c r="AH40" s="31"/>
      <c r="AI40" s="31"/>
      <c r="AJ40" s="27"/>
      <c r="AK40" s="27"/>
      <c r="AL40" s="27"/>
      <c r="AM40" s="27"/>
      <c r="AN40" s="18"/>
      <c r="AO40" s="31"/>
      <c r="AP40" s="31"/>
      <c r="AQ40" s="14"/>
      <c r="AR40" s="14"/>
      <c r="AS40" s="14"/>
      <c r="AT40" s="32"/>
      <c r="AU40" s="18"/>
      <c r="AV40" s="33"/>
      <c r="AW40" s="33"/>
      <c r="AX40" s="18" t="s">
        <v>7</v>
      </c>
      <c r="AY40" s="34"/>
      <c r="AZ40" s="91">
        <f>'Imports - Data (Raw)'!AZ40/15</f>
        <v>63.333333333333336</v>
      </c>
      <c r="BB40" s="25">
        <f>'Imports - Data (Raw)'!BB40/15</f>
        <v>65.333333333333329</v>
      </c>
      <c r="BC40" s="61">
        <v>5</v>
      </c>
      <c r="BD40" s="11">
        <f>'Imports - Data (Raw)'!BD40/15</f>
        <v>96</v>
      </c>
      <c r="BE40" s="18"/>
      <c r="BF40" s="34"/>
      <c r="BG40" s="34"/>
      <c r="BH40" s="49"/>
      <c r="BI40" s="34"/>
      <c r="BJ40" s="35">
        <f>'Imports - Data (Raw)'!BJ40/15</f>
        <v>20.6</v>
      </c>
      <c r="BK40" s="48"/>
      <c r="BL40" s="36"/>
      <c r="BM40" s="36">
        <v>33</v>
      </c>
      <c r="BO40" s="36"/>
      <c r="BP40" s="36">
        <v>47</v>
      </c>
      <c r="BR40" s="36"/>
      <c r="BS40" s="36">
        <v>33</v>
      </c>
    </row>
    <row r="41" spans="1:74" x14ac:dyDescent="0.3">
      <c r="A41" s="185" t="s">
        <v>165</v>
      </c>
      <c r="B41" s="14"/>
      <c r="C41" s="7"/>
      <c r="D41" s="11"/>
      <c r="E41" s="7"/>
      <c r="F41" s="14"/>
      <c r="G41" s="14"/>
      <c r="H41" s="14"/>
      <c r="I41" s="14"/>
      <c r="J41" s="51"/>
      <c r="K41" s="14"/>
      <c r="L41" s="14"/>
      <c r="M41" s="20"/>
      <c r="N41" s="14"/>
      <c r="O41" s="14"/>
      <c r="P41" s="18"/>
      <c r="Q41" s="11"/>
      <c r="R41" s="11"/>
      <c r="S41" s="11"/>
      <c r="T41" s="11"/>
      <c r="U41" s="18"/>
      <c r="V41" s="27"/>
      <c r="W41" s="27"/>
      <c r="X41" s="27"/>
      <c r="Y41" s="27"/>
      <c r="Z41" s="18"/>
      <c r="AA41" s="19"/>
      <c r="AB41" s="19"/>
      <c r="AC41" s="19"/>
      <c r="AD41" s="19"/>
      <c r="AE41" s="19"/>
      <c r="AF41" s="19"/>
      <c r="AG41" s="43"/>
      <c r="AH41" s="31"/>
      <c r="AI41" s="31"/>
      <c r="AJ41" s="27"/>
      <c r="AK41" s="27"/>
      <c r="AL41" s="27"/>
      <c r="AM41" s="27"/>
      <c r="AN41" s="18"/>
      <c r="AO41" s="31"/>
      <c r="AP41" s="31"/>
      <c r="AQ41" s="14"/>
      <c r="AR41" s="14"/>
      <c r="AS41" s="14"/>
      <c r="AT41" s="32"/>
      <c r="AU41" s="18"/>
      <c r="AV41" s="33"/>
      <c r="AW41" s="33"/>
      <c r="AY41" s="34"/>
      <c r="AZ41" s="92">
        <f>'Imports - Data (Raw)'!AZ41/15</f>
        <v>32.666666666666664</v>
      </c>
      <c r="BB41" s="44">
        <f>'Imports - Data (Raw)'!BB41/15</f>
        <v>41.333333333333336</v>
      </c>
      <c r="BE41" s="18"/>
      <c r="BF41" s="34"/>
      <c r="BG41" s="34"/>
      <c r="BH41" s="49"/>
      <c r="BI41" s="34"/>
      <c r="BJ41" s="35"/>
      <c r="BK41" s="48"/>
      <c r="BL41" s="36"/>
      <c r="BM41" s="36"/>
      <c r="BO41" s="36"/>
      <c r="BP41" s="36"/>
      <c r="BR41" s="36"/>
      <c r="BS41" s="36"/>
    </row>
    <row r="42" spans="1:74" x14ac:dyDescent="0.3">
      <c r="A42" s="185" t="s">
        <v>166</v>
      </c>
      <c r="B42" s="14"/>
      <c r="C42" s="7"/>
      <c r="D42" s="11"/>
      <c r="E42" s="7"/>
      <c r="F42" s="14"/>
      <c r="G42" s="14"/>
      <c r="H42" s="14"/>
      <c r="I42" s="14"/>
      <c r="J42" s="51"/>
      <c r="K42" s="14"/>
      <c r="L42" s="14"/>
      <c r="M42" s="20"/>
      <c r="N42" s="14"/>
      <c r="O42" s="14"/>
      <c r="P42" s="18"/>
      <c r="Q42" s="11"/>
      <c r="R42" s="11"/>
      <c r="S42" s="11"/>
      <c r="T42" s="11"/>
      <c r="U42" s="18"/>
      <c r="V42" s="27"/>
      <c r="W42" s="27"/>
      <c r="X42" s="27"/>
      <c r="Y42" s="27"/>
      <c r="Z42" s="18"/>
      <c r="AA42" s="19"/>
      <c r="AB42" s="19"/>
      <c r="AC42" s="19"/>
      <c r="AD42" s="19"/>
      <c r="AE42" s="19"/>
      <c r="AF42" s="19"/>
      <c r="AG42" s="43"/>
      <c r="AH42" s="31"/>
      <c r="AI42" s="31"/>
      <c r="AJ42" s="27"/>
      <c r="AK42" s="27"/>
      <c r="AL42" s="27"/>
      <c r="AM42" s="27"/>
      <c r="AN42" s="18"/>
      <c r="AO42" s="31"/>
      <c r="AP42" s="31"/>
      <c r="AQ42" s="14"/>
      <c r="AR42" s="14"/>
      <c r="AS42" s="14"/>
      <c r="AT42" s="32"/>
      <c r="AU42" s="18"/>
      <c r="AV42" s="33"/>
      <c r="AW42" s="33"/>
      <c r="AY42" s="34"/>
      <c r="AZ42" s="91">
        <f>'Imports - Data (Raw)'!AZ42/15</f>
        <v>832.66666666666663</v>
      </c>
      <c r="BB42" s="25">
        <f>'Imports - Data (Raw)'!BB42/15</f>
        <v>918.33333333333337</v>
      </c>
      <c r="BD42" s="11">
        <f>'Imports - Data (Raw)'!BD42/15</f>
        <v>2823.7333333333331</v>
      </c>
      <c r="BE42" s="18"/>
      <c r="BF42" s="34"/>
      <c r="BG42" s="34">
        <f>'Imports - Data (Raw)'!BG42/15</f>
        <v>2614.2666666666669</v>
      </c>
      <c r="BH42" s="49"/>
      <c r="BI42" s="34"/>
      <c r="BJ42" s="93">
        <f>'Imports - Data (Raw)'!BJ42/15</f>
        <v>2977.8666666666668</v>
      </c>
      <c r="BK42" s="48"/>
      <c r="BL42" s="36"/>
      <c r="BM42" s="36">
        <v>2621</v>
      </c>
      <c r="BO42" s="36"/>
      <c r="BP42" s="36">
        <v>2010</v>
      </c>
      <c r="BR42" s="36"/>
      <c r="BS42" s="36">
        <v>2148</v>
      </c>
    </row>
    <row r="43" spans="1:74" x14ac:dyDescent="0.3">
      <c r="A43" s="65" t="s">
        <v>34</v>
      </c>
      <c r="B43" s="14"/>
      <c r="C43" s="7">
        <f>'Imports - Data (Raw)'!C43/15</f>
        <v>366</v>
      </c>
      <c r="D43" s="11"/>
      <c r="E43" s="7">
        <f>'Imports - Data (Raw)'!E43/15</f>
        <v>522</v>
      </c>
      <c r="F43" s="14"/>
      <c r="G43" s="14">
        <f>'Imports - Data (Raw)'!G43/15</f>
        <v>587.33333333333337</v>
      </c>
      <c r="H43" s="14"/>
      <c r="I43" s="14">
        <f>'Imports - Data (Raw)'!I43/15</f>
        <v>578</v>
      </c>
      <c r="J43" s="51"/>
      <c r="K43" s="14"/>
      <c r="L43" s="14">
        <v>739</v>
      </c>
      <c r="M43" s="20"/>
      <c r="N43" s="14"/>
      <c r="O43" s="14">
        <v>691</v>
      </c>
      <c r="P43" s="18"/>
      <c r="Q43" s="19"/>
      <c r="R43" s="19"/>
      <c r="S43" s="19"/>
      <c r="T43" s="19">
        <v>1097</v>
      </c>
      <c r="U43" s="18"/>
      <c r="V43" s="27"/>
      <c r="W43" s="27">
        <v>1110</v>
      </c>
      <c r="X43" s="27"/>
      <c r="Y43" s="27">
        <v>997</v>
      </c>
      <c r="Z43" s="20" t="s">
        <v>7</v>
      </c>
      <c r="AA43" s="19"/>
      <c r="AB43" s="19">
        <v>903</v>
      </c>
      <c r="AC43" s="19"/>
      <c r="AD43" s="19">
        <v>580</v>
      </c>
      <c r="AE43" s="37">
        <v>1227</v>
      </c>
      <c r="AF43" s="37">
        <v>1577</v>
      </c>
      <c r="AG43" s="43" t="s">
        <v>7</v>
      </c>
      <c r="AH43" s="31">
        <v>1420</v>
      </c>
      <c r="AI43" s="31">
        <v>1798</v>
      </c>
      <c r="AJ43" s="27"/>
      <c r="AK43" s="27">
        <v>1897</v>
      </c>
      <c r="AL43" s="27"/>
      <c r="AM43" s="27">
        <v>1232</v>
      </c>
      <c r="AN43" s="18"/>
      <c r="AO43" s="31"/>
      <c r="AP43" s="31">
        <v>1082</v>
      </c>
      <c r="AQ43" s="14"/>
      <c r="AR43" s="14">
        <v>1841</v>
      </c>
      <c r="AS43" s="14"/>
      <c r="AT43" s="32">
        <v>1790</v>
      </c>
      <c r="AU43" s="18"/>
      <c r="AV43" s="33">
        <v>27</v>
      </c>
      <c r="AW43" s="33">
        <v>1508</v>
      </c>
      <c r="AY43" s="34"/>
      <c r="BB43" s="25"/>
      <c r="BE43" s="18"/>
      <c r="BF43" s="34"/>
      <c r="BG43" s="34"/>
      <c r="BH43" s="49"/>
      <c r="BI43" s="34"/>
      <c r="BJ43" s="35"/>
      <c r="BK43" s="48"/>
      <c r="BL43" s="36"/>
      <c r="BM43" s="36"/>
      <c r="BO43" s="36"/>
      <c r="BP43" s="36"/>
      <c r="BR43" s="36"/>
      <c r="BS43" s="36"/>
    </row>
    <row r="44" spans="1:74" x14ac:dyDescent="0.3">
      <c r="A44" s="186" t="s">
        <v>100</v>
      </c>
      <c r="B44" s="14"/>
      <c r="C44" s="7">
        <f>'Imports - Data (Raw)'!C44/15</f>
        <v>583.33333333333337</v>
      </c>
      <c r="D44" s="11"/>
      <c r="E44" s="7">
        <f>'Imports - Data (Raw)'!E44/15</f>
        <v>733.33333333333337</v>
      </c>
      <c r="F44" s="14"/>
      <c r="G44" s="14">
        <f>'Imports - Data (Raw)'!G44/15</f>
        <v>953.33333333333337</v>
      </c>
      <c r="H44" s="14"/>
      <c r="I44" s="14">
        <f>'Imports - Data (Raw)'!I44/15</f>
        <v>933.33333333333337</v>
      </c>
      <c r="J44" s="18" t="s">
        <v>7</v>
      </c>
      <c r="K44" s="14">
        <v>152</v>
      </c>
      <c r="L44" s="14">
        <v>918</v>
      </c>
      <c r="M44" s="20" t="s">
        <v>7</v>
      </c>
      <c r="N44" s="14">
        <v>154</v>
      </c>
      <c r="O44" s="14">
        <v>1012</v>
      </c>
      <c r="P44" s="18"/>
      <c r="Q44" s="11"/>
      <c r="R44" s="11"/>
      <c r="S44" s="11"/>
      <c r="T44" s="11"/>
      <c r="U44" s="18"/>
      <c r="V44" s="27"/>
      <c r="W44" s="27"/>
      <c r="X44" s="27"/>
      <c r="Y44" s="27"/>
      <c r="Z44" s="18" t="s">
        <v>7</v>
      </c>
      <c r="AA44" s="19"/>
      <c r="AB44" s="19"/>
      <c r="AC44" s="19"/>
      <c r="AD44" s="19">
        <v>882</v>
      </c>
      <c r="AE44" s="59">
        <v>130</v>
      </c>
      <c r="AF44" s="59">
        <v>891</v>
      </c>
      <c r="AG44" s="43"/>
      <c r="AH44" s="31"/>
      <c r="AI44" s="31"/>
      <c r="AJ44" s="27"/>
      <c r="AK44" s="27"/>
      <c r="AL44" s="27"/>
      <c r="AM44" s="27"/>
      <c r="AN44" s="18"/>
      <c r="AO44" s="31"/>
      <c r="AP44" s="31"/>
      <c r="AQ44" s="14"/>
      <c r="AR44" s="14"/>
      <c r="AS44" s="14"/>
      <c r="AT44" s="32"/>
      <c r="AU44" s="18"/>
      <c r="AV44" s="33"/>
      <c r="AW44" s="33"/>
      <c r="AX44" s="18" t="s">
        <v>7</v>
      </c>
      <c r="AY44" s="34">
        <v>35</v>
      </c>
      <c r="AZ44" s="91">
        <f>'Imports - Data (Raw)'!AZ44/15</f>
        <v>217</v>
      </c>
      <c r="BA44" s="11">
        <v>26</v>
      </c>
      <c r="BB44" s="25">
        <f>'Imports - Data (Raw)'!BB44/15</f>
        <v>162.93333333333334</v>
      </c>
      <c r="BC44" s="61">
        <v>27</v>
      </c>
      <c r="BD44" s="11">
        <f>'Imports - Data (Raw)'!BD44/15</f>
        <v>183.6</v>
      </c>
      <c r="BE44" s="18"/>
      <c r="BF44" s="34"/>
      <c r="BG44" s="34">
        <f>'Imports - Data (Raw)'!BG44/15</f>
        <v>259.2</v>
      </c>
      <c r="BH44" s="49"/>
      <c r="BI44" s="34"/>
      <c r="BJ44" s="35">
        <f>'Imports - Data (Raw)'!BJ44/15</f>
        <v>462</v>
      </c>
      <c r="BK44" s="48"/>
      <c r="BL44" s="30"/>
      <c r="BM44" s="30">
        <v>4084</v>
      </c>
      <c r="BO44" s="30"/>
      <c r="BP44" s="30"/>
      <c r="BR44" s="30"/>
      <c r="BS44" s="30"/>
    </row>
    <row r="45" spans="1:74" x14ac:dyDescent="0.3">
      <c r="A45" s="186" t="s">
        <v>167</v>
      </c>
      <c r="B45" s="11"/>
      <c r="C45" s="7"/>
      <c r="D45" s="11"/>
      <c r="E45" s="7"/>
      <c r="F45" s="14"/>
      <c r="G45" s="14">
        <f>'Imports - Data (Raw)'!G45/15</f>
        <v>8</v>
      </c>
      <c r="H45" s="14"/>
      <c r="I45" s="14">
        <f>'Imports - Data (Raw)'!I45/15</f>
        <v>6.666666666666667</v>
      </c>
      <c r="J45" s="51"/>
      <c r="K45" s="14"/>
      <c r="L45" s="14"/>
      <c r="M45" s="20"/>
      <c r="N45" s="14"/>
      <c r="O45" s="14"/>
      <c r="P45" s="18"/>
      <c r="Q45" s="11"/>
      <c r="R45" s="11"/>
      <c r="S45" s="11"/>
      <c r="T45" s="11"/>
      <c r="U45" s="18"/>
      <c r="V45" s="27"/>
      <c r="W45" s="27"/>
      <c r="X45" s="27"/>
      <c r="Y45" s="27"/>
      <c r="Z45" s="18"/>
      <c r="AA45" s="19"/>
      <c r="AB45" s="19"/>
      <c r="AC45" s="19"/>
      <c r="AD45" s="19"/>
      <c r="AE45" s="19"/>
      <c r="AF45" s="19"/>
      <c r="AG45" s="43"/>
      <c r="AH45" s="31"/>
      <c r="AI45" s="31"/>
      <c r="AJ45" s="27"/>
      <c r="AK45" s="27"/>
      <c r="AL45" s="27"/>
      <c r="AM45" s="27"/>
      <c r="AN45" s="18"/>
      <c r="AO45" s="31"/>
      <c r="AP45" s="31"/>
      <c r="AQ45" s="14"/>
      <c r="AR45" s="14"/>
      <c r="AS45" s="14"/>
      <c r="AT45" s="32"/>
      <c r="AU45" s="18"/>
      <c r="AV45" s="33"/>
      <c r="AW45" s="33"/>
      <c r="AY45" s="34"/>
      <c r="AZ45" s="91">
        <f>'Imports - Data (Raw)'!AZ45/15</f>
        <v>112.33333333333333</v>
      </c>
      <c r="BB45" s="25">
        <f>'Imports - Data (Raw)'!BB45/15</f>
        <v>146</v>
      </c>
      <c r="BD45" s="44">
        <f>'Imports - Data (Raw)'!BD45/15</f>
        <v>924.5333333333333</v>
      </c>
      <c r="BE45" s="48"/>
      <c r="BF45" s="34"/>
      <c r="BG45" s="34">
        <f>'Imports - Data (Raw)'!BG45/15</f>
        <v>895.66666666666663</v>
      </c>
      <c r="BH45" s="49"/>
      <c r="BI45" s="34"/>
      <c r="BJ45" s="35">
        <f>'Imports - Data (Raw)'!BJ45/15</f>
        <v>1531.3333333333333</v>
      </c>
      <c r="BK45" s="48"/>
      <c r="BL45" s="30"/>
      <c r="BM45" s="30">
        <v>3280</v>
      </c>
      <c r="BO45" s="30"/>
      <c r="BP45" s="29">
        <v>3210</v>
      </c>
      <c r="BR45" s="30"/>
      <c r="BS45" s="29">
        <v>3470</v>
      </c>
      <c r="BV45" s="4">
        <v>1855</v>
      </c>
    </row>
    <row r="46" spans="1:74" x14ac:dyDescent="0.3">
      <c r="A46" s="186" t="s">
        <v>168</v>
      </c>
      <c r="B46" s="11"/>
      <c r="C46" s="7"/>
      <c r="D46" s="11"/>
      <c r="E46" s="7"/>
      <c r="F46" s="14"/>
      <c r="G46" s="14"/>
      <c r="H46" s="14"/>
      <c r="I46" s="14"/>
      <c r="J46" s="51"/>
      <c r="K46" s="14"/>
      <c r="L46" s="14"/>
      <c r="M46" s="20"/>
      <c r="N46" s="14"/>
      <c r="O46" s="14"/>
      <c r="P46" s="18"/>
      <c r="Q46" s="11"/>
      <c r="R46" s="11"/>
      <c r="S46" s="11"/>
      <c r="T46" s="11"/>
      <c r="U46" s="18"/>
      <c r="V46" s="27"/>
      <c r="W46" s="27"/>
      <c r="X46" s="27"/>
      <c r="Y46" s="27"/>
      <c r="Z46" s="18"/>
      <c r="AA46" s="19"/>
      <c r="AB46" s="19"/>
      <c r="AC46" s="19"/>
      <c r="AD46" s="19"/>
      <c r="AE46" s="19"/>
      <c r="AF46" s="19"/>
      <c r="AG46" s="43"/>
      <c r="AH46" s="31"/>
      <c r="AI46" s="31"/>
      <c r="AJ46" s="27"/>
      <c r="AK46" s="27"/>
      <c r="AL46" s="27"/>
      <c r="AM46" s="27"/>
      <c r="AN46" s="18"/>
      <c r="AO46" s="31"/>
      <c r="AP46" s="31"/>
      <c r="AQ46" s="14"/>
      <c r="AR46" s="14"/>
      <c r="AS46" s="14"/>
      <c r="AT46" s="32"/>
      <c r="AU46" s="18"/>
      <c r="AV46" s="33"/>
      <c r="AW46" s="33"/>
      <c r="AY46" s="34"/>
      <c r="AZ46" s="91">
        <f>'Imports - Data (Raw)'!AZ46/15</f>
        <v>1331.3333333333333</v>
      </c>
      <c r="BB46" s="44">
        <f>'Imports - Data (Raw)'!BB46/15</f>
        <v>1417.3333333333333</v>
      </c>
      <c r="BD46" s="44">
        <f>'Imports - Data (Raw)'!BD46/15</f>
        <v>55.2</v>
      </c>
      <c r="BE46" s="48"/>
      <c r="BF46" s="34"/>
      <c r="BG46" s="34"/>
      <c r="BH46" s="49"/>
      <c r="BI46" s="34"/>
      <c r="BJ46" s="35"/>
      <c r="BK46" s="48"/>
      <c r="BL46" s="30"/>
      <c r="BM46" s="30"/>
      <c r="BO46" s="30"/>
      <c r="BP46" s="30"/>
      <c r="BR46" s="30"/>
      <c r="BS46" s="30"/>
    </row>
    <row r="47" spans="1:74" ht="15.9" customHeight="1" x14ac:dyDescent="0.3">
      <c r="A47" s="187" t="s">
        <v>169</v>
      </c>
      <c r="B47" s="14"/>
      <c r="C47" s="7">
        <f>'Imports - Data (Raw)'!C47/15</f>
        <v>40</v>
      </c>
      <c r="D47" s="11"/>
      <c r="E47" s="7">
        <f>'Imports - Data (Raw)'!E47/15</f>
        <v>53.333333333333336</v>
      </c>
      <c r="F47" s="14"/>
      <c r="G47" s="14">
        <f>'Imports - Data (Raw)'!G47/15</f>
        <v>160</v>
      </c>
      <c r="H47" s="14"/>
      <c r="I47" s="14">
        <f>'Imports - Data (Raw)'!I47/15</f>
        <v>166.66666666666666</v>
      </c>
      <c r="J47" s="51"/>
      <c r="K47" s="14"/>
      <c r="L47" s="14"/>
      <c r="M47" s="20"/>
      <c r="N47" s="14"/>
      <c r="O47" s="14"/>
      <c r="P47" s="18"/>
      <c r="Q47" s="11"/>
      <c r="R47" s="11"/>
      <c r="S47" s="11"/>
      <c r="T47" s="11"/>
      <c r="U47" s="18"/>
      <c r="V47" s="27"/>
      <c r="W47" s="27"/>
      <c r="X47" s="27"/>
      <c r="Y47" s="27"/>
      <c r="Z47" s="18"/>
      <c r="AA47" s="19"/>
      <c r="AB47" s="19"/>
      <c r="AC47" s="19"/>
      <c r="AD47" s="19"/>
      <c r="AE47" s="19"/>
      <c r="AF47" s="19"/>
      <c r="AG47" s="43"/>
      <c r="AH47" s="31"/>
      <c r="AI47" s="31">
        <v>552</v>
      </c>
      <c r="AJ47" s="27"/>
      <c r="AK47" s="27">
        <v>643</v>
      </c>
      <c r="AL47" s="27"/>
      <c r="AM47" s="27">
        <v>623</v>
      </c>
      <c r="AN47" s="18"/>
      <c r="AO47" s="31"/>
      <c r="AP47" s="31">
        <v>592</v>
      </c>
      <c r="AQ47" s="14"/>
      <c r="AR47" s="14">
        <v>707</v>
      </c>
      <c r="AS47" s="14"/>
      <c r="AT47" s="32">
        <v>410</v>
      </c>
      <c r="AU47" s="18"/>
      <c r="AV47" s="33"/>
      <c r="AW47" s="33">
        <v>730</v>
      </c>
      <c r="AY47" s="34"/>
      <c r="AZ47" s="91">
        <f>'Imports - Data (Raw)'!AZ47/15</f>
        <v>656</v>
      </c>
      <c r="BB47" s="25">
        <f>'Imports - Data (Raw)'!BB47/15</f>
        <v>623.33333333333337</v>
      </c>
      <c r="BD47" s="11">
        <f>'Imports - Data (Raw)'!BD47/15</f>
        <v>93.333333333333329</v>
      </c>
      <c r="BE47" s="48"/>
      <c r="BF47" s="34"/>
      <c r="BG47" s="34">
        <f>'Imports - Data (Raw)'!BG47/15</f>
        <v>284.33333333333331</v>
      </c>
      <c r="BH47" s="49"/>
      <c r="BI47" s="34"/>
      <c r="BJ47" s="35">
        <f>'Imports - Data (Raw)'!BJ47/15</f>
        <v>616.66666666666663</v>
      </c>
      <c r="BK47" s="48"/>
      <c r="BL47" s="30"/>
      <c r="BM47" s="30">
        <v>133</v>
      </c>
      <c r="BO47" s="30"/>
      <c r="BP47" s="30"/>
      <c r="BQ47" s="66"/>
      <c r="BR47" s="30"/>
      <c r="BS47" s="30"/>
      <c r="BV47" s="67"/>
    </row>
    <row r="48" spans="1:74" ht="15.9" customHeight="1" x14ac:dyDescent="0.3">
      <c r="A48" s="187" t="s">
        <v>80</v>
      </c>
      <c r="B48" s="14"/>
      <c r="C48" s="7"/>
      <c r="D48" s="11"/>
      <c r="E48" s="7"/>
      <c r="F48" s="14"/>
      <c r="G48" s="14"/>
      <c r="H48" s="14"/>
      <c r="I48" s="14"/>
      <c r="J48" s="51"/>
      <c r="K48" s="14"/>
      <c r="L48" s="14"/>
      <c r="M48" s="20"/>
      <c r="N48" s="14"/>
      <c r="O48" s="14"/>
      <c r="P48" s="18"/>
      <c r="Q48" s="11"/>
      <c r="R48" s="11"/>
      <c r="S48" s="11"/>
      <c r="T48" s="11"/>
      <c r="U48" s="18"/>
      <c r="V48" s="27"/>
      <c r="W48" s="27"/>
      <c r="X48" s="27"/>
      <c r="Y48" s="27"/>
      <c r="Z48" s="18"/>
      <c r="AA48" s="19"/>
      <c r="AB48" s="19"/>
      <c r="AC48" s="19"/>
      <c r="AD48" s="19"/>
      <c r="AE48" s="19"/>
      <c r="AF48" s="19"/>
      <c r="AG48" s="43"/>
      <c r="AH48" s="31"/>
      <c r="AI48" s="31"/>
      <c r="AJ48" s="27"/>
      <c r="AK48" s="27"/>
      <c r="AL48" s="27"/>
      <c r="AM48" s="27"/>
      <c r="AN48" s="18"/>
      <c r="AO48" s="31"/>
      <c r="AP48" s="31"/>
      <c r="AQ48" s="14"/>
      <c r="AR48" s="14"/>
      <c r="AS48" s="14"/>
      <c r="AT48" s="32"/>
      <c r="AU48" s="18"/>
      <c r="AV48" s="33"/>
      <c r="AW48" s="33"/>
      <c r="AY48" s="34"/>
      <c r="BB48" s="25"/>
      <c r="BE48" s="48"/>
      <c r="BF48" s="34"/>
      <c r="BG48" s="34"/>
      <c r="BH48" s="49"/>
      <c r="BI48" s="34"/>
      <c r="BJ48" s="35"/>
      <c r="BK48" s="48"/>
      <c r="BL48" s="30"/>
      <c r="BM48" s="30"/>
      <c r="BO48" s="30"/>
      <c r="BP48" s="29">
        <v>6586</v>
      </c>
      <c r="BQ48" s="66"/>
      <c r="BR48" s="30"/>
      <c r="BS48" s="29">
        <v>6925</v>
      </c>
      <c r="BV48" s="67">
        <v>3179</v>
      </c>
    </row>
    <row r="49" spans="1:74" x14ac:dyDescent="0.3">
      <c r="A49" s="20" t="s">
        <v>35</v>
      </c>
      <c r="B49" s="14"/>
      <c r="C49" s="7">
        <f>'Imports - Data (Raw)'!C49/15</f>
        <v>611.66666666666663</v>
      </c>
      <c r="D49" s="11"/>
      <c r="E49" s="7">
        <f>'Imports - Data (Raw)'!E49/15</f>
        <v>1000</v>
      </c>
      <c r="F49" s="14"/>
      <c r="G49" s="14">
        <f>'Imports - Data (Raw)'!G49/15</f>
        <v>1576.6666666666667</v>
      </c>
      <c r="H49" s="14"/>
      <c r="I49" s="14">
        <f>'Imports - Data (Raw)'!I49/15</f>
        <v>1903.3333333333333</v>
      </c>
      <c r="J49" s="51"/>
      <c r="K49" s="14"/>
      <c r="L49" s="14">
        <v>1570</v>
      </c>
      <c r="M49" s="20"/>
      <c r="N49" s="14"/>
      <c r="O49" s="14">
        <v>2226</v>
      </c>
      <c r="P49" s="18"/>
      <c r="Q49" s="19"/>
      <c r="R49" s="19">
        <v>1372</v>
      </c>
      <c r="S49" s="19"/>
      <c r="T49" s="19">
        <v>1545</v>
      </c>
      <c r="U49" s="18"/>
      <c r="V49" s="27"/>
      <c r="W49" s="27">
        <v>1321</v>
      </c>
      <c r="X49" s="27"/>
      <c r="Y49" s="27">
        <v>1242</v>
      </c>
      <c r="Z49" s="18"/>
      <c r="AA49" s="19"/>
      <c r="AB49" s="19">
        <v>1117</v>
      </c>
      <c r="AC49" s="19"/>
      <c r="AD49" s="19"/>
      <c r="AE49" s="19"/>
      <c r="AF49" s="19"/>
      <c r="AG49" s="43"/>
      <c r="AH49" s="31"/>
      <c r="AI49" s="31"/>
      <c r="AJ49" s="27"/>
      <c r="AK49" s="27"/>
      <c r="AL49" s="27"/>
      <c r="AM49" s="27"/>
      <c r="AN49" s="18"/>
      <c r="AO49" s="31"/>
      <c r="AP49" s="31"/>
      <c r="AQ49" s="14"/>
      <c r="AR49" s="14"/>
      <c r="AS49" s="14"/>
      <c r="AT49" s="32"/>
      <c r="AU49" s="18"/>
      <c r="AV49" s="33"/>
      <c r="AW49" s="33"/>
      <c r="AY49" s="34"/>
      <c r="BB49" s="25"/>
      <c r="BE49" s="18"/>
      <c r="BF49" s="34"/>
      <c r="BG49" s="34"/>
      <c r="BH49" s="18"/>
      <c r="BI49" s="34"/>
      <c r="BJ49" s="35"/>
      <c r="BK49" s="48"/>
      <c r="BL49" s="30"/>
      <c r="BM49" s="30"/>
      <c r="BO49" s="30"/>
      <c r="BP49" s="30"/>
      <c r="BR49" s="30"/>
      <c r="BS49" s="30"/>
      <c r="BV49" s="4">
        <v>9305</v>
      </c>
    </row>
    <row r="50" spans="1:74" x14ac:dyDescent="0.3">
      <c r="A50" s="187" t="s">
        <v>170</v>
      </c>
      <c r="B50" s="14"/>
      <c r="C50" s="7"/>
      <c r="D50" s="11"/>
      <c r="E50" s="7"/>
      <c r="F50" s="14"/>
      <c r="G50" s="14"/>
      <c r="H50" s="14"/>
      <c r="I50" s="14"/>
      <c r="J50" s="51"/>
      <c r="K50" s="14"/>
      <c r="L50" s="14"/>
      <c r="M50" s="20"/>
      <c r="N50" s="14"/>
      <c r="O50" s="14"/>
      <c r="P50" s="18"/>
      <c r="Q50" s="11"/>
      <c r="R50" s="11"/>
      <c r="S50" s="11"/>
      <c r="T50" s="11"/>
      <c r="U50" s="18"/>
      <c r="V50" s="11"/>
      <c r="W50" s="11"/>
      <c r="X50" s="11"/>
      <c r="Y50" s="11"/>
      <c r="Z50" s="18" t="s">
        <v>7</v>
      </c>
      <c r="AA50" s="19"/>
      <c r="AB50" s="19"/>
      <c r="AC50" s="19">
        <v>450</v>
      </c>
      <c r="AD50" s="19">
        <v>338</v>
      </c>
      <c r="AE50" s="19">
        <v>500</v>
      </c>
      <c r="AF50" s="19">
        <v>391</v>
      </c>
      <c r="AG50" s="43" t="s">
        <v>7</v>
      </c>
      <c r="AH50" s="31">
        <v>592</v>
      </c>
      <c r="AI50" s="31">
        <v>518</v>
      </c>
      <c r="AJ50" s="27">
        <v>610</v>
      </c>
      <c r="AK50" s="27">
        <v>676</v>
      </c>
      <c r="AL50" s="27">
        <v>670</v>
      </c>
      <c r="AM50" s="27">
        <v>581</v>
      </c>
      <c r="AN50" s="18" t="s">
        <v>7</v>
      </c>
      <c r="AO50" s="31">
        <v>715</v>
      </c>
      <c r="AP50" s="31">
        <v>691</v>
      </c>
      <c r="AQ50" s="14">
        <v>108</v>
      </c>
      <c r="AR50" s="14">
        <v>73</v>
      </c>
      <c r="AS50" s="14">
        <v>101</v>
      </c>
      <c r="AT50" s="32">
        <v>120</v>
      </c>
      <c r="AU50" s="18" t="s">
        <v>7</v>
      </c>
      <c r="AV50" s="33">
        <v>115</v>
      </c>
      <c r="AW50" s="33">
        <v>1473</v>
      </c>
      <c r="AX50" s="18" t="s">
        <v>7</v>
      </c>
      <c r="AY50" s="34">
        <v>800</v>
      </c>
      <c r="AZ50" s="91">
        <f>'Imports - Data (Raw)'!AZ50/15</f>
        <v>906.66666666666663</v>
      </c>
      <c r="BA50" s="11">
        <v>967</v>
      </c>
      <c r="BB50" s="25">
        <f>'Imports - Data (Raw)'!BB50/15</f>
        <v>1289.3333333333333</v>
      </c>
      <c r="BC50" s="61">
        <v>250</v>
      </c>
      <c r="BD50" s="11">
        <f>'Imports - Data (Raw)'!BD50/15</f>
        <v>204</v>
      </c>
      <c r="BE50" s="18" t="s">
        <v>7</v>
      </c>
      <c r="BF50" s="38">
        <v>360</v>
      </c>
      <c r="BG50" s="34">
        <f>'Imports - Data (Raw)'!BG50/15</f>
        <v>360</v>
      </c>
      <c r="BH50" s="18" t="s">
        <v>7</v>
      </c>
      <c r="BI50" s="38">
        <v>310</v>
      </c>
      <c r="BJ50" s="35">
        <f>'Imports - Data (Raw)'!BJ50/15</f>
        <v>302</v>
      </c>
      <c r="BK50" s="15" t="s">
        <v>7</v>
      </c>
      <c r="BL50" s="30">
        <v>255</v>
      </c>
      <c r="BM50" s="30">
        <v>272</v>
      </c>
      <c r="BO50" s="30"/>
      <c r="BP50" s="30">
        <v>682</v>
      </c>
      <c r="BR50" s="30"/>
      <c r="BS50" s="30">
        <v>720</v>
      </c>
    </row>
    <row r="51" spans="1:74" x14ac:dyDescent="0.3">
      <c r="A51" s="187" t="s">
        <v>171</v>
      </c>
      <c r="B51" s="14"/>
      <c r="C51" s="7"/>
      <c r="D51" s="11"/>
      <c r="E51" s="7"/>
      <c r="F51" s="14"/>
      <c r="G51" s="14"/>
      <c r="H51" s="14"/>
      <c r="I51" s="14"/>
      <c r="J51" s="51"/>
      <c r="K51" s="14"/>
      <c r="L51" s="14"/>
      <c r="M51" s="20"/>
      <c r="N51" s="14"/>
      <c r="O51" s="14"/>
      <c r="P51" s="18"/>
      <c r="Q51" s="11"/>
      <c r="R51" s="11"/>
      <c r="S51" s="11"/>
      <c r="T51" s="11"/>
      <c r="U51" s="18"/>
      <c r="V51" s="11"/>
      <c r="W51" s="11"/>
      <c r="X51" s="11"/>
      <c r="Y51" s="11"/>
      <c r="Z51" s="18"/>
      <c r="AA51" s="19"/>
      <c r="AB51" s="19"/>
      <c r="AC51" s="19"/>
      <c r="AD51" s="19"/>
      <c r="AE51" s="19"/>
      <c r="AF51" s="19"/>
      <c r="AG51" s="43"/>
      <c r="AH51" s="31"/>
      <c r="AI51" s="31"/>
      <c r="AJ51" s="27"/>
      <c r="AK51" s="27"/>
      <c r="AL51" s="27"/>
      <c r="AM51" s="27"/>
      <c r="AN51" s="18"/>
      <c r="AO51" s="31"/>
      <c r="AP51" s="31"/>
      <c r="AQ51" s="14"/>
      <c r="AR51" s="14"/>
      <c r="AS51" s="14"/>
      <c r="AT51" s="32"/>
      <c r="AU51" s="18"/>
      <c r="AV51" s="33"/>
      <c r="AW51" s="33"/>
      <c r="AY51" s="34"/>
      <c r="AZ51" s="91">
        <f>'Imports - Data (Raw)'!AZ51/15</f>
        <v>750</v>
      </c>
      <c r="BB51" s="25">
        <f>'Imports - Data (Raw)'!BB51/15</f>
        <v>673.33333333333337</v>
      </c>
      <c r="BE51" s="18"/>
      <c r="BF51" s="34"/>
      <c r="BG51" s="34"/>
      <c r="BH51" s="18"/>
      <c r="BI51" s="34"/>
      <c r="BJ51" s="35"/>
      <c r="BL51" s="30"/>
      <c r="BM51" s="30"/>
      <c r="BO51" s="30"/>
      <c r="BP51" s="30"/>
      <c r="BR51" s="30"/>
      <c r="BS51" s="30"/>
    </row>
    <row r="52" spans="1:74" x14ac:dyDescent="0.3">
      <c r="A52" s="187" t="s">
        <v>85</v>
      </c>
      <c r="B52" s="14"/>
      <c r="C52" s="7"/>
      <c r="D52" s="11"/>
      <c r="E52" s="7"/>
      <c r="F52" s="14"/>
      <c r="G52" s="14"/>
      <c r="H52" s="14"/>
      <c r="I52" s="14"/>
      <c r="J52" s="51"/>
      <c r="K52" s="14"/>
      <c r="L52" s="14"/>
      <c r="M52" s="20"/>
      <c r="N52" s="14"/>
      <c r="O52" s="14"/>
      <c r="P52" s="18"/>
      <c r="Q52" s="11"/>
      <c r="R52" s="11"/>
      <c r="S52" s="11"/>
      <c r="T52" s="11"/>
      <c r="U52" s="18"/>
      <c r="V52" s="11"/>
      <c r="W52" s="11"/>
      <c r="X52" s="11"/>
      <c r="Y52" s="11"/>
      <c r="Z52" s="18" t="s">
        <v>7</v>
      </c>
      <c r="AA52" s="19"/>
      <c r="AB52" s="19"/>
      <c r="AC52" s="19">
        <v>470</v>
      </c>
      <c r="AD52" s="19">
        <v>309</v>
      </c>
      <c r="AE52" s="19">
        <v>492</v>
      </c>
      <c r="AF52" s="19">
        <v>362</v>
      </c>
      <c r="AG52" s="43" t="s">
        <v>7</v>
      </c>
      <c r="AH52" s="31">
        <v>565</v>
      </c>
      <c r="AI52" s="31">
        <v>389</v>
      </c>
      <c r="AJ52" s="27">
        <v>535</v>
      </c>
      <c r="AK52" s="27">
        <v>425</v>
      </c>
      <c r="AL52" s="27">
        <v>413</v>
      </c>
      <c r="AM52" s="27">
        <v>263</v>
      </c>
      <c r="AN52" s="18" t="s">
        <v>7</v>
      </c>
      <c r="AO52" s="31">
        <v>400</v>
      </c>
      <c r="AP52" s="31">
        <v>320</v>
      </c>
      <c r="AQ52" s="14">
        <v>500</v>
      </c>
      <c r="AR52" s="14">
        <v>343</v>
      </c>
      <c r="AS52" s="14">
        <v>562</v>
      </c>
      <c r="AT52" s="32">
        <v>334</v>
      </c>
      <c r="AU52" s="18" t="s">
        <v>7</v>
      </c>
      <c r="AV52" s="33">
        <v>300</v>
      </c>
      <c r="AW52" s="33">
        <v>260</v>
      </c>
      <c r="AX52" s="18" t="s">
        <v>7</v>
      </c>
      <c r="AY52" s="34">
        <v>687</v>
      </c>
      <c r="AZ52" s="91">
        <f>'Imports - Data (Raw)'!AZ52/15</f>
        <v>356</v>
      </c>
      <c r="BA52" s="11">
        <v>570</v>
      </c>
      <c r="BB52" s="25">
        <f>'Imports - Data (Raw)'!BB52/15</f>
        <v>460.66666666666669</v>
      </c>
      <c r="BD52" s="11">
        <f>'Imports - Data (Raw)'!BD52/15</f>
        <v>140</v>
      </c>
      <c r="BE52" s="18" t="s">
        <v>7</v>
      </c>
      <c r="BF52" s="38">
        <v>76</v>
      </c>
      <c r="BG52" s="34">
        <f>'Imports - Data (Raw)'!BG52/15</f>
        <v>50.666666666666664</v>
      </c>
      <c r="BH52" s="18" t="s">
        <v>7</v>
      </c>
      <c r="BI52" s="38">
        <v>530</v>
      </c>
      <c r="BJ52" s="35">
        <f>'Imports - Data (Raw)'!BJ52/15</f>
        <v>353.46666666666664</v>
      </c>
      <c r="BK52" s="15" t="s">
        <v>7</v>
      </c>
      <c r="BL52" s="30">
        <v>510</v>
      </c>
      <c r="BM52" s="30">
        <v>340</v>
      </c>
      <c r="BO52" s="30"/>
      <c r="BP52" s="30">
        <v>1271</v>
      </c>
      <c r="BR52" s="30"/>
      <c r="BS52" s="30">
        <v>1000</v>
      </c>
    </row>
    <row r="53" spans="1:74" x14ac:dyDescent="0.3">
      <c r="A53" s="187" t="s">
        <v>172</v>
      </c>
      <c r="B53" s="14"/>
      <c r="C53" s="7"/>
      <c r="D53" s="11"/>
      <c r="E53" s="7"/>
      <c r="F53" s="14"/>
      <c r="G53" s="14"/>
      <c r="H53" s="14"/>
      <c r="I53" s="14"/>
      <c r="J53" s="51"/>
      <c r="K53" s="14"/>
      <c r="L53" s="14"/>
      <c r="M53" s="20"/>
      <c r="N53" s="14"/>
      <c r="O53" s="14"/>
      <c r="P53" s="18"/>
      <c r="Q53" s="11"/>
      <c r="R53" s="11"/>
      <c r="S53" s="11"/>
      <c r="T53" s="11"/>
      <c r="U53" s="18"/>
      <c r="V53" s="11"/>
      <c r="W53" s="11"/>
      <c r="X53" s="11"/>
      <c r="Y53" s="11"/>
      <c r="Z53" s="18"/>
      <c r="AA53" s="19"/>
      <c r="AB53" s="19"/>
      <c r="AC53" s="19"/>
      <c r="AD53" s="19">
        <v>665</v>
      </c>
      <c r="AE53" s="19"/>
      <c r="AF53" s="19">
        <v>681</v>
      </c>
      <c r="AG53" s="43"/>
      <c r="AH53" s="31"/>
      <c r="AI53" s="31">
        <v>719</v>
      </c>
      <c r="AJ53" s="27"/>
      <c r="AK53" s="27">
        <v>750</v>
      </c>
      <c r="AL53" s="27"/>
      <c r="AM53" s="27">
        <v>836</v>
      </c>
      <c r="AN53" s="18"/>
      <c r="AO53" s="31"/>
      <c r="AP53" s="31">
        <v>1196</v>
      </c>
      <c r="AQ53" s="14"/>
      <c r="AR53" s="14">
        <v>1575</v>
      </c>
      <c r="AS53" s="14"/>
      <c r="AT53" s="32">
        <v>1655</v>
      </c>
      <c r="AU53" s="18"/>
      <c r="AV53" s="33"/>
      <c r="AW53" s="33">
        <v>3610</v>
      </c>
      <c r="AZ53" s="91">
        <f>'Imports - Data (Raw)'!AZ53/15</f>
        <v>3396.3333333333335</v>
      </c>
      <c r="BB53" s="25">
        <f>'Imports - Data (Raw)'!BB53/15</f>
        <v>3158.3333333333335</v>
      </c>
      <c r="BD53" s="11">
        <f>'Imports - Data (Raw)'!BD53/15</f>
        <v>7201.7333333333336</v>
      </c>
      <c r="BE53" s="18"/>
      <c r="BF53" s="34"/>
      <c r="BG53" s="34">
        <f>'Imports - Data (Raw)'!BG53/15</f>
        <v>9292.2666666666664</v>
      </c>
      <c r="BH53" s="18"/>
      <c r="BI53" s="34"/>
      <c r="BJ53" s="35">
        <f>'Imports - Data (Raw)'!BJ53/15</f>
        <v>7465.8666666666668</v>
      </c>
      <c r="BK53" s="48"/>
      <c r="BL53" s="30"/>
      <c r="BM53" s="30">
        <v>11619</v>
      </c>
      <c r="BO53" s="30"/>
      <c r="BP53" s="30">
        <v>5684</v>
      </c>
      <c r="BR53" s="30"/>
      <c r="BS53" s="30">
        <v>6853</v>
      </c>
    </row>
    <row r="54" spans="1:74" x14ac:dyDescent="0.3">
      <c r="A54" s="20" t="s">
        <v>36</v>
      </c>
      <c r="B54" s="14"/>
      <c r="C54" s="7">
        <f>'Imports - Data (Raw)'!C54/15</f>
        <v>1466.6666666666667</v>
      </c>
      <c r="D54" s="11"/>
      <c r="E54" s="7">
        <f>'Imports - Data (Raw)'!E54/15</f>
        <v>593.33333333333337</v>
      </c>
      <c r="F54" s="14"/>
      <c r="G54" s="14">
        <f>'Imports - Data (Raw)'!G54/15</f>
        <v>1636.6666666666667</v>
      </c>
      <c r="H54" s="14"/>
      <c r="I54" s="14">
        <f>'Imports - Data (Raw)'!I54/15</f>
        <v>1663.3333333333333</v>
      </c>
      <c r="J54" s="51"/>
      <c r="K54" s="14"/>
      <c r="L54" s="14"/>
      <c r="M54" s="20"/>
      <c r="N54" s="14"/>
      <c r="O54" s="14"/>
      <c r="P54" s="18" t="s">
        <v>7</v>
      </c>
      <c r="Q54" s="19">
        <v>22000</v>
      </c>
      <c r="R54" s="19">
        <v>1257</v>
      </c>
      <c r="S54" s="19">
        <v>23500</v>
      </c>
      <c r="T54" s="19">
        <v>1175</v>
      </c>
      <c r="U54" s="18" t="s">
        <v>7</v>
      </c>
      <c r="V54" s="27">
        <v>24500</v>
      </c>
      <c r="W54" s="27">
        <v>1508</v>
      </c>
      <c r="X54" s="27">
        <v>28000</v>
      </c>
      <c r="Y54" s="27">
        <v>1583</v>
      </c>
      <c r="Z54" s="58" t="s">
        <v>12</v>
      </c>
      <c r="AA54" s="19">
        <v>1500</v>
      </c>
      <c r="AB54" s="19">
        <v>1722</v>
      </c>
      <c r="AC54" s="19">
        <v>2165</v>
      </c>
      <c r="AD54" s="19">
        <v>3377</v>
      </c>
      <c r="AE54" s="19">
        <v>3155</v>
      </c>
      <c r="AF54" s="19">
        <v>3093</v>
      </c>
      <c r="AG54" s="43"/>
      <c r="AH54" s="31"/>
      <c r="AI54" s="31"/>
      <c r="AJ54" s="27"/>
      <c r="AK54" s="27"/>
      <c r="AL54" s="27"/>
      <c r="AM54" s="27"/>
      <c r="AN54" s="18"/>
      <c r="AO54" s="31"/>
      <c r="AP54" s="31"/>
      <c r="AQ54" s="14"/>
      <c r="AR54" s="14"/>
      <c r="AS54" s="14"/>
      <c r="AT54" s="32"/>
      <c r="AX54" s="20" t="s">
        <v>12</v>
      </c>
      <c r="AY54" s="34"/>
      <c r="BB54" s="25"/>
      <c r="BE54" s="20"/>
      <c r="BF54" s="34"/>
      <c r="BG54" s="34"/>
      <c r="BH54" s="20"/>
      <c r="BI54" s="34"/>
      <c r="BJ54" s="35"/>
      <c r="BK54" s="48"/>
      <c r="BL54" s="30"/>
      <c r="BM54" s="30"/>
      <c r="BO54" s="30"/>
      <c r="BP54" s="30"/>
      <c r="BR54" s="30"/>
      <c r="BS54" s="30"/>
    </row>
    <row r="55" spans="1:74" x14ac:dyDescent="0.3">
      <c r="A55" s="187" t="s">
        <v>173</v>
      </c>
      <c r="B55" s="14"/>
      <c r="C55" s="7"/>
      <c r="D55" s="11"/>
      <c r="E55" s="7"/>
      <c r="F55" s="14"/>
      <c r="G55" s="14"/>
      <c r="H55" s="14"/>
      <c r="I55" s="14"/>
      <c r="J55" s="18" t="s">
        <v>7</v>
      </c>
      <c r="K55" s="14">
        <v>10200</v>
      </c>
      <c r="L55" s="14">
        <v>911</v>
      </c>
      <c r="M55" s="20" t="s">
        <v>7</v>
      </c>
      <c r="N55" s="14">
        <v>9380</v>
      </c>
      <c r="O55" s="14">
        <v>971</v>
      </c>
      <c r="P55" s="18" t="s">
        <v>7</v>
      </c>
      <c r="Q55" s="19">
        <v>10500</v>
      </c>
      <c r="R55" s="19">
        <v>1500</v>
      </c>
      <c r="S55" s="19">
        <v>9500</v>
      </c>
      <c r="T55" s="19">
        <v>1188</v>
      </c>
      <c r="U55" s="18" t="s">
        <v>7</v>
      </c>
      <c r="V55" s="27">
        <v>9600</v>
      </c>
      <c r="W55" s="27">
        <v>1218</v>
      </c>
      <c r="X55" s="27">
        <v>11100</v>
      </c>
      <c r="Y55" s="47">
        <v>1388</v>
      </c>
      <c r="Z55" s="20" t="s">
        <v>12</v>
      </c>
      <c r="AA55" s="19"/>
      <c r="AB55" s="19"/>
      <c r="AC55" s="19"/>
      <c r="AD55" s="19"/>
      <c r="AE55" s="52">
        <v>1555</v>
      </c>
      <c r="AF55" s="52">
        <v>1531</v>
      </c>
      <c r="AG55" s="20" t="s">
        <v>12</v>
      </c>
      <c r="AH55" s="31">
        <v>1656</v>
      </c>
      <c r="AI55" s="31">
        <v>1719</v>
      </c>
      <c r="AJ55" s="27"/>
      <c r="AK55" s="27">
        <v>2164</v>
      </c>
      <c r="AL55" s="27"/>
      <c r="AM55" s="27">
        <v>3060</v>
      </c>
      <c r="AN55" s="18" t="s">
        <v>12</v>
      </c>
      <c r="AO55" s="31">
        <v>899</v>
      </c>
      <c r="AP55" s="31">
        <v>3503</v>
      </c>
      <c r="AQ55" s="14">
        <v>767</v>
      </c>
      <c r="AR55" s="14">
        <v>1533</v>
      </c>
      <c r="AS55" s="14">
        <v>880</v>
      </c>
      <c r="AT55" s="32">
        <v>1870</v>
      </c>
      <c r="AU55" s="18" t="s">
        <v>12</v>
      </c>
      <c r="AV55" s="33">
        <v>675</v>
      </c>
      <c r="AW55" s="33">
        <v>4508</v>
      </c>
      <c r="AX55" s="20" t="s">
        <v>12</v>
      </c>
      <c r="AY55" s="34">
        <v>1385</v>
      </c>
      <c r="AZ55" s="91">
        <f>'Imports - Data (Raw)'!AZ55/15</f>
        <v>3970.3333333333335</v>
      </c>
      <c r="BA55" s="11">
        <v>2625</v>
      </c>
      <c r="BB55" s="25">
        <f>'Imports - Data (Raw)'!BB55/15</f>
        <v>9616.6666666666661</v>
      </c>
      <c r="BC55" s="11">
        <v>1480</v>
      </c>
      <c r="BD55" s="44">
        <f>'Imports - Data (Raw)'!BD55/15</f>
        <v>8823.2666666666664</v>
      </c>
      <c r="BE55" s="20" t="s">
        <v>12</v>
      </c>
      <c r="BF55" s="34">
        <v>2425</v>
      </c>
      <c r="BG55" s="34">
        <f>'Imports - Data (Raw)'!BG55/15</f>
        <v>13833.333333333334</v>
      </c>
      <c r="BH55" s="20" t="s">
        <v>12</v>
      </c>
      <c r="BI55" s="34">
        <v>3140</v>
      </c>
      <c r="BJ55" s="35">
        <f>'Imports - Data (Raw)'!BJ55/15</f>
        <v>8460</v>
      </c>
      <c r="BK55" s="15" t="s">
        <v>12</v>
      </c>
      <c r="BL55" s="30">
        <v>1541</v>
      </c>
      <c r="BM55" s="30">
        <v>7295</v>
      </c>
      <c r="BN55" s="15" t="s">
        <v>12</v>
      </c>
      <c r="BO55" s="30">
        <v>2194</v>
      </c>
      <c r="BP55" s="30">
        <v>11655</v>
      </c>
      <c r="BQ55" s="15" t="s">
        <v>12</v>
      </c>
      <c r="BR55" s="30">
        <v>2568</v>
      </c>
      <c r="BS55" s="30">
        <v>12622</v>
      </c>
      <c r="BT55" s="15" t="s">
        <v>12</v>
      </c>
      <c r="BU55" s="4">
        <v>1777</v>
      </c>
      <c r="BV55" s="4">
        <v>9474</v>
      </c>
    </row>
    <row r="56" spans="1:74" x14ac:dyDescent="0.3">
      <c r="A56" s="187" t="s">
        <v>174</v>
      </c>
      <c r="B56" s="14"/>
      <c r="C56" s="7"/>
      <c r="D56" s="11"/>
      <c r="E56" s="7"/>
      <c r="F56" s="14"/>
      <c r="G56" s="14"/>
      <c r="H56" s="14"/>
      <c r="I56" s="14"/>
      <c r="J56" s="51"/>
      <c r="K56" s="14"/>
      <c r="L56" s="14"/>
      <c r="M56" s="20"/>
      <c r="N56" s="14"/>
      <c r="O56" s="14"/>
      <c r="P56" s="18"/>
      <c r="Q56" s="11"/>
      <c r="R56" s="11"/>
      <c r="S56" s="11"/>
      <c r="T56" s="11"/>
      <c r="U56" s="18"/>
      <c r="V56" s="11"/>
      <c r="W56" s="11"/>
      <c r="X56" s="11"/>
      <c r="Y56" s="11"/>
      <c r="Z56" s="20" t="s">
        <v>12</v>
      </c>
      <c r="AA56" s="19"/>
      <c r="AB56" s="19"/>
      <c r="AC56" s="19"/>
      <c r="AD56" s="19"/>
      <c r="AE56" s="19">
        <v>1600</v>
      </c>
      <c r="AF56" s="19">
        <v>1562</v>
      </c>
      <c r="AG56" s="20" t="s">
        <v>12</v>
      </c>
      <c r="AH56" s="31">
        <v>1025</v>
      </c>
      <c r="AI56" s="31">
        <v>1761</v>
      </c>
      <c r="AJ56" s="27"/>
      <c r="AK56" s="27">
        <v>2226</v>
      </c>
      <c r="AL56" s="27"/>
      <c r="AM56" s="27">
        <v>2283</v>
      </c>
      <c r="AN56" s="20" t="s">
        <v>12</v>
      </c>
      <c r="AO56" s="31"/>
      <c r="AP56" s="31">
        <v>2130</v>
      </c>
      <c r="AQ56" s="14"/>
      <c r="AR56" s="14">
        <v>5367</v>
      </c>
      <c r="AS56" s="14"/>
      <c r="AT56" s="32">
        <v>3300</v>
      </c>
      <c r="AU56" s="18" t="s">
        <v>12</v>
      </c>
      <c r="AV56" s="33">
        <v>4050</v>
      </c>
      <c r="AW56" s="33">
        <v>4900</v>
      </c>
      <c r="AX56" s="20" t="s">
        <v>12</v>
      </c>
      <c r="AY56" s="34">
        <v>755</v>
      </c>
      <c r="AZ56" s="91">
        <f>'Imports - Data (Raw)'!AZ56/15</f>
        <v>5850</v>
      </c>
      <c r="BA56" s="11">
        <v>5540</v>
      </c>
      <c r="BB56" s="25">
        <f>'Imports - Data (Raw)'!BB56/15</f>
        <v>10169.333333333334</v>
      </c>
      <c r="BC56" s="11">
        <v>9157</v>
      </c>
      <c r="BD56" s="25">
        <f>'Imports - Data (Raw)'!BD56/15</f>
        <v>18315</v>
      </c>
      <c r="BE56" s="20" t="s">
        <v>12</v>
      </c>
      <c r="BF56" s="34">
        <v>6285</v>
      </c>
      <c r="BG56" s="34">
        <f>'Imports - Data (Raw)'!BG56/15</f>
        <v>8380</v>
      </c>
      <c r="BH56" s="20" t="s">
        <v>12</v>
      </c>
      <c r="BI56" s="34">
        <v>4250</v>
      </c>
      <c r="BJ56" s="35">
        <f>'Imports - Data (Raw)'!BJ56/15</f>
        <v>8500</v>
      </c>
      <c r="BK56" s="15" t="s">
        <v>12</v>
      </c>
      <c r="BL56" s="30">
        <v>6730</v>
      </c>
      <c r="BM56" s="30">
        <v>14581</v>
      </c>
      <c r="BN56" s="15" t="s">
        <v>12</v>
      </c>
      <c r="BO56" s="30">
        <v>3922</v>
      </c>
      <c r="BP56" s="30">
        <v>12551</v>
      </c>
      <c r="BQ56" s="15" t="s">
        <v>12</v>
      </c>
      <c r="BR56" s="30">
        <v>4385</v>
      </c>
      <c r="BS56" s="30">
        <v>13911</v>
      </c>
      <c r="BT56" s="15" t="s">
        <v>12</v>
      </c>
      <c r="BU56" s="4">
        <v>3734</v>
      </c>
      <c r="BV56" s="4">
        <v>12169</v>
      </c>
    </row>
    <row r="57" spans="1:74" x14ac:dyDescent="0.3">
      <c r="A57" s="20" t="s">
        <v>13</v>
      </c>
      <c r="B57" s="14"/>
      <c r="C57" s="7">
        <f>'Imports - Data (Raw)'!C57/15</f>
        <v>26.666666666666668</v>
      </c>
      <c r="D57" s="11"/>
      <c r="E57" s="7">
        <f>'Imports - Data (Raw)'!E57/15</f>
        <v>133.33333333333334</v>
      </c>
      <c r="F57" s="14"/>
      <c r="G57" s="14"/>
      <c r="H57" s="14"/>
      <c r="I57" s="14"/>
      <c r="J57" s="51"/>
      <c r="K57" s="14"/>
      <c r="L57" s="14"/>
      <c r="M57" s="20"/>
      <c r="N57" s="14"/>
      <c r="O57" s="14"/>
      <c r="P57" s="18"/>
      <c r="Q57" s="11"/>
      <c r="R57" s="11"/>
      <c r="S57" s="11"/>
      <c r="T57" s="11"/>
      <c r="U57" s="18"/>
      <c r="V57" s="11"/>
      <c r="W57" s="11"/>
      <c r="X57" s="11"/>
      <c r="Y57" s="11"/>
      <c r="Z57" s="18"/>
      <c r="AA57" s="19"/>
      <c r="AB57" s="19"/>
      <c r="AC57" s="19"/>
      <c r="AD57" s="19"/>
      <c r="AE57" s="19"/>
      <c r="AF57" s="19">
        <v>228</v>
      </c>
      <c r="AG57" s="43"/>
      <c r="AH57" s="31"/>
      <c r="AI57" s="31">
        <v>259</v>
      </c>
      <c r="AJ57" s="27"/>
      <c r="AK57" s="27">
        <v>314</v>
      </c>
      <c r="AL57" s="27"/>
      <c r="AM57" s="27">
        <v>208</v>
      </c>
      <c r="AN57" s="18"/>
      <c r="AO57" s="31"/>
      <c r="AP57" s="31">
        <v>314</v>
      </c>
      <c r="AQ57" s="14"/>
      <c r="AR57" s="14">
        <v>423</v>
      </c>
      <c r="AS57" s="14"/>
      <c r="AT57" s="32">
        <v>246</v>
      </c>
      <c r="AU57" s="18"/>
      <c r="AV57" s="33"/>
      <c r="AW57" s="33">
        <v>277</v>
      </c>
      <c r="AY57" s="34"/>
      <c r="AZ57" s="91">
        <f>'Imports - Data (Raw)'!AZ57/15</f>
        <v>425.33333333333331</v>
      </c>
      <c r="BB57" s="25">
        <f>'Imports - Data (Raw)'!BB57/15</f>
        <v>532</v>
      </c>
      <c r="BD57" s="25">
        <f>'Imports - Data (Raw)'!BD57/15</f>
        <v>257.66666666666669</v>
      </c>
      <c r="BE57" s="48"/>
      <c r="BF57" s="34"/>
      <c r="BG57" s="34">
        <f>'Imports - Data (Raw)'!BG57/15</f>
        <v>92.13333333333334</v>
      </c>
      <c r="BH57" s="49"/>
      <c r="BI57" s="34"/>
      <c r="BJ57" s="35">
        <f>'Imports - Data (Raw)'!BJ57/15</f>
        <v>526.66666666666663</v>
      </c>
      <c r="BK57" s="48"/>
      <c r="BL57" s="30"/>
      <c r="BM57" s="30">
        <v>261</v>
      </c>
      <c r="BO57" s="30"/>
      <c r="BP57" s="68">
        <v>139</v>
      </c>
      <c r="BR57" s="30"/>
      <c r="BS57" s="68">
        <v>327</v>
      </c>
    </row>
    <row r="58" spans="1:74" x14ac:dyDescent="0.3">
      <c r="A58" s="20" t="s">
        <v>14</v>
      </c>
      <c r="B58" s="14"/>
      <c r="C58" s="7">
        <f>'Imports - Data (Raw)'!C58/15</f>
        <v>167.66666666666666</v>
      </c>
      <c r="D58" s="11"/>
      <c r="E58" s="7">
        <f>'Imports - Data (Raw)'!E58/15</f>
        <v>576.66666666666663</v>
      </c>
      <c r="F58" s="14"/>
      <c r="G58" s="14">
        <f>'Imports - Data (Raw)'!G58/15</f>
        <v>200</v>
      </c>
      <c r="H58" s="14"/>
      <c r="I58" s="14">
        <f>'Imports - Data (Raw)'!I58/15</f>
        <v>163.33333333333334</v>
      </c>
      <c r="J58" s="51"/>
      <c r="K58" s="14"/>
      <c r="L58" s="14"/>
      <c r="M58" s="20"/>
      <c r="N58" s="14"/>
      <c r="O58" s="14"/>
      <c r="P58" s="18"/>
      <c r="Q58" s="11"/>
      <c r="R58" s="11"/>
      <c r="S58" s="11"/>
      <c r="T58" s="11"/>
      <c r="U58" s="18"/>
      <c r="V58" s="11"/>
      <c r="W58" s="11"/>
      <c r="X58" s="11"/>
      <c r="Y58" s="11"/>
      <c r="Z58" s="18"/>
      <c r="AA58" s="19"/>
      <c r="AB58" s="19"/>
      <c r="AC58" s="19"/>
      <c r="AD58" s="19"/>
      <c r="AE58" s="19"/>
      <c r="AF58" s="19">
        <v>384</v>
      </c>
      <c r="AG58" s="43"/>
      <c r="AH58" s="31"/>
      <c r="AI58" s="31">
        <v>504</v>
      </c>
      <c r="AJ58" s="27"/>
      <c r="AK58" s="27">
        <v>808</v>
      </c>
      <c r="AL58" s="27"/>
      <c r="AM58" s="27">
        <v>750</v>
      </c>
      <c r="AN58" s="18"/>
      <c r="AO58" s="31"/>
      <c r="AP58" s="31">
        <v>762</v>
      </c>
      <c r="AQ58" s="14"/>
      <c r="AR58" s="14">
        <v>753</v>
      </c>
      <c r="AS58" s="14"/>
      <c r="AT58" s="32">
        <v>1405</v>
      </c>
      <c r="AU58" s="18"/>
      <c r="AV58" s="33"/>
      <c r="AW58" s="42">
        <v>2498</v>
      </c>
      <c r="AY58" s="34"/>
      <c r="AZ58" s="91">
        <f>'Imports - Data (Raw)'!AZ58/15</f>
        <v>2626.6666666666665</v>
      </c>
      <c r="BB58" s="25">
        <f>'Imports - Data (Raw)'!BB58/15</f>
        <v>2433.3333333333335</v>
      </c>
      <c r="BD58" s="25">
        <f>'Imports - Data (Raw)'!BD58/15</f>
        <v>5156.666666666667</v>
      </c>
      <c r="BE58" s="48"/>
      <c r="BF58" s="34"/>
      <c r="BG58" s="34">
        <f>'Imports - Data (Raw)'!BG58/15</f>
        <v>335.33333333333331</v>
      </c>
      <c r="BH58" s="49"/>
      <c r="BI58" s="34"/>
      <c r="BJ58" s="35">
        <f>'Imports - Data (Raw)'!BJ58/15</f>
        <v>974</v>
      </c>
      <c r="BK58" s="48"/>
      <c r="BL58" s="30"/>
      <c r="BM58" s="30">
        <v>3429</v>
      </c>
      <c r="BO58" s="30"/>
      <c r="BP58" s="30"/>
      <c r="BR58" s="30"/>
      <c r="BS58" s="30"/>
    </row>
    <row r="59" spans="1:74" x14ac:dyDescent="0.3">
      <c r="A59" s="224" t="s">
        <v>296</v>
      </c>
      <c r="B59" s="14"/>
      <c r="C59" s="14"/>
      <c r="D59" s="11"/>
      <c r="E59" s="14"/>
      <c r="F59" s="14"/>
      <c r="G59" s="69">
        <f>'Imports - Data (Raw)'!G59/15</f>
        <v>120</v>
      </c>
      <c r="H59" s="14"/>
      <c r="I59" s="69">
        <f>'Imports - Data (Raw)'!I59/15</f>
        <v>113.33333333333333</v>
      </c>
      <c r="J59" s="51"/>
      <c r="K59" s="14"/>
      <c r="L59" s="14"/>
      <c r="M59" s="20"/>
      <c r="N59" s="14"/>
      <c r="O59" s="14"/>
      <c r="P59" s="18"/>
      <c r="Q59" s="11"/>
      <c r="R59" s="11"/>
      <c r="S59" s="11"/>
      <c r="T59" s="11"/>
      <c r="U59" s="18"/>
      <c r="V59" s="11"/>
      <c r="W59" s="11"/>
      <c r="X59" s="11"/>
      <c r="Y59" s="11"/>
      <c r="Z59" s="18"/>
      <c r="AA59" s="11"/>
      <c r="AB59" s="11"/>
      <c r="AC59" s="11"/>
      <c r="AD59" s="11"/>
      <c r="AE59" s="11"/>
      <c r="AF59" s="37">
        <v>98</v>
      </c>
      <c r="AG59" s="43"/>
      <c r="AH59" s="11"/>
      <c r="AI59" s="30">
        <v>111</v>
      </c>
      <c r="AJ59" s="27"/>
      <c r="AK59" s="27"/>
      <c r="AL59" s="27"/>
      <c r="AM59" s="27"/>
      <c r="AN59" s="18"/>
      <c r="AO59" s="31"/>
      <c r="AP59" s="31"/>
      <c r="AQ59" s="14"/>
      <c r="AR59" s="14"/>
      <c r="AS59" s="14"/>
      <c r="AT59" s="32"/>
      <c r="AU59" s="18"/>
      <c r="AV59" s="33"/>
      <c r="AW59" s="33"/>
      <c r="AY59" s="34"/>
      <c r="AZ59" s="91">
        <f>'Imports - Data (Raw)'!AZ59/15</f>
        <v>158</v>
      </c>
      <c r="BB59" s="25">
        <f>'Imports - Data (Raw)'!BB59/15</f>
        <v>190</v>
      </c>
      <c r="BD59" s="25">
        <f>'Imports - Data (Raw)'!BD59/15</f>
        <v>666.66666666666663</v>
      </c>
      <c r="BE59" s="48"/>
      <c r="BF59" s="34"/>
      <c r="BG59" s="34">
        <f>'Imports - Data (Raw)'!BG59/15</f>
        <v>4591.666666666667</v>
      </c>
      <c r="BH59" s="49"/>
      <c r="BI59" s="34"/>
      <c r="BJ59" s="35"/>
      <c r="BK59" s="48"/>
      <c r="BL59" s="30"/>
      <c r="BM59" s="30"/>
      <c r="BO59" s="30"/>
      <c r="BP59" s="30"/>
      <c r="BR59" s="30"/>
      <c r="BS59" s="30"/>
    </row>
    <row r="60" spans="1:74" x14ac:dyDescent="0.3">
      <c r="A60" s="187" t="s">
        <v>385</v>
      </c>
      <c r="B60" s="26"/>
      <c r="C60" s="282">
        <f>'Imports - Data (Raw)'!C60/15</f>
        <v>33.333333333333336</v>
      </c>
      <c r="D60" s="11"/>
      <c r="E60" s="282">
        <f>'Imports - Data (Raw)'!E60/15</f>
        <v>1133.3333333333333</v>
      </c>
      <c r="F60" s="14"/>
      <c r="G60" s="14">
        <f>'Imports - Data (Raw)'!G60/15</f>
        <v>606.66666666666663</v>
      </c>
      <c r="H60" s="14"/>
      <c r="I60" s="14">
        <f>'Imports - Data (Raw)'!I60/15</f>
        <v>590</v>
      </c>
      <c r="J60" s="18" t="s">
        <v>2</v>
      </c>
      <c r="K60" s="14">
        <v>320</v>
      </c>
      <c r="L60" s="14">
        <v>745</v>
      </c>
      <c r="M60" s="20" t="s">
        <v>2</v>
      </c>
      <c r="N60" s="70">
        <v>335</v>
      </c>
      <c r="O60" s="14">
        <v>790</v>
      </c>
      <c r="P60" s="18"/>
      <c r="Q60" s="11"/>
      <c r="R60" s="11"/>
      <c r="S60" s="11"/>
      <c r="T60" s="11"/>
      <c r="U60" s="18"/>
      <c r="V60" s="11"/>
      <c r="W60" s="11"/>
      <c r="X60" s="11"/>
      <c r="Y60" s="11"/>
      <c r="Z60" s="18"/>
      <c r="AA60" s="11"/>
      <c r="AB60" s="11"/>
      <c r="AC60" s="11"/>
      <c r="AD60" s="11"/>
      <c r="AE60" s="11"/>
      <c r="AF60" s="37">
        <v>1566</v>
      </c>
      <c r="AG60" s="43"/>
      <c r="AH60" s="31"/>
      <c r="AI60" s="31">
        <v>1589</v>
      </c>
      <c r="AJ60" s="27"/>
      <c r="AK60" s="27"/>
      <c r="AL60" s="27"/>
      <c r="AM60" s="27"/>
      <c r="AN60" s="18"/>
      <c r="AO60" s="31"/>
      <c r="AP60" s="31"/>
      <c r="AQ60" s="14"/>
      <c r="AR60" s="14"/>
      <c r="AS60" s="14"/>
      <c r="AT60" s="32"/>
      <c r="AU60" s="18"/>
      <c r="AV60" s="33"/>
      <c r="AW60" s="33"/>
      <c r="AY60" s="34"/>
      <c r="AZ60" s="91">
        <f>'Imports - Data (Raw)'!AZ60/15</f>
        <v>1559.3333333333333</v>
      </c>
      <c r="BB60" s="25">
        <f>'Imports - Data (Raw)'!BB60/15</f>
        <v>1770.6666666666667</v>
      </c>
      <c r="BD60" s="25">
        <f>'Imports - Data (Raw)'!BD60/15</f>
        <v>7133.333333333333</v>
      </c>
      <c r="BE60" s="48"/>
      <c r="BF60" s="34"/>
      <c r="BG60" s="34">
        <f>'Imports - Data (Raw)'!BG60/15</f>
        <v>1200</v>
      </c>
      <c r="BH60" s="49"/>
      <c r="BI60" s="34"/>
      <c r="BJ60" s="35">
        <f>'Imports - Data (Raw)'!BJ60/15</f>
        <v>2930.4666666666667</v>
      </c>
      <c r="BK60" s="48"/>
      <c r="BL60" s="30"/>
      <c r="BM60" s="30">
        <v>2880</v>
      </c>
      <c r="BO60" s="30"/>
      <c r="BP60" s="30">
        <v>4120</v>
      </c>
      <c r="BR60" s="30"/>
      <c r="BS60" s="30">
        <v>3936</v>
      </c>
    </row>
    <row r="61" spans="1:74" x14ac:dyDescent="0.3">
      <c r="A61" s="187" t="s">
        <v>387</v>
      </c>
      <c r="B61" s="26"/>
      <c r="C61" s="282"/>
      <c r="D61" s="11"/>
      <c r="E61" s="282"/>
      <c r="F61" s="14"/>
      <c r="G61" s="14"/>
      <c r="H61" s="14"/>
      <c r="I61" s="14"/>
      <c r="J61" s="18"/>
      <c r="K61" s="14"/>
      <c r="L61" s="14"/>
      <c r="M61" s="20"/>
      <c r="N61" s="70"/>
      <c r="O61" s="14"/>
      <c r="P61" s="18"/>
      <c r="Q61" s="11"/>
      <c r="R61" s="11"/>
      <c r="S61" s="11"/>
      <c r="T61" s="11"/>
      <c r="U61" s="18"/>
      <c r="V61" s="11"/>
      <c r="W61" s="11"/>
      <c r="X61" s="11"/>
      <c r="Y61" s="11"/>
      <c r="Z61" s="18"/>
      <c r="AA61" s="11"/>
      <c r="AB61" s="11"/>
      <c r="AC61" s="11"/>
      <c r="AD61" s="11"/>
      <c r="AE61" s="11"/>
      <c r="AF61" s="52"/>
      <c r="AG61" s="43"/>
      <c r="AH61" s="31"/>
      <c r="AI61" s="31"/>
      <c r="AJ61" s="27"/>
      <c r="AK61" s="27"/>
      <c r="AL61" s="27"/>
      <c r="AM61" s="27"/>
      <c r="AN61" s="18"/>
      <c r="AO61" s="31"/>
      <c r="AP61" s="31"/>
      <c r="AQ61" s="14"/>
      <c r="AR61" s="14"/>
      <c r="AS61" s="14"/>
      <c r="AT61" s="32"/>
      <c r="AU61" s="18"/>
      <c r="AV61" s="33"/>
      <c r="AW61" s="33"/>
      <c r="AY61" s="34"/>
      <c r="BB61" s="25"/>
      <c r="BD61" s="25"/>
      <c r="BE61" s="48"/>
      <c r="BF61" s="34"/>
      <c r="BG61" s="34"/>
      <c r="BH61" s="49"/>
      <c r="BI61" s="34"/>
      <c r="BJ61" s="35"/>
      <c r="BK61" s="48"/>
      <c r="BL61" s="30"/>
      <c r="BM61" s="30"/>
      <c r="BO61" s="30"/>
      <c r="BP61" s="30"/>
      <c r="BR61" s="30"/>
      <c r="BS61" s="30"/>
      <c r="BV61" s="4">
        <v>1000</v>
      </c>
    </row>
    <row r="62" spans="1:74" x14ac:dyDescent="0.3">
      <c r="A62" s="71" t="s">
        <v>175</v>
      </c>
      <c r="B62" s="26"/>
      <c r="C62" s="282"/>
      <c r="D62" s="11"/>
      <c r="E62" s="282"/>
      <c r="F62" s="14"/>
      <c r="G62" s="14">
        <f>'Imports - Data (Raw)'!G62/15</f>
        <v>93.333333333333329</v>
      </c>
      <c r="H62" s="14"/>
      <c r="I62" s="14">
        <f>'Imports - Data (Raw)'!I62/15</f>
        <v>100</v>
      </c>
      <c r="J62" s="18"/>
      <c r="K62" s="14"/>
      <c r="L62" s="14"/>
      <c r="M62" s="20"/>
      <c r="N62" s="70"/>
      <c r="O62" s="14"/>
      <c r="P62" s="18"/>
      <c r="Q62" s="11"/>
      <c r="R62" s="11"/>
      <c r="S62" s="11"/>
      <c r="T62" s="11"/>
      <c r="U62" s="18"/>
      <c r="V62" s="11"/>
      <c r="W62" s="11"/>
      <c r="X62" s="11"/>
      <c r="Y62" s="11"/>
      <c r="Z62" s="18"/>
      <c r="AA62" s="11"/>
      <c r="AB62" s="11"/>
      <c r="AC62" s="11"/>
      <c r="AD62" s="11"/>
      <c r="AE62" s="11"/>
      <c r="AF62" s="11"/>
      <c r="AG62" s="43"/>
      <c r="AH62" s="31"/>
      <c r="AI62" s="31">
        <v>423</v>
      </c>
      <c r="AJ62" s="27"/>
      <c r="AK62" s="27"/>
      <c r="AL62" s="27"/>
      <c r="AM62" s="27"/>
      <c r="AN62" s="18"/>
      <c r="AO62" s="31"/>
      <c r="AP62" s="31"/>
      <c r="AQ62" s="14"/>
      <c r="AR62" s="14"/>
      <c r="AS62" s="14"/>
      <c r="AT62" s="32"/>
      <c r="AU62" s="18"/>
      <c r="AV62" s="33"/>
      <c r="AW62" s="33"/>
      <c r="AY62" s="34"/>
      <c r="AZ62" s="91">
        <f>'Imports - Data (Raw)'!AZ62/15</f>
        <v>741.33333333333337</v>
      </c>
      <c r="BB62" s="25">
        <f>'Imports - Data (Raw)'!BB62/15</f>
        <v>713.33333333333337</v>
      </c>
      <c r="BD62" s="25">
        <f>'Imports - Data (Raw)'!BD62/15</f>
        <v>400</v>
      </c>
      <c r="BE62" s="48"/>
      <c r="BF62" s="34"/>
      <c r="BG62" s="34">
        <f>'Imports - Data (Raw)'!BG62/15</f>
        <v>4166.666666666667</v>
      </c>
      <c r="BH62" s="49"/>
      <c r="BI62" s="34"/>
      <c r="BJ62" s="35">
        <f>'Imports - Data (Raw)'!BJ62/15</f>
        <v>388</v>
      </c>
      <c r="BK62" s="48"/>
      <c r="BL62" s="30"/>
      <c r="BM62" s="30"/>
      <c r="BO62" s="30"/>
      <c r="BP62" s="30"/>
      <c r="BR62" s="30"/>
      <c r="BS62" s="30"/>
    </row>
    <row r="63" spans="1:74" x14ac:dyDescent="0.3">
      <c r="A63" s="181" t="s">
        <v>386</v>
      </c>
      <c r="B63" s="26"/>
      <c r="C63" s="26"/>
      <c r="D63" s="11"/>
      <c r="E63" s="26"/>
      <c r="G63" s="14"/>
      <c r="H63" s="14"/>
      <c r="I63" s="14"/>
      <c r="J63" s="18"/>
      <c r="K63" s="14"/>
      <c r="L63" s="14"/>
      <c r="M63" s="20"/>
      <c r="N63" s="70"/>
      <c r="O63" s="14"/>
      <c r="P63" s="18" t="s">
        <v>2</v>
      </c>
      <c r="Q63" s="19">
        <v>500</v>
      </c>
      <c r="R63" s="282">
        <v>1286</v>
      </c>
      <c r="S63" s="19">
        <v>800</v>
      </c>
      <c r="T63" s="19">
        <v>1031</v>
      </c>
      <c r="U63" s="18"/>
      <c r="V63" s="27"/>
      <c r="W63" s="27">
        <v>1666</v>
      </c>
      <c r="X63" s="27"/>
      <c r="Y63" s="27">
        <v>1431</v>
      </c>
      <c r="Z63" s="18"/>
      <c r="AA63" s="19"/>
      <c r="AB63" s="19">
        <v>1347</v>
      </c>
      <c r="AC63" s="19"/>
      <c r="AD63" s="19">
        <v>1366</v>
      </c>
      <c r="AE63" s="11"/>
      <c r="AF63" s="19"/>
      <c r="AG63" s="43"/>
      <c r="AH63" s="31"/>
      <c r="AI63" s="31"/>
      <c r="AJ63" s="27"/>
      <c r="AK63" s="27">
        <v>2397</v>
      </c>
      <c r="AL63" s="27"/>
      <c r="AM63" s="27">
        <v>2142</v>
      </c>
      <c r="AN63" s="18"/>
      <c r="AO63" s="31"/>
      <c r="AP63" s="31">
        <v>2326</v>
      </c>
      <c r="AQ63" s="14"/>
      <c r="AR63" s="14">
        <v>4178</v>
      </c>
      <c r="AS63" s="14"/>
      <c r="AT63" s="32">
        <v>2460</v>
      </c>
      <c r="AU63" s="18"/>
      <c r="AV63" s="33"/>
      <c r="AW63" s="33">
        <v>2265</v>
      </c>
      <c r="AY63" s="34"/>
      <c r="BB63" s="25"/>
      <c r="BD63" s="25"/>
      <c r="BE63" s="48"/>
      <c r="BF63" s="34"/>
      <c r="BG63" s="34"/>
      <c r="BH63" s="49"/>
      <c r="BI63" s="34"/>
      <c r="BJ63" s="35"/>
      <c r="BK63" s="48"/>
      <c r="BL63" s="30"/>
      <c r="BM63" s="30"/>
      <c r="BO63" s="30"/>
      <c r="BP63" s="30"/>
      <c r="BR63" s="30"/>
      <c r="BS63" s="30"/>
    </row>
    <row r="64" spans="1:74" x14ac:dyDescent="0.3">
      <c r="A64" s="181" t="s">
        <v>386</v>
      </c>
      <c r="B64" s="26"/>
      <c r="C64" s="26"/>
      <c r="D64" s="11"/>
      <c r="E64" s="26"/>
      <c r="F64" s="11"/>
      <c r="G64" s="14"/>
      <c r="H64" s="14"/>
      <c r="I64" s="14"/>
      <c r="J64" s="18"/>
      <c r="K64" s="14"/>
      <c r="L64" s="14"/>
      <c r="M64" s="20"/>
      <c r="N64" s="70"/>
      <c r="O64" s="14"/>
      <c r="P64" s="58" t="s">
        <v>56</v>
      </c>
      <c r="Q64" s="19">
        <v>800</v>
      </c>
      <c r="R64" s="282"/>
      <c r="S64" s="19"/>
      <c r="T64" s="19"/>
      <c r="U64" s="18"/>
      <c r="V64" s="27"/>
      <c r="W64" s="27"/>
      <c r="X64" s="27"/>
      <c r="Y64" s="27"/>
      <c r="Z64" s="18"/>
      <c r="AA64" s="11"/>
      <c r="AB64" s="11"/>
      <c r="AC64" s="11"/>
      <c r="AD64" s="11"/>
      <c r="AE64" s="11"/>
      <c r="AF64" s="11"/>
      <c r="AG64" s="43"/>
      <c r="AH64" s="31"/>
      <c r="AI64" s="31"/>
      <c r="AJ64" s="27"/>
      <c r="AK64" s="27"/>
      <c r="AL64" s="27"/>
      <c r="AM64" s="27"/>
      <c r="AN64" s="18"/>
      <c r="AO64" s="31"/>
      <c r="AP64" s="31"/>
      <c r="AQ64" s="14"/>
      <c r="AR64" s="14"/>
      <c r="AS64" s="14"/>
      <c r="AT64" s="32"/>
      <c r="AU64" s="18"/>
      <c r="AV64" s="33"/>
      <c r="AW64" s="33"/>
      <c r="AY64" s="34"/>
      <c r="BB64" s="25"/>
      <c r="BD64" s="25"/>
      <c r="BE64" s="48"/>
      <c r="BF64" s="34"/>
      <c r="BG64" s="34"/>
      <c r="BH64" s="49"/>
      <c r="BI64" s="34"/>
      <c r="BJ64" s="35"/>
      <c r="BK64" s="48"/>
      <c r="BL64" s="30"/>
      <c r="BM64" s="30"/>
      <c r="BO64" s="30"/>
      <c r="BP64" s="30"/>
      <c r="BR64" s="30"/>
      <c r="BS64" s="30"/>
    </row>
    <row r="65" spans="1:74" x14ac:dyDescent="0.3">
      <c r="A65" s="11" t="s">
        <v>50</v>
      </c>
      <c r="B65" s="14"/>
      <c r="C65" s="14">
        <f>'Imports - Data (Raw)'!C65/15</f>
        <v>26612</v>
      </c>
      <c r="D65" s="11"/>
      <c r="E65" s="14">
        <f>'Imports - Data (Raw)'!E65/15</f>
        <v>30000</v>
      </c>
      <c r="F65" s="14"/>
      <c r="G65" s="14">
        <f>'Imports - Data (Raw)'!G65/15</f>
        <v>42700.666666666664</v>
      </c>
      <c r="H65" s="14"/>
      <c r="I65" s="14">
        <f>'Imports - Data (Raw)'!I65/15</f>
        <v>42775.333333333336</v>
      </c>
      <c r="J65" s="18" t="s">
        <v>7</v>
      </c>
      <c r="K65" s="14">
        <v>221730</v>
      </c>
      <c r="L65" s="69">
        <v>70557</v>
      </c>
      <c r="M65" s="20" t="s">
        <v>7</v>
      </c>
      <c r="N65" s="70">
        <v>187830</v>
      </c>
      <c r="O65" s="14">
        <v>70404</v>
      </c>
      <c r="P65" s="18" t="s">
        <v>7</v>
      </c>
      <c r="Q65" s="19">
        <v>187450</v>
      </c>
      <c r="R65" s="19">
        <v>75035</v>
      </c>
      <c r="S65" s="19">
        <v>197232</v>
      </c>
      <c r="T65" s="19">
        <v>83802</v>
      </c>
      <c r="U65" s="18" t="s">
        <v>7</v>
      </c>
      <c r="V65" s="27">
        <v>207092</v>
      </c>
      <c r="W65" s="27">
        <v>92671</v>
      </c>
      <c r="X65" s="27">
        <v>213400</v>
      </c>
      <c r="Y65" s="27">
        <v>91880</v>
      </c>
      <c r="Z65" s="18" t="s">
        <v>7</v>
      </c>
      <c r="AA65" s="19">
        <v>219200</v>
      </c>
      <c r="AB65" s="19">
        <v>92856</v>
      </c>
      <c r="AC65" s="19"/>
      <c r="AD65" s="19"/>
      <c r="AE65" s="19"/>
      <c r="AF65" s="19"/>
      <c r="AG65" s="43"/>
      <c r="AH65" s="11"/>
      <c r="AI65" s="11"/>
      <c r="AJ65" s="27"/>
      <c r="AK65" s="27">
        <v>213537</v>
      </c>
      <c r="AL65" s="27"/>
      <c r="AM65" s="27">
        <v>99005</v>
      </c>
      <c r="AN65" s="18"/>
      <c r="AO65" s="31"/>
      <c r="AP65" s="31"/>
      <c r="AQ65" s="14"/>
      <c r="AR65" s="14"/>
      <c r="AS65" s="14"/>
      <c r="AT65" s="32"/>
      <c r="AU65" s="18"/>
      <c r="AV65" s="33"/>
      <c r="AW65" s="33"/>
      <c r="AY65" s="34"/>
      <c r="BB65" s="25"/>
      <c r="BD65" s="25"/>
      <c r="BE65" s="48"/>
      <c r="BF65" s="34"/>
      <c r="BG65" s="34"/>
      <c r="BH65" s="49"/>
      <c r="BI65" s="34"/>
      <c r="BJ65" s="35"/>
      <c r="BK65" s="48"/>
      <c r="BL65" s="30"/>
      <c r="BM65" s="30"/>
      <c r="BO65" s="30"/>
      <c r="BP65" s="30"/>
      <c r="BR65" s="30"/>
      <c r="BS65" s="30"/>
    </row>
    <row r="66" spans="1:74" x14ac:dyDescent="0.3">
      <c r="A66" s="187" t="s">
        <v>86</v>
      </c>
      <c r="B66" s="11"/>
      <c r="C66" s="14"/>
      <c r="D66" s="11"/>
      <c r="E66" s="14"/>
      <c r="F66" s="11"/>
      <c r="G66" s="14"/>
      <c r="H66" s="14"/>
      <c r="I66" s="14"/>
      <c r="J66" s="51"/>
      <c r="K66" s="14"/>
      <c r="L66" s="14"/>
      <c r="M66" s="20"/>
      <c r="N66" s="70"/>
      <c r="O66" s="14"/>
      <c r="P66" s="18"/>
      <c r="Q66" s="11"/>
      <c r="R66" s="11"/>
      <c r="S66" s="11"/>
      <c r="T66" s="11"/>
      <c r="U66" s="18"/>
      <c r="V66" s="27"/>
      <c r="W66" s="27"/>
      <c r="X66" s="27"/>
      <c r="Y66" s="27"/>
      <c r="Z66" s="18" t="s">
        <v>7</v>
      </c>
      <c r="AA66" s="19"/>
      <c r="AB66" s="19"/>
      <c r="AC66" s="19">
        <v>37000</v>
      </c>
      <c r="AD66" s="19">
        <v>9999</v>
      </c>
      <c r="AE66" s="37">
        <v>28120</v>
      </c>
      <c r="AF66" s="19">
        <v>9754</v>
      </c>
      <c r="AG66" s="18" t="s">
        <v>7</v>
      </c>
      <c r="AH66" s="31">
        <v>34750</v>
      </c>
      <c r="AI66" s="31">
        <v>11258</v>
      </c>
      <c r="AJ66" s="27"/>
      <c r="AK66" s="27"/>
      <c r="AL66" s="27"/>
      <c r="AM66" s="27"/>
      <c r="AN66" s="18" t="s">
        <v>7</v>
      </c>
      <c r="AO66" s="31">
        <v>33050</v>
      </c>
      <c r="AP66" s="30">
        <v>12118</v>
      </c>
      <c r="AQ66" s="14">
        <v>55940</v>
      </c>
      <c r="AR66" s="14">
        <v>18664</v>
      </c>
      <c r="AS66" s="14">
        <v>43170</v>
      </c>
      <c r="AT66" s="32">
        <v>11512</v>
      </c>
      <c r="AU66" s="18" t="s">
        <v>7</v>
      </c>
      <c r="AV66" s="33">
        <v>29300</v>
      </c>
      <c r="AW66" s="33">
        <v>10685</v>
      </c>
      <c r="AX66" s="18" t="s">
        <v>7</v>
      </c>
      <c r="AY66" s="34">
        <v>100895</v>
      </c>
      <c r="AZ66" s="91">
        <f>'Imports - Data (Raw)'!AZ66/15</f>
        <v>30185.666666666668</v>
      </c>
      <c r="BA66" s="11">
        <v>115684</v>
      </c>
      <c r="BB66" s="25">
        <f>'Imports - Data (Raw)'!BB66/15</f>
        <v>36651.466666666667</v>
      </c>
      <c r="BC66" s="11">
        <v>76750</v>
      </c>
      <c r="BD66" s="25">
        <f>'Imports - Data (Raw)'!BD66/15</f>
        <v>30700</v>
      </c>
      <c r="BE66" s="18" t="s">
        <v>7</v>
      </c>
      <c r="BF66" s="34">
        <v>20380</v>
      </c>
      <c r="BG66" s="34">
        <f>'Imports - Data (Raw)'!BG66/15</f>
        <v>10662</v>
      </c>
      <c r="BH66" s="18" t="s">
        <v>7</v>
      </c>
      <c r="BI66" s="38">
        <v>28205</v>
      </c>
      <c r="BJ66" s="35">
        <f>'Imports - Data (Raw)'!BJ66/15</f>
        <v>17823.333333333332</v>
      </c>
      <c r="BK66" s="20" t="s">
        <v>7</v>
      </c>
      <c r="BL66" s="30">
        <v>49428</v>
      </c>
      <c r="BM66" s="30">
        <v>18807</v>
      </c>
      <c r="BN66" s="62" t="s">
        <v>12</v>
      </c>
      <c r="BO66" s="30">
        <v>1439</v>
      </c>
      <c r="BP66" s="30">
        <v>12791</v>
      </c>
      <c r="BQ66" s="20" t="s">
        <v>12</v>
      </c>
      <c r="BR66" s="30">
        <v>1320</v>
      </c>
      <c r="BS66" s="30">
        <v>11667</v>
      </c>
      <c r="BT66" s="20" t="s">
        <v>12</v>
      </c>
      <c r="BU66" s="4">
        <v>1767</v>
      </c>
      <c r="BV66" s="4">
        <v>16474</v>
      </c>
    </row>
    <row r="67" spans="1:74" x14ac:dyDescent="0.3">
      <c r="A67" s="187" t="s">
        <v>87</v>
      </c>
      <c r="B67" s="11"/>
      <c r="C67" s="14"/>
      <c r="D67" s="11"/>
      <c r="E67" s="14"/>
      <c r="F67" s="11"/>
      <c r="G67" s="14"/>
      <c r="H67" s="14"/>
      <c r="I67" s="14"/>
      <c r="J67" s="51"/>
      <c r="K67" s="14"/>
      <c r="L67" s="14"/>
      <c r="M67" s="20"/>
      <c r="N67" s="70"/>
      <c r="O67" s="14"/>
      <c r="P67" s="18"/>
      <c r="Q67" s="11"/>
      <c r="R67" s="11"/>
      <c r="S67" s="11"/>
      <c r="T67" s="11"/>
      <c r="U67" s="18"/>
      <c r="V67" s="27"/>
      <c r="W67" s="27"/>
      <c r="X67" s="27"/>
      <c r="Y67" s="27"/>
      <c r="Z67" s="18" t="s">
        <v>7</v>
      </c>
      <c r="AA67" s="19"/>
      <c r="AB67" s="19"/>
      <c r="AC67" s="19">
        <v>2850</v>
      </c>
      <c r="AD67" s="19">
        <v>470</v>
      </c>
      <c r="AE67" s="19">
        <v>2455</v>
      </c>
      <c r="AF67" s="19">
        <v>565</v>
      </c>
      <c r="AG67" s="18" t="s">
        <v>7</v>
      </c>
      <c r="AH67" s="31">
        <v>3070</v>
      </c>
      <c r="AI67" s="31">
        <v>782</v>
      </c>
      <c r="AJ67" s="27"/>
      <c r="AK67" s="27"/>
      <c r="AL67" s="27"/>
      <c r="AM67" s="27"/>
      <c r="AN67" s="18" t="s">
        <v>7</v>
      </c>
      <c r="AO67" s="31">
        <v>1614</v>
      </c>
      <c r="AP67" s="30">
        <v>470</v>
      </c>
      <c r="AQ67" s="69">
        <v>6615</v>
      </c>
      <c r="AR67" s="14">
        <v>1760</v>
      </c>
      <c r="AS67" s="14">
        <v>8966</v>
      </c>
      <c r="AT67" s="32">
        <v>2223</v>
      </c>
      <c r="AU67" s="18" t="s">
        <v>7</v>
      </c>
      <c r="AV67" s="33">
        <v>9972</v>
      </c>
      <c r="AW67" s="33">
        <v>3971</v>
      </c>
      <c r="AX67" s="18" t="s">
        <v>7</v>
      </c>
      <c r="AY67" s="34">
        <v>13200</v>
      </c>
      <c r="AZ67" s="91">
        <f>'Imports - Data (Raw)'!AZ67/15</f>
        <v>2643.6666666666665</v>
      </c>
      <c r="BA67" s="11">
        <v>15985</v>
      </c>
      <c r="BB67" s="25">
        <f>'Imports - Data (Raw)'!BB67/15</f>
        <v>3061</v>
      </c>
      <c r="BC67" s="11">
        <v>5337</v>
      </c>
      <c r="BD67" s="25">
        <f>'Imports - Data (Raw)'!BD67/15</f>
        <v>1423.2</v>
      </c>
      <c r="BE67" s="18" t="s">
        <v>7</v>
      </c>
      <c r="BF67" s="34">
        <v>9250</v>
      </c>
      <c r="BG67" s="34">
        <f>'Imports - Data (Raw)'!BG67/15</f>
        <v>3276.6666666666665</v>
      </c>
      <c r="BH67" s="18" t="s">
        <v>7</v>
      </c>
      <c r="BI67" s="34">
        <v>12797</v>
      </c>
      <c r="BJ67" s="35">
        <f>'Imports - Data (Raw)'!BJ67/15</f>
        <v>4460.666666666667</v>
      </c>
      <c r="BK67" s="20" t="s">
        <v>7</v>
      </c>
      <c r="BL67" s="30">
        <v>19932</v>
      </c>
      <c r="BM67" s="30">
        <v>5216</v>
      </c>
      <c r="BN67" s="16"/>
      <c r="BO67" s="30"/>
      <c r="BP67" s="30"/>
      <c r="BQ67" s="20"/>
      <c r="BR67" s="30"/>
      <c r="BS67" s="30"/>
      <c r="BT67" s="20"/>
    </row>
    <row r="68" spans="1:74" x14ac:dyDescent="0.3">
      <c r="A68" s="187" t="s">
        <v>88</v>
      </c>
      <c r="B68" s="11"/>
      <c r="C68" s="14"/>
      <c r="D68" s="11"/>
      <c r="E68" s="14"/>
      <c r="F68" s="11"/>
      <c r="G68" s="14"/>
      <c r="H68" s="14"/>
      <c r="I68" s="14"/>
      <c r="J68" s="51"/>
      <c r="K68" s="14"/>
      <c r="L68" s="14"/>
      <c r="M68" s="20"/>
      <c r="N68" s="70"/>
      <c r="O68" s="14"/>
      <c r="P68" s="18"/>
      <c r="Q68" s="11"/>
      <c r="R68" s="11"/>
      <c r="S68" s="11"/>
      <c r="T68" s="11"/>
      <c r="U68" s="18"/>
      <c r="V68" s="27"/>
      <c r="W68" s="27"/>
      <c r="X68" s="27"/>
      <c r="Y68" s="27"/>
      <c r="Z68" s="18" t="s">
        <v>7</v>
      </c>
      <c r="AA68" s="19"/>
      <c r="AB68" s="19"/>
      <c r="AC68" s="19">
        <v>245000</v>
      </c>
      <c r="AD68" s="19">
        <v>108529</v>
      </c>
      <c r="AE68" s="19">
        <v>167500</v>
      </c>
      <c r="AF68" s="19">
        <v>97344</v>
      </c>
      <c r="AG68" s="18" t="s">
        <v>7</v>
      </c>
      <c r="AH68" s="32">
        <v>356250</v>
      </c>
      <c r="AI68" s="32">
        <v>155829</v>
      </c>
      <c r="AJ68" s="27"/>
      <c r="AK68" s="27"/>
      <c r="AL68" s="27"/>
      <c r="AM68" s="27"/>
      <c r="AN68" s="18" t="s">
        <v>7</v>
      </c>
      <c r="AO68" s="72">
        <v>348560</v>
      </c>
      <c r="AP68" s="32">
        <v>139421</v>
      </c>
      <c r="AQ68" s="32">
        <v>295745</v>
      </c>
      <c r="AR68" s="32">
        <v>118294</v>
      </c>
      <c r="AS68" s="32">
        <v>312285</v>
      </c>
      <c r="AT68" s="32">
        <v>138793</v>
      </c>
      <c r="AU68" s="18" t="s">
        <v>7</v>
      </c>
      <c r="AV68" s="33">
        <v>318571</v>
      </c>
      <c r="AW68" s="33">
        <v>132738</v>
      </c>
      <c r="AX68" s="18" t="s">
        <v>7</v>
      </c>
      <c r="AY68" s="34">
        <v>363493</v>
      </c>
      <c r="AZ68" s="91">
        <f>'Imports - Data (Raw)'!AZ68/15</f>
        <v>177708.66666666666</v>
      </c>
      <c r="BA68" s="11">
        <v>191961</v>
      </c>
      <c r="BB68" s="25">
        <f>'Imports - Data (Raw)'!BB68/15</f>
        <v>118376</v>
      </c>
      <c r="BC68" s="11">
        <v>212732</v>
      </c>
      <c r="BD68" s="25">
        <f>'Imports - Data (Raw)'!BD68/15</f>
        <v>156076.79999999999</v>
      </c>
      <c r="BE68" s="18" t="s">
        <v>7</v>
      </c>
      <c r="BF68" s="34">
        <v>117041</v>
      </c>
      <c r="BG68" s="34">
        <f>'Imports - Data (Raw)'!BG68/15</f>
        <v>118027.33333333333</v>
      </c>
      <c r="BH68" s="18" t="s">
        <v>7</v>
      </c>
      <c r="BI68" s="34">
        <v>355456</v>
      </c>
      <c r="BJ68" s="35">
        <f>'Imports - Data (Raw)'!BJ68/15</f>
        <v>207349.33333333334</v>
      </c>
      <c r="BK68" s="15" t="s">
        <v>7</v>
      </c>
      <c r="BL68" s="30">
        <v>595312</v>
      </c>
      <c r="BM68" s="30">
        <v>271197</v>
      </c>
      <c r="BN68" s="62" t="s">
        <v>12</v>
      </c>
      <c r="BO68" s="30">
        <v>15189</v>
      </c>
      <c r="BP68" s="30">
        <v>148704</v>
      </c>
      <c r="BQ68" s="15" t="s">
        <v>12</v>
      </c>
      <c r="BR68" s="30">
        <v>11543</v>
      </c>
      <c r="BS68" s="30">
        <v>117067</v>
      </c>
      <c r="BT68" s="15" t="s">
        <v>12</v>
      </c>
      <c r="BU68" s="4">
        <v>33131</v>
      </c>
      <c r="BV68" s="4">
        <v>346801</v>
      </c>
    </row>
    <row r="69" spans="1:74" x14ac:dyDescent="0.3">
      <c r="A69" s="187" t="s">
        <v>176</v>
      </c>
      <c r="B69" s="11"/>
      <c r="C69" s="14"/>
      <c r="D69" s="11"/>
      <c r="E69" s="14"/>
      <c r="F69" s="11"/>
      <c r="G69" s="14"/>
      <c r="H69" s="14"/>
      <c r="I69" s="14"/>
      <c r="J69" s="51"/>
      <c r="K69" s="14"/>
      <c r="L69" s="14"/>
      <c r="M69" s="20"/>
      <c r="N69" s="70"/>
      <c r="O69" s="14"/>
      <c r="P69" s="18"/>
      <c r="Q69" s="11"/>
      <c r="R69" s="11"/>
      <c r="S69" s="11"/>
      <c r="T69" s="11"/>
      <c r="U69" s="18"/>
      <c r="V69" s="27"/>
      <c r="W69" s="27"/>
      <c r="X69" s="27"/>
      <c r="Y69" s="27"/>
      <c r="Z69" s="18"/>
      <c r="AA69" s="19"/>
      <c r="AB69" s="19"/>
      <c r="AC69" s="19"/>
      <c r="AD69" s="19">
        <v>591</v>
      </c>
      <c r="AE69" s="19"/>
      <c r="AF69" s="19">
        <v>722</v>
      </c>
      <c r="AG69" s="48"/>
      <c r="AH69" s="31"/>
      <c r="AI69" s="31">
        <v>733</v>
      </c>
      <c r="AJ69" s="27"/>
      <c r="AK69" s="27"/>
      <c r="AL69" s="27"/>
      <c r="AM69" s="27"/>
      <c r="AN69" s="18"/>
      <c r="AO69" s="31"/>
      <c r="AP69" s="30">
        <v>649</v>
      </c>
      <c r="AQ69" s="14"/>
      <c r="AR69" s="14">
        <v>2667</v>
      </c>
      <c r="AS69" s="14"/>
      <c r="AT69" s="32">
        <v>2442</v>
      </c>
      <c r="AU69" s="18"/>
      <c r="AV69" s="33"/>
      <c r="AW69" s="33">
        <v>4952</v>
      </c>
      <c r="AY69" s="34"/>
      <c r="AZ69" s="91">
        <f>'Imports - Data (Raw)'!AZ69/15</f>
        <v>4934.666666666667</v>
      </c>
      <c r="BB69" s="25">
        <f>'Imports - Data (Raw)'!BB69/15</f>
        <v>4558</v>
      </c>
      <c r="BD69" s="44">
        <f>'Imports - Data (Raw)'!BD69/15</f>
        <v>1415.0666666666666</v>
      </c>
      <c r="BE69" s="18"/>
      <c r="BF69" s="34"/>
      <c r="BG69" s="34">
        <f>'Imports - Data (Raw)'!BG69/15</f>
        <v>1123.3333333333333</v>
      </c>
      <c r="BH69" s="49"/>
      <c r="BI69" s="34"/>
      <c r="BJ69" s="35">
        <f>'Imports - Data (Raw)'!BJ69/15</f>
        <v>1993.0666666666666</v>
      </c>
      <c r="BK69" s="48"/>
      <c r="BL69" s="30"/>
      <c r="BM69" s="30">
        <v>252</v>
      </c>
      <c r="BO69" s="30"/>
      <c r="BP69" s="30">
        <v>4513</v>
      </c>
      <c r="BR69" s="30"/>
      <c r="BS69" s="29">
        <v>5067</v>
      </c>
      <c r="BV69" s="4">
        <v>3355</v>
      </c>
    </row>
    <row r="70" spans="1:74" x14ac:dyDescent="0.3">
      <c r="A70" s="18" t="s">
        <v>59</v>
      </c>
      <c r="B70" s="14"/>
      <c r="C70" s="14">
        <f>'Imports - Data (Raw)'!C70/15</f>
        <v>6.666666666666667</v>
      </c>
      <c r="D70" s="11"/>
      <c r="E70" s="14">
        <f>'Imports - Data (Raw)'!E70/15</f>
        <v>10</v>
      </c>
      <c r="F70" s="14"/>
      <c r="G70" s="14">
        <f>'Imports - Data (Raw)'!G70/15</f>
        <v>14.666666666666666</v>
      </c>
      <c r="H70" s="11"/>
      <c r="I70" s="14">
        <f>'Imports - Data (Raw)'!I70/15</f>
        <v>15.333333333333334</v>
      </c>
      <c r="J70" s="18"/>
      <c r="K70" s="11"/>
      <c r="L70" s="11"/>
      <c r="M70" s="20"/>
      <c r="N70" s="11"/>
      <c r="O70" s="11"/>
      <c r="P70" s="18"/>
      <c r="Q70" s="11"/>
      <c r="R70" s="11"/>
      <c r="S70" s="11"/>
      <c r="T70" s="11"/>
      <c r="U70" s="18"/>
      <c r="V70" s="11"/>
      <c r="W70" s="11"/>
      <c r="X70" s="11"/>
      <c r="Y70" s="11"/>
      <c r="Z70" s="18"/>
      <c r="AA70" s="11"/>
      <c r="AB70" s="11"/>
      <c r="AC70" s="11"/>
      <c r="AD70" s="11"/>
      <c r="AE70" s="11"/>
      <c r="AF70" s="11"/>
      <c r="AG70" s="18"/>
      <c r="AH70" s="11"/>
      <c r="AI70" s="11"/>
      <c r="AJ70" s="11"/>
      <c r="AK70" s="11"/>
      <c r="AL70" s="11"/>
      <c r="AM70" s="11"/>
      <c r="AN70" s="18"/>
      <c r="AO70" s="11"/>
      <c r="AP70" s="11"/>
      <c r="AQ70" s="11"/>
      <c r="AR70" s="11"/>
      <c r="AS70" s="11"/>
      <c r="AT70" s="54"/>
      <c r="AU70" s="18"/>
      <c r="AV70" s="11"/>
      <c r="AW70" s="11"/>
      <c r="AY70" s="11"/>
      <c r="BB70" s="25"/>
      <c r="BD70" s="25"/>
      <c r="BE70" s="18"/>
      <c r="BF70" s="11"/>
      <c r="BG70" s="34"/>
      <c r="BH70" s="18"/>
      <c r="BI70" s="11"/>
      <c r="BJ70" s="35"/>
      <c r="BK70" s="18"/>
      <c r="BL70" s="11"/>
      <c r="BM70" s="11"/>
      <c r="BN70" s="18"/>
      <c r="BO70" s="11"/>
      <c r="BP70" s="11"/>
      <c r="BQ70" s="18"/>
      <c r="BR70" s="11"/>
      <c r="BS70" s="11"/>
      <c r="BT70" s="18"/>
      <c r="BU70" s="11"/>
      <c r="BV70" s="11"/>
    </row>
    <row r="71" spans="1:74" x14ac:dyDescent="0.3">
      <c r="A71" s="20" t="s">
        <v>15</v>
      </c>
      <c r="B71" s="11"/>
      <c r="C71" s="14"/>
      <c r="D71" s="11"/>
      <c r="E71" s="14"/>
      <c r="F71" s="11"/>
      <c r="G71" s="14"/>
      <c r="H71" s="14"/>
      <c r="I71" s="14"/>
      <c r="J71" s="51"/>
      <c r="K71" s="14"/>
      <c r="L71" s="14"/>
      <c r="M71" s="20"/>
      <c r="N71" s="70"/>
      <c r="O71" s="14"/>
      <c r="P71" s="18"/>
      <c r="Q71" s="11"/>
      <c r="R71" s="11"/>
      <c r="S71" s="11"/>
      <c r="T71" s="11"/>
      <c r="U71" s="18"/>
      <c r="V71" s="27"/>
      <c r="W71" s="27"/>
      <c r="X71" s="27"/>
      <c r="Y71" s="27"/>
      <c r="Z71" s="18"/>
      <c r="AA71" s="19"/>
      <c r="AB71" s="19"/>
      <c r="AC71" s="19"/>
      <c r="AD71" s="19"/>
      <c r="AE71" s="19"/>
      <c r="AF71" s="19">
        <v>56</v>
      </c>
      <c r="AG71" s="48"/>
      <c r="AH71" s="31"/>
      <c r="AI71" s="31">
        <v>538</v>
      </c>
      <c r="AJ71" s="27"/>
      <c r="AK71" s="27">
        <v>524</v>
      </c>
      <c r="AL71" s="27"/>
      <c r="AM71" s="27">
        <v>477</v>
      </c>
      <c r="AN71" s="18"/>
      <c r="AO71" s="31"/>
      <c r="AP71" s="30">
        <v>509</v>
      </c>
      <c r="AQ71" s="14"/>
      <c r="AR71" s="14">
        <v>600</v>
      </c>
      <c r="AS71" s="14"/>
      <c r="AT71" s="32">
        <v>684</v>
      </c>
      <c r="AU71" s="18"/>
      <c r="AV71" s="33"/>
      <c r="AW71" s="33">
        <v>1269</v>
      </c>
      <c r="AY71" s="34"/>
      <c r="AZ71" s="91">
        <f>'Imports - Data (Raw)'!AZ71/15</f>
        <v>1130</v>
      </c>
      <c r="BB71" s="25">
        <f>'Imports - Data (Raw)'!BB71/15</f>
        <v>495</v>
      </c>
      <c r="BD71" s="25">
        <f>'Imports - Data (Raw)'!BD71/15</f>
        <v>473.33333333333331</v>
      </c>
      <c r="BE71" s="18"/>
      <c r="BF71" s="34"/>
      <c r="BG71" s="34">
        <f>'Imports - Data (Raw)'!BG71/15</f>
        <v>516.66666666666663</v>
      </c>
      <c r="BH71" s="49"/>
      <c r="BI71" s="34"/>
      <c r="BJ71" s="35">
        <f>'Imports - Data (Raw)'!BJ71/15</f>
        <v>3016.6666666666665</v>
      </c>
      <c r="BK71" s="48"/>
      <c r="BL71" s="30"/>
      <c r="BM71" s="30">
        <v>1608</v>
      </c>
      <c r="BO71" s="30"/>
      <c r="BP71" s="30">
        <v>1277</v>
      </c>
      <c r="BR71" s="30"/>
      <c r="BS71" s="30">
        <v>1600</v>
      </c>
      <c r="BV71" s="4">
        <v>1971</v>
      </c>
    </row>
    <row r="72" spans="1:74" x14ac:dyDescent="0.3">
      <c r="A72" s="20" t="s">
        <v>37</v>
      </c>
      <c r="B72" s="11"/>
      <c r="C72" s="14"/>
      <c r="D72" s="11"/>
      <c r="E72" s="14"/>
      <c r="F72" s="14"/>
      <c r="G72" s="14">
        <f>'Imports - Data (Raw)'!G72/15</f>
        <v>133.33333333333334</v>
      </c>
      <c r="H72" s="14"/>
      <c r="I72" s="14">
        <f>'Imports - Data (Raw)'!I72/15</f>
        <v>143.33333333333334</v>
      </c>
      <c r="J72" s="51"/>
      <c r="K72" s="14"/>
      <c r="L72" s="14"/>
      <c r="M72" s="20"/>
      <c r="N72" s="70"/>
      <c r="O72" s="14"/>
      <c r="P72" s="18"/>
      <c r="Q72" s="19"/>
      <c r="R72" s="19"/>
      <c r="S72" s="19"/>
      <c r="T72" s="19">
        <v>764</v>
      </c>
      <c r="U72" s="18"/>
      <c r="V72" s="27"/>
      <c r="W72" s="27">
        <v>1285</v>
      </c>
      <c r="X72" s="27"/>
      <c r="Y72" s="27">
        <v>1067</v>
      </c>
      <c r="Z72" s="18"/>
      <c r="AA72" s="19"/>
      <c r="AB72" s="19">
        <v>1036</v>
      </c>
      <c r="AC72" s="19"/>
      <c r="AD72" s="19">
        <v>2364</v>
      </c>
      <c r="AE72" s="19"/>
      <c r="AF72" s="19"/>
      <c r="AG72" s="48"/>
      <c r="AH72" s="31"/>
      <c r="AI72" s="31"/>
      <c r="AJ72" s="27"/>
      <c r="AK72" s="27"/>
      <c r="AL72" s="27"/>
      <c r="AM72" s="27"/>
      <c r="AN72" s="18"/>
      <c r="AO72" s="31"/>
      <c r="AP72" s="30"/>
      <c r="AQ72" s="14"/>
      <c r="AR72" s="14"/>
      <c r="AS72" s="14"/>
      <c r="AT72" s="32"/>
      <c r="AU72" s="18"/>
      <c r="AV72" s="33"/>
      <c r="AW72" s="33"/>
      <c r="AY72" s="34"/>
      <c r="BB72" s="25"/>
      <c r="BD72" s="25"/>
      <c r="BE72" s="18"/>
      <c r="BF72" s="34"/>
      <c r="BG72" s="34"/>
      <c r="BH72" s="49"/>
      <c r="BI72" s="34"/>
      <c r="BJ72" s="35"/>
      <c r="BK72" s="48"/>
      <c r="BL72" s="30"/>
      <c r="BM72" s="30"/>
      <c r="BO72" s="30"/>
      <c r="BP72" s="29">
        <v>14865</v>
      </c>
      <c r="BR72" s="30"/>
      <c r="BS72" s="29">
        <v>13056</v>
      </c>
      <c r="BV72" s="4">
        <v>12346</v>
      </c>
    </row>
    <row r="73" spans="1:74" x14ac:dyDescent="0.3">
      <c r="A73" s="187" t="s">
        <v>177</v>
      </c>
      <c r="B73" s="11"/>
      <c r="C73" s="14"/>
      <c r="D73" s="11"/>
      <c r="E73" s="14"/>
      <c r="F73" s="14"/>
      <c r="G73" s="14"/>
      <c r="H73" s="14"/>
      <c r="I73" s="14"/>
      <c r="J73" s="51"/>
      <c r="K73" s="14"/>
      <c r="L73" s="14"/>
      <c r="M73" s="20"/>
      <c r="N73" s="70"/>
      <c r="O73" s="14"/>
      <c r="P73" s="18"/>
      <c r="Q73" s="19"/>
      <c r="R73" s="19"/>
      <c r="S73" s="19"/>
      <c r="T73" s="19"/>
      <c r="U73" s="18"/>
      <c r="V73" s="27"/>
      <c r="W73" s="27"/>
      <c r="X73" s="27"/>
      <c r="Y73" s="27"/>
      <c r="Z73" s="18"/>
      <c r="AA73" s="19"/>
      <c r="AB73" s="19"/>
      <c r="AC73" s="19"/>
      <c r="AD73" s="19"/>
      <c r="AE73" s="19"/>
      <c r="AF73" s="37">
        <v>1616</v>
      </c>
      <c r="AG73" s="48" t="s">
        <v>7</v>
      </c>
      <c r="AH73" s="31"/>
      <c r="AI73" s="31">
        <v>1237</v>
      </c>
      <c r="AJ73" s="27">
        <v>2670</v>
      </c>
      <c r="AK73" s="27">
        <v>1246</v>
      </c>
      <c r="AL73" s="27">
        <v>1185</v>
      </c>
      <c r="AM73" s="27">
        <v>1780</v>
      </c>
      <c r="AN73" s="18" t="s">
        <v>7</v>
      </c>
      <c r="AO73" s="31"/>
      <c r="AP73" s="30">
        <v>3978</v>
      </c>
      <c r="AQ73" s="14"/>
      <c r="AR73" s="14">
        <v>3941</v>
      </c>
      <c r="AS73" s="14"/>
      <c r="AT73" s="32">
        <v>4563</v>
      </c>
      <c r="AU73" s="18"/>
      <c r="AV73" s="33"/>
      <c r="AW73" s="33">
        <v>5356</v>
      </c>
      <c r="AY73" s="34"/>
      <c r="AZ73" s="91">
        <f>'Imports - Data (Raw)'!AZ73/15</f>
        <v>4743</v>
      </c>
      <c r="BB73" s="25">
        <f>'Imports - Data (Raw)'!BB73/15</f>
        <v>4851</v>
      </c>
      <c r="BD73" s="25">
        <f>'Imports - Data (Raw)'!BD73/15</f>
        <v>2925.6666666666665</v>
      </c>
      <c r="BE73" s="18"/>
      <c r="BF73" s="34"/>
      <c r="BG73" s="34">
        <f>'Imports - Data (Raw)'!BG73/15</f>
        <v>730</v>
      </c>
      <c r="BH73" s="49"/>
      <c r="BI73" s="34"/>
      <c r="BJ73" s="35">
        <f>'Imports - Data (Raw)'!BJ73/15</f>
        <v>1151.6666666666667</v>
      </c>
      <c r="BK73" s="48"/>
      <c r="BL73" s="30"/>
      <c r="BM73" s="30">
        <v>640</v>
      </c>
      <c r="BO73" s="30"/>
      <c r="BP73" s="30"/>
      <c r="BR73" s="30"/>
      <c r="BS73" s="30"/>
    </row>
    <row r="74" spans="1:74" x14ac:dyDescent="0.3">
      <c r="A74" s="187" t="s">
        <v>178</v>
      </c>
      <c r="B74" s="11"/>
      <c r="C74" s="14"/>
      <c r="D74" s="11"/>
      <c r="E74" s="14"/>
      <c r="F74" s="14"/>
      <c r="G74" s="14"/>
      <c r="H74" s="14"/>
      <c r="I74" s="14"/>
      <c r="J74" s="51"/>
      <c r="K74" s="14"/>
      <c r="L74" s="14"/>
      <c r="M74" s="20"/>
      <c r="N74" s="70"/>
      <c r="O74" s="14"/>
      <c r="P74" s="18"/>
      <c r="Q74" s="19"/>
      <c r="R74" s="19"/>
      <c r="S74" s="19"/>
      <c r="T74" s="19"/>
      <c r="U74" s="18"/>
      <c r="V74" s="27"/>
      <c r="W74" s="27"/>
      <c r="X74" s="27"/>
      <c r="Y74" s="27"/>
      <c r="Z74" s="18"/>
      <c r="AA74" s="19"/>
      <c r="AB74" s="19"/>
      <c r="AC74" s="19"/>
      <c r="AD74" s="19"/>
      <c r="AE74" s="19"/>
      <c r="AF74" s="37">
        <v>1091</v>
      </c>
      <c r="AG74" s="48"/>
      <c r="AH74" s="31"/>
      <c r="AI74" s="31">
        <v>981</v>
      </c>
      <c r="AJ74" s="27"/>
      <c r="AK74" s="27">
        <v>1124</v>
      </c>
      <c r="AL74" s="27"/>
      <c r="AM74" s="27">
        <v>910</v>
      </c>
      <c r="AN74" s="18"/>
      <c r="AO74" s="31"/>
      <c r="AP74" s="30">
        <v>1090</v>
      </c>
      <c r="AQ74" s="14"/>
      <c r="AR74" s="14">
        <v>591</v>
      </c>
      <c r="AS74" s="14"/>
      <c r="AT74" s="32">
        <v>267</v>
      </c>
      <c r="AU74" s="18"/>
      <c r="AV74" s="33"/>
      <c r="AW74" s="33">
        <v>2017</v>
      </c>
      <c r="AY74" s="34"/>
      <c r="AZ74" s="91">
        <f>'Imports - Data (Raw)'!AZ74/15</f>
        <v>1720</v>
      </c>
      <c r="BB74" s="25">
        <f>'Imports - Data (Raw)'!BB74/15</f>
        <v>1516.6666666666667</v>
      </c>
      <c r="BD74" s="25">
        <f>'Imports - Data (Raw)'!BD74/15</f>
        <v>794</v>
      </c>
      <c r="BE74" s="18"/>
      <c r="BF74" s="34"/>
      <c r="BG74" s="34">
        <f>'Imports - Data (Raw)'!BG74/15</f>
        <v>186.66666666666666</v>
      </c>
      <c r="BH74" s="49"/>
      <c r="BI74" s="34"/>
      <c r="BJ74" s="35">
        <f>'Imports - Data (Raw)'!BJ74/15</f>
        <v>1024</v>
      </c>
      <c r="BK74" s="48"/>
      <c r="BL74" s="30"/>
      <c r="BM74" s="30">
        <v>38</v>
      </c>
      <c r="BO74" s="30"/>
      <c r="BP74" s="30"/>
      <c r="BR74" s="30"/>
      <c r="BS74" s="30"/>
    </row>
    <row r="75" spans="1:74" x14ac:dyDescent="0.3">
      <c r="A75" s="20" t="s">
        <v>388</v>
      </c>
      <c r="B75" s="14"/>
      <c r="C75" s="14">
        <f>'Imports - Data (Raw)'!C75/15</f>
        <v>3600</v>
      </c>
      <c r="D75" s="11"/>
      <c r="E75" s="14">
        <f>'Imports - Data (Raw)'!E75/15</f>
        <v>1800</v>
      </c>
      <c r="F75" s="14"/>
      <c r="G75" s="14">
        <f>'Imports - Data (Raw)'!G75/15</f>
        <v>1260</v>
      </c>
      <c r="H75" s="14"/>
      <c r="I75" s="14">
        <f>'Imports - Data (Raw)'!I75/15</f>
        <v>1266.6666666666667</v>
      </c>
      <c r="J75" s="20" t="s">
        <v>7</v>
      </c>
      <c r="K75" s="57">
        <v>2500</v>
      </c>
      <c r="L75" s="57">
        <v>925</v>
      </c>
      <c r="M75" s="20" t="s">
        <v>24</v>
      </c>
      <c r="N75" s="70">
        <v>15400</v>
      </c>
      <c r="O75" s="14">
        <v>842</v>
      </c>
      <c r="P75" s="18"/>
      <c r="Q75" s="19"/>
      <c r="R75" s="19"/>
      <c r="S75" s="19"/>
      <c r="T75" s="19">
        <v>726</v>
      </c>
      <c r="U75" s="18" t="s">
        <v>24</v>
      </c>
      <c r="V75" s="27"/>
      <c r="W75" s="27">
        <v>817</v>
      </c>
      <c r="X75" s="27">
        <v>15450</v>
      </c>
      <c r="Y75" s="27">
        <v>570</v>
      </c>
      <c r="Z75" s="58" t="s">
        <v>7</v>
      </c>
      <c r="AA75" s="19">
        <v>17100</v>
      </c>
      <c r="AB75" s="19">
        <v>712</v>
      </c>
      <c r="AC75" s="19"/>
      <c r="AD75" s="19">
        <v>788</v>
      </c>
      <c r="AE75" s="19"/>
      <c r="AF75" s="19">
        <v>961</v>
      </c>
      <c r="AG75" s="63" t="s">
        <v>24</v>
      </c>
      <c r="AH75" s="31"/>
      <c r="AI75" s="31">
        <v>915</v>
      </c>
      <c r="AJ75" s="27">
        <v>18300</v>
      </c>
      <c r="AK75" s="27">
        <v>920</v>
      </c>
      <c r="AL75" s="27">
        <v>11050</v>
      </c>
      <c r="AM75" s="27">
        <v>610</v>
      </c>
      <c r="AN75" s="18" t="s">
        <v>24</v>
      </c>
      <c r="AO75" s="31">
        <v>10810</v>
      </c>
      <c r="AP75" s="30">
        <v>626</v>
      </c>
      <c r="AQ75" s="14">
        <v>11500</v>
      </c>
      <c r="AR75" s="14">
        <v>657</v>
      </c>
      <c r="AS75" s="14">
        <v>20000</v>
      </c>
      <c r="AT75" s="32">
        <v>1313</v>
      </c>
      <c r="AU75" s="18" t="s">
        <v>24</v>
      </c>
      <c r="AV75" s="33">
        <v>38650</v>
      </c>
      <c r="AW75" s="33">
        <v>2082</v>
      </c>
      <c r="AX75" s="18" t="s">
        <v>24</v>
      </c>
      <c r="AY75" s="34">
        <v>34360</v>
      </c>
      <c r="AZ75" s="91">
        <f>'Imports - Data (Raw)'!AZ75/15</f>
        <v>1848</v>
      </c>
      <c r="BA75" s="11">
        <v>32380</v>
      </c>
      <c r="BB75" s="25">
        <f>'Imports - Data (Raw)'!BB75/15</f>
        <v>1871</v>
      </c>
      <c r="BC75" s="11">
        <v>2000</v>
      </c>
      <c r="BD75" s="25">
        <f>'Imports - Data (Raw)'!BD75/15</f>
        <v>400</v>
      </c>
      <c r="BE75" s="18" t="s">
        <v>24</v>
      </c>
      <c r="BF75" s="34">
        <v>8000</v>
      </c>
      <c r="BG75" s="34">
        <f>'Imports - Data (Raw)'!BG75/15</f>
        <v>586.66666666666663</v>
      </c>
      <c r="BH75" s="18" t="s">
        <v>24</v>
      </c>
      <c r="BI75" s="34">
        <v>5500</v>
      </c>
      <c r="BJ75" s="35">
        <f>'Imports - Data (Raw)'!BJ75/15</f>
        <v>516.66666666666663</v>
      </c>
      <c r="BK75" s="15" t="s">
        <v>1</v>
      </c>
      <c r="BL75" s="30">
        <v>58900</v>
      </c>
      <c r="BM75" s="30">
        <v>5257</v>
      </c>
      <c r="BN75" s="15" t="s">
        <v>1</v>
      </c>
      <c r="BO75" s="68">
        <v>19400</v>
      </c>
      <c r="BP75" s="30">
        <v>829</v>
      </c>
      <c r="BQ75" s="15" t="s">
        <v>1</v>
      </c>
      <c r="BR75" s="68">
        <v>20000</v>
      </c>
      <c r="BS75" s="30">
        <v>900</v>
      </c>
      <c r="BT75" s="15" t="s">
        <v>1</v>
      </c>
      <c r="BV75" s="4">
        <v>1640</v>
      </c>
    </row>
    <row r="76" spans="1:74" x14ac:dyDescent="0.3">
      <c r="A76" s="20" t="s">
        <v>70</v>
      </c>
      <c r="B76" s="11"/>
      <c r="C76" s="14"/>
      <c r="D76" s="11"/>
      <c r="E76" s="14"/>
      <c r="F76" s="11"/>
      <c r="G76" s="14"/>
      <c r="H76" s="11"/>
      <c r="I76" s="14"/>
      <c r="J76" s="18"/>
      <c r="K76" s="11"/>
      <c r="L76" s="11"/>
      <c r="M76" s="20"/>
      <c r="N76" s="11"/>
      <c r="O76" s="11"/>
      <c r="P76" s="18"/>
      <c r="Q76" s="11"/>
      <c r="R76" s="11"/>
      <c r="S76" s="11"/>
      <c r="T76" s="11"/>
      <c r="U76" s="18"/>
      <c r="V76" s="11"/>
      <c r="W76" s="11"/>
      <c r="X76" s="11"/>
      <c r="Y76" s="11"/>
      <c r="Z76" s="18"/>
      <c r="AA76" s="11"/>
      <c r="AB76" s="11"/>
      <c r="AC76" s="11"/>
      <c r="AD76" s="11"/>
      <c r="AE76" s="11"/>
      <c r="AF76" s="11"/>
      <c r="AG76" s="18"/>
      <c r="AH76" s="11"/>
      <c r="AI76" s="11"/>
      <c r="AJ76" s="11"/>
      <c r="AK76" s="11"/>
      <c r="AL76" s="11"/>
      <c r="AM76" s="11"/>
      <c r="AN76" s="18"/>
      <c r="AO76" s="11"/>
      <c r="AP76" s="11"/>
      <c r="AQ76" s="11"/>
      <c r="AR76" s="11"/>
      <c r="AS76" s="11"/>
      <c r="AT76" s="54"/>
      <c r="AU76" s="18"/>
      <c r="AV76" s="11"/>
      <c r="AW76" s="11"/>
      <c r="AY76" s="11"/>
      <c r="BB76" s="25"/>
      <c r="BD76" s="25"/>
      <c r="BE76" s="18"/>
      <c r="BF76" s="11"/>
      <c r="BG76" s="34"/>
      <c r="BH76" s="18"/>
      <c r="BI76" s="11"/>
      <c r="BJ76" s="35"/>
      <c r="BK76" s="18"/>
      <c r="BL76" s="11"/>
      <c r="BM76" s="11"/>
      <c r="BN76" s="18"/>
      <c r="BO76" s="11"/>
      <c r="BP76" s="29">
        <v>527</v>
      </c>
      <c r="BQ76" s="20"/>
      <c r="BR76" s="11"/>
      <c r="BS76" s="29">
        <v>1114</v>
      </c>
      <c r="BT76" s="18"/>
      <c r="BV76" s="25">
        <v>1038</v>
      </c>
    </row>
    <row r="77" spans="1:74" x14ac:dyDescent="0.3">
      <c r="A77" s="11" t="s">
        <v>60</v>
      </c>
      <c r="B77" s="11"/>
      <c r="C77" s="14"/>
      <c r="D77" s="11"/>
      <c r="E77" s="14">
        <f>'Imports - Data (Raw)'!E77/15</f>
        <v>900</v>
      </c>
      <c r="F77" s="14"/>
      <c r="G77" s="14">
        <f>'Imports - Data (Raw)'!G77/15</f>
        <v>226.66666666666666</v>
      </c>
      <c r="H77" s="11"/>
      <c r="I77" s="14">
        <f>'Imports - Data (Raw)'!I77/15</f>
        <v>266.66666666666669</v>
      </c>
      <c r="J77" s="18"/>
      <c r="K77" s="11"/>
      <c r="L77" s="11"/>
      <c r="M77" s="20"/>
      <c r="N77" s="11"/>
      <c r="O77" s="11"/>
      <c r="P77" s="18"/>
      <c r="Q77" s="11"/>
      <c r="R77" s="11"/>
      <c r="S77" s="11"/>
      <c r="T77" s="11"/>
      <c r="U77" s="18"/>
      <c r="V77" s="11"/>
      <c r="W77" s="11"/>
      <c r="X77" s="11"/>
      <c r="Y77" s="11"/>
      <c r="Z77" s="18"/>
      <c r="AA77" s="11"/>
      <c r="AB77" s="11"/>
      <c r="AC77" s="11"/>
      <c r="AD77" s="11"/>
      <c r="AE77" s="11"/>
      <c r="AF77" s="11"/>
      <c r="AG77" s="18"/>
      <c r="AH77" s="11"/>
      <c r="AI77" s="11"/>
      <c r="AJ77" s="11"/>
      <c r="AK77" s="11"/>
      <c r="AL77" s="11"/>
      <c r="AM77" s="11"/>
      <c r="AN77" s="18"/>
      <c r="AO77" s="11"/>
      <c r="AP77" s="11"/>
      <c r="AQ77" s="11"/>
      <c r="AR77" s="11"/>
      <c r="AS77" s="11"/>
      <c r="AT77" s="54"/>
      <c r="AU77" s="18"/>
      <c r="AV77" s="11"/>
      <c r="AW77" s="11"/>
      <c r="AY77" s="11"/>
      <c r="BB77" s="25"/>
      <c r="BD77" s="25"/>
      <c r="BE77" s="18"/>
      <c r="BF77" s="11"/>
      <c r="BG77" s="34"/>
      <c r="BH77" s="18"/>
      <c r="BI77" s="11"/>
      <c r="BJ77" s="35"/>
      <c r="BK77" s="18"/>
      <c r="BL77" s="11"/>
      <c r="BM77" s="11"/>
      <c r="BN77" s="18"/>
      <c r="BO77" s="11"/>
      <c r="BP77" s="11"/>
      <c r="BQ77" s="20"/>
      <c r="BR77" s="11"/>
      <c r="BS77" s="11"/>
      <c r="BT77" s="18"/>
      <c r="BV77" s="25"/>
    </row>
    <row r="78" spans="1:74" x14ac:dyDescent="0.3">
      <c r="A78" s="184" t="s">
        <v>179</v>
      </c>
      <c r="B78" s="11"/>
      <c r="C78" s="14"/>
      <c r="D78" s="11"/>
      <c r="E78" s="14">
        <f>'Imports - Data (Raw)'!E78/15</f>
        <v>366.66666666666669</v>
      </c>
      <c r="F78" s="14"/>
      <c r="G78" s="14">
        <f>'Imports - Data (Raw)'!G78/15</f>
        <v>53.333333333333336</v>
      </c>
      <c r="H78" s="11"/>
      <c r="I78" s="14">
        <f>'Imports - Data (Raw)'!I78/15</f>
        <v>53.333333333333336</v>
      </c>
      <c r="J78" s="18"/>
      <c r="K78" s="11"/>
      <c r="L78" s="11"/>
      <c r="M78" s="20"/>
      <c r="N78" s="11"/>
      <c r="O78" s="11"/>
      <c r="P78" s="18"/>
      <c r="Q78" s="11"/>
      <c r="R78" s="11"/>
      <c r="S78" s="11"/>
      <c r="T78" s="11"/>
      <c r="U78" s="18"/>
      <c r="V78" s="11"/>
      <c r="W78" s="11"/>
      <c r="X78" s="11"/>
      <c r="Y78" s="11"/>
      <c r="Z78" s="18"/>
      <c r="AA78" s="11"/>
      <c r="AB78" s="11"/>
      <c r="AC78" s="11"/>
      <c r="AD78" s="11"/>
      <c r="AE78" s="11"/>
      <c r="AF78" s="11"/>
      <c r="AG78" s="18"/>
      <c r="AH78" s="11"/>
      <c r="AI78" s="11"/>
      <c r="AJ78" s="11"/>
      <c r="AK78" s="11"/>
      <c r="AL78" s="11"/>
      <c r="AM78" s="11"/>
      <c r="AN78" s="18"/>
      <c r="AO78" s="11"/>
      <c r="AP78" s="11"/>
      <c r="AQ78" s="11"/>
      <c r="AR78" s="11"/>
      <c r="AS78" s="11"/>
      <c r="AT78" s="54"/>
      <c r="AU78" s="18"/>
      <c r="AV78" s="11"/>
      <c r="AW78" s="11"/>
      <c r="AY78" s="11"/>
      <c r="BB78" s="25"/>
      <c r="BD78" s="25"/>
      <c r="BE78" s="18"/>
      <c r="BF78" s="11"/>
      <c r="BG78" s="34"/>
      <c r="BH78" s="18"/>
      <c r="BI78" s="11"/>
      <c r="BJ78" s="35"/>
      <c r="BK78" s="18"/>
      <c r="BL78" s="11"/>
      <c r="BM78" s="11"/>
      <c r="BN78" s="18"/>
      <c r="BO78" s="11"/>
      <c r="BP78" s="11"/>
      <c r="BQ78" s="20"/>
      <c r="BR78" s="11"/>
      <c r="BS78" s="11"/>
      <c r="BT78" s="18"/>
      <c r="BV78" s="25"/>
    </row>
    <row r="79" spans="1:74" x14ac:dyDescent="0.3">
      <c r="A79" s="187" t="s">
        <v>180</v>
      </c>
      <c r="B79" s="11"/>
      <c r="C79" s="14"/>
      <c r="D79" s="11"/>
      <c r="E79" s="14"/>
      <c r="F79" s="14"/>
      <c r="G79" s="14"/>
      <c r="H79" s="11"/>
      <c r="I79" s="14"/>
      <c r="J79" s="18"/>
      <c r="K79" s="11"/>
      <c r="L79" s="11"/>
      <c r="M79" s="20"/>
      <c r="N79" s="11"/>
      <c r="O79" s="11"/>
      <c r="P79" s="18"/>
      <c r="Q79" s="11"/>
      <c r="R79" s="11"/>
      <c r="S79" s="11"/>
      <c r="T79" s="11"/>
      <c r="U79" s="18"/>
      <c r="V79" s="11"/>
      <c r="W79" s="11"/>
      <c r="X79" s="11"/>
      <c r="Y79" s="11"/>
      <c r="Z79" s="18"/>
      <c r="AA79" s="11"/>
      <c r="AB79" s="11"/>
      <c r="AC79" s="11"/>
      <c r="AD79" s="11"/>
      <c r="AE79" s="11"/>
      <c r="AF79" s="19"/>
      <c r="AG79" s="18"/>
      <c r="AH79" s="11"/>
      <c r="AI79" s="11"/>
      <c r="AJ79" s="11"/>
      <c r="AK79" s="11"/>
      <c r="AL79" s="11"/>
      <c r="AM79" s="11"/>
      <c r="AN79" s="18"/>
      <c r="AO79" s="11"/>
      <c r="AP79" s="11"/>
      <c r="AQ79" s="11"/>
      <c r="AR79" s="11"/>
      <c r="AS79" s="11"/>
      <c r="AT79" s="54"/>
      <c r="AU79" s="18"/>
      <c r="AV79" s="11"/>
      <c r="AW79" s="11"/>
      <c r="AY79" s="11"/>
      <c r="BB79" s="25"/>
      <c r="BD79" s="25"/>
      <c r="BE79" s="18"/>
      <c r="BF79" s="11"/>
      <c r="BG79" s="34"/>
      <c r="BH79" s="18"/>
      <c r="BI79" s="11"/>
      <c r="BJ79" s="35"/>
      <c r="BK79" s="18"/>
      <c r="BL79" s="11"/>
      <c r="BM79" s="11"/>
      <c r="BN79" s="18"/>
      <c r="BO79" s="11"/>
      <c r="BP79" s="11"/>
      <c r="BQ79" s="20"/>
      <c r="BR79" s="11"/>
      <c r="BS79" s="11"/>
      <c r="BT79" s="18"/>
      <c r="BV79" s="25"/>
    </row>
    <row r="80" spans="1:74" x14ac:dyDescent="0.3">
      <c r="A80" s="187" t="s">
        <v>181</v>
      </c>
      <c r="B80" s="14"/>
      <c r="C80" s="14"/>
      <c r="D80" s="11"/>
      <c r="E80" s="14"/>
      <c r="G80" s="14"/>
      <c r="H80" s="11"/>
      <c r="I80" s="14"/>
      <c r="J80" s="18"/>
      <c r="K80" s="11"/>
      <c r="L80" s="11"/>
      <c r="M80" s="20"/>
      <c r="N80" s="11"/>
      <c r="O80" s="11"/>
      <c r="P80" s="18"/>
      <c r="Q80" s="19"/>
      <c r="R80" s="19"/>
      <c r="S80" s="19"/>
      <c r="T80" s="19"/>
      <c r="U80" s="18"/>
      <c r="V80" s="11"/>
      <c r="W80" s="11"/>
      <c r="X80" s="11"/>
      <c r="Y80" s="11"/>
      <c r="Z80" s="18"/>
      <c r="AA80" s="19"/>
      <c r="AB80" s="19"/>
      <c r="AC80" s="19"/>
      <c r="AD80" s="19"/>
      <c r="AE80" s="19"/>
      <c r="AG80" s="48"/>
      <c r="AH80" s="31"/>
      <c r="AI80" s="31"/>
      <c r="AJ80" s="27"/>
      <c r="AK80" s="27"/>
      <c r="AL80" s="27"/>
      <c r="AM80" s="27"/>
      <c r="AN80" s="18"/>
      <c r="AO80" s="31"/>
      <c r="AP80" s="30"/>
      <c r="AQ80" s="14"/>
      <c r="AR80" s="14"/>
      <c r="AS80" s="14"/>
      <c r="AT80" s="32"/>
      <c r="AU80" s="18"/>
      <c r="AV80" s="33"/>
      <c r="AW80" s="33"/>
      <c r="AY80" s="34"/>
      <c r="BB80" s="25"/>
      <c r="BD80" s="25"/>
      <c r="BE80" s="48"/>
      <c r="BF80" s="34"/>
      <c r="BG80" s="34"/>
      <c r="BH80" s="49"/>
      <c r="BI80" s="34"/>
      <c r="BJ80" s="35">
        <f>'Imports - Data (Raw)'!BJ80/15</f>
        <v>3336</v>
      </c>
      <c r="BK80" s="48"/>
      <c r="BL80" s="30"/>
      <c r="BM80" s="30">
        <v>7420</v>
      </c>
      <c r="BO80" s="30"/>
      <c r="BP80" s="68">
        <v>2091</v>
      </c>
      <c r="BR80" s="30"/>
      <c r="BS80" s="68">
        <v>2667</v>
      </c>
    </row>
    <row r="81" spans="1:74" x14ac:dyDescent="0.3">
      <c r="A81" s="73" t="s">
        <v>45</v>
      </c>
      <c r="B81" s="14"/>
      <c r="C81" s="14"/>
      <c r="E81" s="14"/>
      <c r="G81" s="14"/>
      <c r="H81" s="14"/>
      <c r="I81" s="14"/>
      <c r="P81" s="18"/>
      <c r="Q81" s="19"/>
      <c r="R81" s="19"/>
      <c r="S81" s="19"/>
      <c r="T81" s="19"/>
      <c r="U81" s="18"/>
      <c r="V81" s="11"/>
      <c r="W81" s="11"/>
      <c r="X81" s="11"/>
      <c r="Y81" s="11"/>
      <c r="Z81" s="18"/>
      <c r="AA81" s="19"/>
      <c r="AB81" s="19"/>
      <c r="AC81" s="19"/>
      <c r="AD81" s="19"/>
      <c r="AE81" s="19"/>
      <c r="AF81" s="37">
        <v>247</v>
      </c>
      <c r="AG81" s="48"/>
      <c r="AH81" s="31"/>
      <c r="AI81" s="31">
        <v>235</v>
      </c>
      <c r="AJ81" s="27"/>
      <c r="AK81" s="27">
        <v>268</v>
      </c>
      <c r="AL81" s="11"/>
      <c r="AM81" s="27">
        <v>610</v>
      </c>
      <c r="AN81" s="18"/>
      <c r="AO81" s="31"/>
      <c r="AP81" s="30">
        <v>465</v>
      </c>
      <c r="AQ81" s="14"/>
      <c r="AR81" s="14">
        <v>441</v>
      </c>
      <c r="AS81" s="14"/>
      <c r="AT81" s="32">
        <v>920</v>
      </c>
      <c r="AU81" s="74" t="s">
        <v>2</v>
      </c>
      <c r="AV81" s="33">
        <v>126</v>
      </c>
      <c r="AW81" s="33">
        <v>991</v>
      </c>
      <c r="AX81" s="18" t="s">
        <v>2</v>
      </c>
      <c r="AY81" s="34">
        <v>197</v>
      </c>
      <c r="AZ81" s="91">
        <f>'Imports - Data (Raw)'!AZ81/15</f>
        <v>1510.3333333333333</v>
      </c>
      <c r="BA81" s="11">
        <v>224</v>
      </c>
      <c r="BB81" s="25">
        <f>'Imports - Data (Raw)'!BB81/15</f>
        <v>1416.6666666666667</v>
      </c>
      <c r="BC81" s="61">
        <v>158</v>
      </c>
      <c r="BD81" s="25">
        <f>'Imports - Data (Raw)'!BD81/15</f>
        <v>3686.6666666666665</v>
      </c>
      <c r="BE81" s="18"/>
      <c r="BF81" s="34"/>
      <c r="BG81" s="34">
        <f>'Imports - Data (Raw)'!BG81/15</f>
        <v>1412</v>
      </c>
      <c r="BH81" s="49"/>
      <c r="BI81" s="34"/>
      <c r="BJ81" s="35"/>
      <c r="BK81" s="48"/>
      <c r="BL81" s="30"/>
      <c r="BM81" s="30"/>
      <c r="BO81" s="30"/>
      <c r="BP81" s="30"/>
      <c r="BR81" s="30"/>
      <c r="BS81" s="30"/>
    </row>
    <row r="82" spans="1:74" x14ac:dyDescent="0.3">
      <c r="A82" s="183" t="s">
        <v>182</v>
      </c>
      <c r="B82" s="11"/>
      <c r="C82" s="14"/>
      <c r="D82" s="11"/>
      <c r="E82" s="14"/>
      <c r="F82" s="11"/>
      <c r="G82" s="14"/>
      <c r="H82" s="14"/>
      <c r="I82" s="14"/>
      <c r="J82" s="51"/>
      <c r="K82" s="14"/>
      <c r="L82" s="14"/>
      <c r="M82" s="20"/>
      <c r="N82" s="14"/>
      <c r="O82" s="14"/>
      <c r="P82" s="18"/>
      <c r="Q82" s="19"/>
      <c r="R82" s="19"/>
      <c r="S82" s="19"/>
      <c r="T82" s="19"/>
      <c r="U82" s="18"/>
      <c r="V82" s="11"/>
      <c r="W82" s="11"/>
      <c r="X82" s="11"/>
      <c r="Y82" s="11"/>
      <c r="Z82" s="18"/>
      <c r="AA82" s="19"/>
      <c r="AB82" s="19"/>
      <c r="AC82" s="19"/>
      <c r="AD82" s="19"/>
      <c r="AE82" s="19"/>
      <c r="AF82" s="37">
        <v>547</v>
      </c>
      <c r="AG82" s="48"/>
      <c r="AH82" s="31"/>
      <c r="AI82" s="31">
        <v>512</v>
      </c>
      <c r="AJ82" s="27"/>
      <c r="AK82" s="27">
        <v>500</v>
      </c>
      <c r="AL82" s="27"/>
      <c r="AM82" s="27">
        <v>487</v>
      </c>
      <c r="AN82" s="18"/>
      <c r="AO82" s="31"/>
      <c r="AP82" s="30">
        <v>497</v>
      </c>
      <c r="AQ82" s="14"/>
      <c r="AR82" s="14">
        <v>500</v>
      </c>
      <c r="AS82" s="14"/>
      <c r="AT82" s="32">
        <v>134</v>
      </c>
      <c r="AU82" s="18"/>
      <c r="AV82" s="33"/>
      <c r="AW82" s="33">
        <v>153</v>
      </c>
      <c r="AY82" s="34"/>
      <c r="AZ82" s="91">
        <f>'Imports - Data (Raw)'!AZ82/15</f>
        <v>162.66666666666666</v>
      </c>
      <c r="BB82" s="25">
        <f>'Imports - Data (Raw)'!BB82/15</f>
        <v>171.33333333333334</v>
      </c>
      <c r="BD82" s="25"/>
      <c r="BE82" s="18"/>
      <c r="BF82" s="34"/>
      <c r="BG82" s="34"/>
      <c r="BH82" s="49"/>
      <c r="BI82" s="34"/>
      <c r="BJ82" s="35"/>
      <c r="BK82" s="48"/>
      <c r="BL82" s="30"/>
      <c r="BM82" s="30"/>
      <c r="BO82" s="30"/>
      <c r="BP82" s="30"/>
      <c r="BR82" s="30"/>
      <c r="BS82" s="30"/>
    </row>
    <row r="83" spans="1:74" x14ac:dyDescent="0.3">
      <c r="A83" s="20" t="s">
        <v>16</v>
      </c>
      <c r="B83" s="11"/>
      <c r="C83" s="14"/>
      <c r="D83" s="11"/>
      <c r="E83" s="14"/>
      <c r="F83" s="11"/>
      <c r="G83" s="14"/>
      <c r="H83" s="14"/>
      <c r="I83" s="14"/>
      <c r="J83" s="51"/>
      <c r="K83" s="14"/>
      <c r="L83" s="14"/>
      <c r="M83" s="20"/>
      <c r="N83" s="14"/>
      <c r="O83" s="14"/>
      <c r="P83" s="18"/>
      <c r="Q83" s="19"/>
      <c r="R83" s="19"/>
      <c r="S83" s="19"/>
      <c r="T83" s="19"/>
      <c r="U83" s="18"/>
      <c r="V83" s="11"/>
      <c r="W83" s="11"/>
      <c r="X83" s="11"/>
      <c r="Y83" s="11"/>
      <c r="Z83" s="18"/>
      <c r="AA83" s="19"/>
      <c r="AB83" s="19"/>
      <c r="AC83" s="19"/>
      <c r="AD83" s="19"/>
      <c r="AE83" s="19"/>
      <c r="AF83" s="19">
        <v>189</v>
      </c>
      <c r="AG83" s="48"/>
      <c r="AH83" s="31"/>
      <c r="AI83" s="31">
        <v>223</v>
      </c>
      <c r="AJ83" s="27"/>
      <c r="AK83" s="27">
        <v>298</v>
      </c>
      <c r="AL83" s="27"/>
      <c r="AM83" s="27">
        <v>237</v>
      </c>
      <c r="AN83" s="18"/>
      <c r="AO83" s="31"/>
      <c r="AP83" s="30">
        <v>265</v>
      </c>
      <c r="AQ83" s="14"/>
      <c r="AR83" s="14">
        <v>263</v>
      </c>
      <c r="AS83" s="14"/>
      <c r="AT83" s="32">
        <v>140</v>
      </c>
      <c r="AU83" s="18"/>
      <c r="AV83" s="33"/>
      <c r="AW83" s="33">
        <v>403</v>
      </c>
      <c r="AY83" s="34"/>
      <c r="AZ83" s="91">
        <f>'Imports - Data (Raw)'!AZ83/15</f>
        <v>446.66666666666669</v>
      </c>
      <c r="BB83" s="44">
        <f>'Imports - Data (Raw)'!BB83/15</f>
        <v>494.66666666666669</v>
      </c>
      <c r="BD83" s="44">
        <f>'Imports - Data (Raw)'!BD83/15</f>
        <v>280.66666666666669</v>
      </c>
      <c r="BE83" s="18"/>
      <c r="BF83" s="34"/>
      <c r="BG83" s="34">
        <f>'Imports - Data (Raw)'!BG83/15</f>
        <v>213.33333333333334</v>
      </c>
      <c r="BH83" s="49"/>
      <c r="BI83" s="34"/>
      <c r="BJ83" s="35">
        <f>'Imports - Data (Raw)'!BJ83/15</f>
        <v>209.73333333333332</v>
      </c>
      <c r="BK83" s="48"/>
      <c r="BL83" s="30"/>
      <c r="BM83" s="30">
        <v>265</v>
      </c>
      <c r="BO83" s="30"/>
      <c r="BP83" s="30"/>
      <c r="BR83" s="30"/>
      <c r="BS83" s="30"/>
    </row>
    <row r="84" spans="1:74" x14ac:dyDescent="0.3">
      <c r="A84" s="187" t="s">
        <v>183</v>
      </c>
      <c r="B84" s="14"/>
      <c r="C84" s="14">
        <f>'Imports - Data (Raw)'!C84/15</f>
        <v>90</v>
      </c>
      <c r="D84" s="11"/>
      <c r="E84" s="14">
        <f>'Imports - Data (Raw)'!E84/15</f>
        <v>146.66666666666666</v>
      </c>
      <c r="F84" s="14"/>
      <c r="G84" s="14">
        <f>'Imports - Data (Raw)'!G84/15</f>
        <v>100</v>
      </c>
      <c r="H84" s="14"/>
      <c r="I84" s="14">
        <f>'Imports - Data (Raw)'!I84/15</f>
        <v>106.66666666666667</v>
      </c>
      <c r="J84" s="51"/>
      <c r="K84" s="14"/>
      <c r="L84" s="14"/>
      <c r="M84" s="20"/>
      <c r="N84" s="14"/>
      <c r="O84" s="14"/>
      <c r="P84" s="18"/>
      <c r="Q84" s="19"/>
      <c r="R84" s="19"/>
      <c r="S84" s="19"/>
      <c r="U84" s="18"/>
      <c r="V84" s="11"/>
      <c r="W84" s="11"/>
      <c r="X84" s="11"/>
      <c r="Y84" s="11"/>
      <c r="Z84" s="18"/>
      <c r="AA84" s="11"/>
      <c r="AB84" s="11"/>
      <c r="AC84" s="11"/>
      <c r="AD84" s="11"/>
      <c r="AE84" s="11"/>
      <c r="AF84" s="11"/>
      <c r="AG84" s="48"/>
      <c r="AH84" s="31"/>
      <c r="AI84" s="31">
        <v>205</v>
      </c>
      <c r="AJ84" s="27"/>
      <c r="AK84" s="27">
        <v>403</v>
      </c>
      <c r="AL84" s="27"/>
      <c r="AM84" s="27">
        <v>425</v>
      </c>
      <c r="AN84" s="18"/>
      <c r="AO84" s="31"/>
      <c r="AP84" s="30">
        <v>435</v>
      </c>
      <c r="AQ84" s="14"/>
      <c r="AR84" s="14">
        <v>473</v>
      </c>
      <c r="AS84" s="14"/>
      <c r="AT84" s="32">
        <v>441</v>
      </c>
      <c r="AU84" s="18"/>
      <c r="AV84" s="33"/>
      <c r="AW84" s="42">
        <v>505</v>
      </c>
      <c r="AZ84" s="91">
        <f>'Imports - Data (Raw)'!AZ84/15</f>
        <v>457</v>
      </c>
      <c r="BB84" s="44">
        <f>'Imports - Data (Raw)'!BB84/15</f>
        <v>478</v>
      </c>
      <c r="BD84" s="94"/>
      <c r="BE84" s="18"/>
      <c r="BF84" s="34"/>
      <c r="BG84" s="34">
        <f>'Imports - Data (Raw)'!BG84/15</f>
        <v>658.33333333333337</v>
      </c>
      <c r="BH84" s="49"/>
      <c r="BI84" s="34"/>
      <c r="BJ84" s="35">
        <f>'Imports - Data (Raw)'!BJ84/15</f>
        <v>349</v>
      </c>
      <c r="BK84" s="48"/>
      <c r="BL84" s="30"/>
      <c r="BM84" s="30">
        <v>437</v>
      </c>
      <c r="BO84" s="30"/>
      <c r="BP84" s="68">
        <v>234</v>
      </c>
      <c r="BR84" s="30"/>
      <c r="BS84" s="68">
        <v>520</v>
      </c>
    </row>
    <row r="85" spans="1:74" x14ac:dyDescent="0.3">
      <c r="A85" s="11" t="s">
        <v>51</v>
      </c>
      <c r="C85" s="14"/>
      <c r="E85" s="14"/>
      <c r="G85" s="14"/>
      <c r="H85" s="11"/>
      <c r="I85" s="14"/>
      <c r="J85" s="18"/>
      <c r="K85" s="11"/>
      <c r="L85" s="11"/>
      <c r="M85" s="20"/>
      <c r="N85" s="11"/>
      <c r="O85" s="11"/>
      <c r="S85" s="19"/>
      <c r="T85" s="19"/>
      <c r="Z85" s="15" t="s">
        <v>7</v>
      </c>
      <c r="AA85" s="19">
        <v>550</v>
      </c>
      <c r="AB85" s="19">
        <v>657</v>
      </c>
      <c r="AC85" s="19">
        <v>575</v>
      </c>
      <c r="AD85" s="19">
        <v>735</v>
      </c>
      <c r="AG85" s="18"/>
      <c r="AH85" s="11"/>
      <c r="AI85" s="11"/>
      <c r="AJ85" s="11"/>
      <c r="AK85" s="11"/>
      <c r="AL85" s="11"/>
      <c r="AM85" s="11"/>
      <c r="AN85" s="18"/>
      <c r="AO85" s="11"/>
      <c r="AP85" s="11"/>
      <c r="AQ85" s="11"/>
      <c r="AR85" s="11"/>
      <c r="AS85" s="11"/>
      <c r="AT85" s="54"/>
      <c r="AU85" s="18"/>
      <c r="AV85" s="11"/>
      <c r="AW85" s="11"/>
      <c r="AY85" s="11"/>
      <c r="BB85" s="25"/>
      <c r="BD85" s="94"/>
      <c r="BE85" s="18"/>
      <c r="BF85" s="11"/>
      <c r="BG85" s="34"/>
      <c r="BH85" s="18"/>
      <c r="BI85" s="11"/>
      <c r="BJ85" s="35"/>
      <c r="BK85" s="18"/>
      <c r="BL85" s="11"/>
      <c r="BM85" s="11"/>
      <c r="BN85" s="18"/>
      <c r="BO85" s="11"/>
      <c r="BP85" s="11"/>
      <c r="BQ85" s="18"/>
      <c r="BR85" s="11"/>
      <c r="BS85" s="11"/>
      <c r="BT85" s="18"/>
      <c r="BU85" s="11"/>
      <c r="BV85" s="11"/>
    </row>
    <row r="86" spans="1:74" x14ac:dyDescent="0.3">
      <c r="A86" s="11" t="s">
        <v>57</v>
      </c>
      <c r="B86" s="14"/>
      <c r="C86" s="14">
        <f>'Imports - Data (Raw)'!C86/15</f>
        <v>166.66666666666666</v>
      </c>
      <c r="D86" s="11"/>
      <c r="E86" s="14">
        <f>'Imports - Data (Raw)'!E86/15</f>
        <v>200</v>
      </c>
      <c r="F86" s="14"/>
      <c r="G86" s="14">
        <f>'Imports - Data (Raw)'!G86/15</f>
        <v>660</v>
      </c>
      <c r="H86" s="11"/>
      <c r="I86" s="14">
        <f>'Imports - Data (Raw)'!I86/15</f>
        <v>666.66666666666663</v>
      </c>
      <c r="J86" s="18" t="s">
        <v>7</v>
      </c>
      <c r="K86" s="69">
        <v>1250</v>
      </c>
      <c r="L86" s="69">
        <v>1003</v>
      </c>
      <c r="M86" s="20" t="s">
        <v>7</v>
      </c>
      <c r="N86" s="69">
        <v>1310</v>
      </c>
      <c r="O86" s="69">
        <v>1060</v>
      </c>
      <c r="P86" s="18" t="s">
        <v>7</v>
      </c>
      <c r="Q86" s="19">
        <v>800</v>
      </c>
      <c r="R86" s="19">
        <v>915</v>
      </c>
      <c r="S86" s="19"/>
      <c r="T86" s="19"/>
      <c r="U86" s="18" t="s">
        <v>54</v>
      </c>
      <c r="V86" s="27"/>
      <c r="W86" s="27">
        <v>643</v>
      </c>
      <c r="X86" s="27">
        <v>575</v>
      </c>
      <c r="Y86" s="27">
        <v>608</v>
      </c>
      <c r="Z86" s="18"/>
      <c r="AA86" s="19"/>
      <c r="AB86" s="19"/>
      <c r="AC86" s="19"/>
      <c r="AD86" s="19"/>
      <c r="AE86" s="19"/>
      <c r="AF86" s="19"/>
      <c r="AG86" s="18"/>
      <c r="AH86" s="11"/>
      <c r="AI86" s="11"/>
      <c r="AJ86" s="11"/>
      <c r="AK86" s="11"/>
      <c r="AL86" s="11"/>
      <c r="AM86" s="11"/>
      <c r="AN86" s="18"/>
      <c r="AO86" s="11"/>
      <c r="AP86" s="11"/>
      <c r="AQ86" s="11"/>
      <c r="AR86" s="11"/>
      <c r="AS86" s="11"/>
      <c r="AT86" s="54"/>
      <c r="AU86" s="18"/>
      <c r="AV86" s="11"/>
      <c r="AW86" s="11"/>
      <c r="AY86" s="11"/>
      <c r="BD86" s="94"/>
      <c r="BE86" s="18"/>
      <c r="BF86" s="11"/>
      <c r="BG86" s="34"/>
      <c r="BH86" s="18"/>
      <c r="BI86" s="11"/>
      <c r="BJ86" s="35"/>
      <c r="BK86" s="18"/>
      <c r="BL86" s="11"/>
      <c r="BM86" s="11"/>
      <c r="BN86" s="18"/>
      <c r="BO86" s="11"/>
      <c r="BP86" s="11"/>
      <c r="BQ86" s="18"/>
      <c r="BR86" s="11"/>
      <c r="BS86" s="11"/>
      <c r="BT86" s="18"/>
      <c r="BU86" s="11"/>
      <c r="BV86" s="11"/>
    </row>
    <row r="87" spans="1:74" x14ac:dyDescent="0.3">
      <c r="A87" s="181" t="s">
        <v>184</v>
      </c>
      <c r="B87" s="14"/>
      <c r="C87" s="14">
        <f>'Imports - Data (Raw)'!C87/15</f>
        <v>36.666666666666664</v>
      </c>
      <c r="D87" s="11"/>
      <c r="E87" s="14">
        <f>'Imports - Data (Raw)'!E87/15</f>
        <v>13.333333333333334</v>
      </c>
      <c r="F87" s="14"/>
      <c r="G87" s="14">
        <f>'Imports - Data (Raw)'!G87/15</f>
        <v>26.666666666666668</v>
      </c>
      <c r="H87" s="11"/>
      <c r="I87" s="14">
        <f>'Imports - Data (Raw)'!I87/15</f>
        <v>30</v>
      </c>
      <c r="J87" s="18"/>
      <c r="K87" s="11"/>
      <c r="L87" s="11"/>
      <c r="M87" s="20"/>
      <c r="N87" s="11"/>
      <c r="O87" s="11"/>
      <c r="P87" s="18"/>
      <c r="Q87" s="11"/>
      <c r="R87" s="11"/>
      <c r="S87" s="11"/>
      <c r="T87" s="11"/>
      <c r="U87" s="18"/>
      <c r="V87" s="11"/>
      <c r="W87" s="11"/>
      <c r="X87" s="11"/>
      <c r="Y87" s="11"/>
      <c r="Z87" s="18"/>
      <c r="AA87" s="11"/>
      <c r="AB87" s="11"/>
      <c r="AC87" s="11"/>
      <c r="AD87" s="11"/>
      <c r="AE87" s="11"/>
      <c r="AF87" s="11"/>
      <c r="AG87" s="18"/>
      <c r="AH87" s="11"/>
      <c r="AI87" s="11"/>
      <c r="AJ87" s="11"/>
      <c r="AK87" s="11"/>
      <c r="AL87" s="11"/>
      <c r="AM87" s="11"/>
      <c r="AN87" s="18"/>
      <c r="AO87" s="11"/>
      <c r="AP87" s="11"/>
      <c r="AQ87" s="11"/>
      <c r="AR87" s="11"/>
      <c r="AS87" s="11"/>
      <c r="AT87" s="54"/>
      <c r="AU87" s="18"/>
      <c r="AV87" s="11"/>
      <c r="AW87" s="11"/>
      <c r="AY87" s="11"/>
      <c r="BD87" s="94"/>
      <c r="BE87" s="18"/>
      <c r="BF87" s="11"/>
      <c r="BG87" s="34"/>
      <c r="BH87" s="18"/>
      <c r="BI87" s="11"/>
      <c r="BJ87" s="35"/>
      <c r="BK87" s="18"/>
      <c r="BL87" s="11"/>
      <c r="BM87" s="11"/>
      <c r="BN87" s="18"/>
      <c r="BO87" s="11"/>
      <c r="BP87" s="11"/>
      <c r="BQ87" s="18"/>
      <c r="BR87" s="11"/>
      <c r="BS87" s="11"/>
      <c r="BT87" s="18"/>
      <c r="BU87" s="11"/>
      <c r="BV87" s="11"/>
    </row>
    <row r="88" spans="1:74" x14ac:dyDescent="0.3">
      <c r="A88" s="184" t="s">
        <v>185</v>
      </c>
      <c r="B88" s="14"/>
      <c r="C88" s="14"/>
      <c r="D88" s="11"/>
      <c r="E88" s="14">
        <f>'Imports - Data (Raw)'!E88/15</f>
        <v>36.666666666666664</v>
      </c>
      <c r="F88" s="14"/>
      <c r="G88" s="14">
        <f>'Imports - Data (Raw)'!G88/15</f>
        <v>40</v>
      </c>
      <c r="H88" s="14"/>
      <c r="I88" s="14">
        <f>'Imports - Data (Raw)'!I88/15</f>
        <v>46.666666666666664</v>
      </c>
      <c r="J88" s="51"/>
      <c r="K88" s="14"/>
      <c r="L88" s="14"/>
      <c r="M88" s="20"/>
      <c r="N88" s="14"/>
      <c r="O88" s="14"/>
      <c r="P88" s="18"/>
      <c r="Q88" s="11"/>
      <c r="R88" s="11"/>
      <c r="S88" s="11"/>
      <c r="T88" s="11"/>
      <c r="U88" s="18"/>
      <c r="V88" s="11"/>
      <c r="W88" s="11"/>
      <c r="X88" s="11"/>
      <c r="Y88" s="11"/>
      <c r="Z88" s="18"/>
      <c r="AA88" s="19"/>
      <c r="AB88" s="19"/>
      <c r="AC88" s="19"/>
      <c r="AD88" s="19"/>
      <c r="AE88" s="19"/>
      <c r="AF88" s="19">
        <v>22</v>
      </c>
      <c r="AG88" s="48"/>
      <c r="AH88" s="31"/>
      <c r="AI88" s="31">
        <v>34</v>
      </c>
      <c r="AJ88" s="27"/>
      <c r="AK88" s="27">
        <v>61</v>
      </c>
      <c r="AL88" s="27"/>
      <c r="AM88" s="27">
        <v>33</v>
      </c>
      <c r="AN88" s="18"/>
      <c r="AO88" s="31"/>
      <c r="AP88" s="30"/>
      <c r="AQ88" s="14"/>
      <c r="AR88" s="14"/>
      <c r="AS88" s="14"/>
      <c r="AT88" s="32"/>
      <c r="AU88" s="18"/>
      <c r="AV88" s="33"/>
      <c r="AW88" s="36"/>
      <c r="AY88" s="34"/>
      <c r="BD88" s="94"/>
      <c r="BE88" s="18"/>
      <c r="BF88" s="34"/>
      <c r="BG88" s="34"/>
      <c r="BH88" s="49"/>
      <c r="BI88" s="34"/>
      <c r="BJ88" s="35"/>
      <c r="BK88" s="48"/>
      <c r="BL88" s="30"/>
      <c r="BM88" s="30"/>
      <c r="BO88" s="30"/>
      <c r="BP88" s="30"/>
      <c r="BR88" s="30"/>
      <c r="BS88" s="30"/>
    </row>
    <row r="89" spans="1:74" x14ac:dyDescent="0.3">
      <c r="A89" s="18" t="s">
        <v>61</v>
      </c>
      <c r="B89" s="11"/>
      <c r="C89" s="14"/>
      <c r="D89" s="11"/>
      <c r="E89" s="14"/>
      <c r="F89" s="14"/>
      <c r="G89" s="14">
        <f>'Imports - Data (Raw)'!G89/15</f>
        <v>113.33333333333333</v>
      </c>
      <c r="H89" s="11"/>
      <c r="I89" s="14">
        <f>'Imports - Data (Raw)'!I89/15</f>
        <v>103.33333333333333</v>
      </c>
      <c r="J89" s="18"/>
      <c r="K89" s="11"/>
      <c r="L89" s="11"/>
      <c r="M89" s="20"/>
      <c r="N89" s="11"/>
      <c r="O89" s="11"/>
      <c r="P89" s="18"/>
      <c r="Q89" s="11"/>
      <c r="R89" s="11"/>
      <c r="S89" s="11"/>
      <c r="T89" s="11"/>
      <c r="U89" s="18"/>
      <c r="V89" s="11"/>
      <c r="W89" s="11"/>
      <c r="X89" s="11"/>
      <c r="Y89" s="11"/>
      <c r="Z89" s="18"/>
      <c r="AA89" s="11"/>
      <c r="AB89" s="11"/>
      <c r="AC89" s="11"/>
      <c r="AD89" s="11"/>
      <c r="AE89" s="11"/>
      <c r="AF89" s="11"/>
      <c r="AG89" s="18"/>
      <c r="AH89" s="11"/>
      <c r="AI89" s="11"/>
      <c r="AJ89" s="11"/>
      <c r="AK89" s="11"/>
      <c r="AL89" s="11"/>
      <c r="AM89" s="11"/>
      <c r="AN89" s="18"/>
      <c r="AO89" s="11"/>
      <c r="AP89" s="11"/>
      <c r="AQ89" s="11"/>
      <c r="AR89" s="11"/>
      <c r="AS89" s="11"/>
      <c r="AT89" s="54"/>
      <c r="AU89" s="18"/>
      <c r="AV89" s="11"/>
      <c r="AW89" s="11"/>
      <c r="AY89" s="11"/>
      <c r="BD89" s="94"/>
      <c r="BE89" s="18"/>
      <c r="BF89" s="11"/>
      <c r="BG89" s="34"/>
      <c r="BH89" s="18"/>
      <c r="BI89" s="11"/>
      <c r="BJ89" s="35"/>
      <c r="BK89" s="18"/>
      <c r="BL89" s="11"/>
      <c r="BM89" s="11"/>
      <c r="BN89" s="18"/>
      <c r="BO89" s="11"/>
      <c r="BP89" s="11"/>
      <c r="BQ89" s="18"/>
      <c r="BR89" s="11"/>
      <c r="BS89" s="11"/>
      <c r="BT89" s="18"/>
      <c r="BU89" s="11"/>
      <c r="BV89" s="11"/>
    </row>
    <row r="90" spans="1:74" x14ac:dyDescent="0.3">
      <c r="A90" s="20" t="s">
        <v>17</v>
      </c>
      <c r="B90" s="14"/>
      <c r="C90" s="14"/>
      <c r="D90" s="11"/>
      <c r="E90" s="14"/>
      <c r="F90" s="11"/>
      <c r="G90" s="14"/>
      <c r="H90" s="14"/>
      <c r="I90" s="14"/>
      <c r="J90" s="51"/>
      <c r="K90" s="14"/>
      <c r="L90" s="14"/>
      <c r="M90" s="20"/>
      <c r="N90" s="14"/>
      <c r="O90" s="14"/>
      <c r="P90" s="18"/>
      <c r="Q90" s="11"/>
      <c r="R90" s="11"/>
      <c r="S90" s="11"/>
      <c r="T90" s="11"/>
      <c r="U90" s="18"/>
      <c r="V90" s="11"/>
      <c r="W90" s="11"/>
      <c r="X90" s="11"/>
      <c r="Y90" s="11"/>
      <c r="Z90" s="18"/>
      <c r="AA90" s="19"/>
      <c r="AB90" s="19"/>
      <c r="AC90" s="19"/>
      <c r="AD90" s="19"/>
      <c r="AE90" s="19"/>
      <c r="AF90" s="19">
        <v>384</v>
      </c>
      <c r="AG90" s="48" t="s">
        <v>18</v>
      </c>
      <c r="AH90" s="31">
        <v>130</v>
      </c>
      <c r="AI90" s="31">
        <v>382</v>
      </c>
      <c r="AJ90" s="27">
        <v>102</v>
      </c>
      <c r="AK90" s="27">
        <v>297</v>
      </c>
      <c r="AL90" s="27">
        <v>217</v>
      </c>
      <c r="AM90" s="27">
        <v>579</v>
      </c>
      <c r="AN90" s="18" t="s">
        <v>18</v>
      </c>
      <c r="AO90" s="31">
        <v>230</v>
      </c>
      <c r="AP90" s="30">
        <v>613</v>
      </c>
      <c r="AQ90" s="14">
        <v>390</v>
      </c>
      <c r="AR90" s="14">
        <v>961</v>
      </c>
      <c r="AS90" s="14">
        <v>340</v>
      </c>
      <c r="AT90" s="32">
        <v>1040</v>
      </c>
      <c r="AU90" s="18" t="s">
        <v>18</v>
      </c>
      <c r="AV90" s="33">
        <v>408</v>
      </c>
      <c r="AW90" s="33">
        <v>1197</v>
      </c>
      <c r="AX90" s="18" t="s">
        <v>18</v>
      </c>
      <c r="AY90" s="34">
        <v>338</v>
      </c>
      <c r="AZ90" s="91">
        <f>'Imports - Data (Raw)'!AZ90/15</f>
        <v>923.86666666666667</v>
      </c>
      <c r="BA90" s="11">
        <v>460</v>
      </c>
      <c r="BB90" s="11">
        <f>'Imports - Data (Raw)'!BB90/15</f>
        <v>1272.6666666666667</v>
      </c>
      <c r="BC90" s="11">
        <v>199</v>
      </c>
      <c r="BD90" s="94">
        <f>'Imports - Data (Raw)'!BD90/15</f>
        <v>597</v>
      </c>
      <c r="BE90" s="18" t="s">
        <v>18</v>
      </c>
      <c r="BF90" s="34">
        <v>220</v>
      </c>
      <c r="BG90" s="34">
        <f>'Imports - Data (Raw)'!BG90/15</f>
        <v>586.66666666666663</v>
      </c>
      <c r="BH90" s="18" t="s">
        <v>18</v>
      </c>
      <c r="BI90" s="34">
        <v>375</v>
      </c>
      <c r="BJ90" s="35">
        <f>'Imports - Data (Raw)'!BJ90/15</f>
        <v>1000</v>
      </c>
      <c r="BK90" s="15" t="s">
        <v>18</v>
      </c>
      <c r="BL90" s="30">
        <v>615</v>
      </c>
      <c r="BM90" s="30">
        <v>1640</v>
      </c>
      <c r="BN90" s="15" t="s">
        <v>18</v>
      </c>
      <c r="BO90" s="30">
        <v>505</v>
      </c>
      <c r="BP90" s="30">
        <v>1250</v>
      </c>
      <c r="BQ90" s="15" t="s">
        <v>18</v>
      </c>
      <c r="BR90" s="30">
        <v>661</v>
      </c>
      <c r="BS90" s="30">
        <v>1547</v>
      </c>
      <c r="BT90" s="15" t="s">
        <v>18</v>
      </c>
      <c r="BU90" s="4">
        <v>703</v>
      </c>
      <c r="BV90" s="4">
        <v>1640</v>
      </c>
    </row>
    <row r="91" spans="1:74" x14ac:dyDescent="0.3">
      <c r="A91" s="20" t="s">
        <v>19</v>
      </c>
      <c r="B91" s="14"/>
      <c r="C91" s="14">
        <f>'Imports - Data (Raw)'!C91/15</f>
        <v>340</v>
      </c>
      <c r="D91" s="11"/>
      <c r="E91" s="14">
        <f>'Imports - Data (Raw)'!E91/15</f>
        <v>133.33333333333334</v>
      </c>
      <c r="F91" s="14"/>
      <c r="G91" s="14">
        <f>'Imports - Data (Raw)'!G91/15</f>
        <v>320</v>
      </c>
      <c r="H91" s="14"/>
      <c r="I91" s="14">
        <f>'Imports - Data (Raw)'!I91/15</f>
        <v>313.33333333333331</v>
      </c>
      <c r="J91" s="51"/>
      <c r="K91" s="14"/>
      <c r="L91" s="14"/>
      <c r="M91" s="20"/>
      <c r="N91" s="14"/>
      <c r="O91" s="14"/>
      <c r="P91" s="18"/>
      <c r="Q91" s="11"/>
      <c r="R91" s="11"/>
      <c r="S91" s="11"/>
      <c r="T91" s="11"/>
      <c r="U91" s="18"/>
      <c r="V91" s="11"/>
      <c r="W91" s="11"/>
      <c r="X91" s="11"/>
      <c r="Y91" s="11"/>
      <c r="Z91" s="18"/>
      <c r="AA91" s="19"/>
      <c r="AB91" s="19"/>
      <c r="AC91" s="19"/>
      <c r="AD91" s="19"/>
      <c r="AE91" s="19"/>
      <c r="AF91" s="19">
        <v>579</v>
      </c>
      <c r="AG91" s="48"/>
      <c r="AH91" s="31"/>
      <c r="AI91" s="31">
        <v>706</v>
      </c>
      <c r="AJ91" s="27"/>
      <c r="AK91" s="27">
        <v>747</v>
      </c>
      <c r="AL91" s="27"/>
      <c r="AM91" s="27">
        <v>698</v>
      </c>
      <c r="AN91" s="18"/>
      <c r="AO91" s="31"/>
      <c r="AP91" s="30">
        <v>899</v>
      </c>
      <c r="AQ91" s="14"/>
      <c r="AR91" s="14">
        <v>890</v>
      </c>
      <c r="AS91" s="14"/>
      <c r="AT91" s="32">
        <v>902</v>
      </c>
      <c r="AU91" s="18"/>
      <c r="AV91" s="33"/>
      <c r="AW91" s="33">
        <v>2000</v>
      </c>
      <c r="AY91" s="34"/>
      <c r="AZ91" s="91">
        <f>'Imports - Data (Raw)'!AZ91/15</f>
        <v>1864.3333333333333</v>
      </c>
      <c r="BB91" s="11">
        <f>'Imports - Data (Raw)'!BB91/15</f>
        <v>1949.6666666666667</v>
      </c>
      <c r="BD91" s="94">
        <f>'Imports - Data (Raw)'!BD91/15</f>
        <v>629.33333333333337</v>
      </c>
      <c r="BE91" s="48"/>
      <c r="BF91" s="34"/>
      <c r="BG91" s="38">
        <f>'Imports - Data (Raw)'!BG91/15</f>
        <v>3262.7333333333331</v>
      </c>
      <c r="BH91" s="48"/>
      <c r="BI91" s="34"/>
      <c r="BJ91" s="35">
        <f>'Imports - Data (Raw)'!BJ91/15</f>
        <v>2600</v>
      </c>
      <c r="BK91" s="15" t="s">
        <v>1</v>
      </c>
      <c r="BL91" s="30">
        <v>24201</v>
      </c>
      <c r="BM91" s="30">
        <v>4700</v>
      </c>
      <c r="BN91" s="15" t="s">
        <v>1</v>
      </c>
      <c r="BO91" s="30"/>
      <c r="BP91" s="30">
        <v>2089</v>
      </c>
      <c r="BR91" s="30"/>
      <c r="BS91" s="30">
        <v>2587</v>
      </c>
      <c r="BV91" s="4">
        <v>6706</v>
      </c>
    </row>
    <row r="92" spans="1:74" x14ac:dyDescent="0.3">
      <c r="A92" s="20" t="s">
        <v>52</v>
      </c>
      <c r="B92" s="14"/>
      <c r="C92" s="14">
        <f>'Imports - Data (Raw)'!C92/15</f>
        <v>1507.3333333333333</v>
      </c>
      <c r="D92" s="11"/>
      <c r="E92" s="14">
        <f>'Imports - Data (Raw)'!E92/15</f>
        <v>1393.6666666666667</v>
      </c>
      <c r="F92" s="14"/>
      <c r="G92" s="14">
        <f>'Imports - Data (Raw)'!G92/15</f>
        <v>1636.6666666666667</v>
      </c>
      <c r="H92" s="14"/>
      <c r="I92" s="14">
        <f>'Imports - Data (Raw)'!I92/15</f>
        <v>1566.6666666666667</v>
      </c>
      <c r="J92" s="18" t="s">
        <v>7</v>
      </c>
      <c r="K92" s="14">
        <v>2553</v>
      </c>
      <c r="L92" s="14">
        <v>2859</v>
      </c>
      <c r="M92" s="20" t="s">
        <v>7</v>
      </c>
      <c r="N92" s="14">
        <v>2427</v>
      </c>
      <c r="O92" s="14">
        <v>2844</v>
      </c>
      <c r="P92" s="18" t="s">
        <v>7</v>
      </c>
      <c r="Q92" s="19">
        <v>1153</v>
      </c>
      <c r="R92" s="19">
        <v>2729</v>
      </c>
      <c r="S92" s="19">
        <v>2039</v>
      </c>
      <c r="T92" s="19">
        <v>2607</v>
      </c>
      <c r="U92" s="18" t="s">
        <v>54</v>
      </c>
      <c r="V92" s="27">
        <v>2928</v>
      </c>
      <c r="W92" s="27">
        <v>3289</v>
      </c>
      <c r="X92" s="27">
        <v>2570</v>
      </c>
      <c r="Y92" s="47">
        <v>2952</v>
      </c>
      <c r="Z92" s="18" t="s">
        <v>7</v>
      </c>
      <c r="AA92" s="19">
        <v>2700</v>
      </c>
      <c r="AB92" s="19">
        <v>3075</v>
      </c>
      <c r="AC92" s="19"/>
      <c r="AD92" s="19"/>
      <c r="AE92" s="19"/>
      <c r="AF92" s="19"/>
      <c r="AG92" s="48"/>
      <c r="AH92" s="31"/>
      <c r="AI92" s="31"/>
      <c r="AN92" s="18" t="s">
        <v>7</v>
      </c>
      <c r="AT92" s="67"/>
      <c r="AU92" s="18" t="s">
        <v>7</v>
      </c>
      <c r="AY92" s="34"/>
      <c r="BD92" s="94"/>
      <c r="BE92" s="48"/>
      <c r="BF92" s="34"/>
      <c r="BG92" s="34"/>
      <c r="BH92" s="48"/>
      <c r="BI92" s="34"/>
      <c r="BJ92" s="35"/>
      <c r="BK92" s="48"/>
      <c r="BL92" s="30"/>
      <c r="BO92" s="30"/>
      <c r="BR92" s="30"/>
    </row>
    <row r="93" spans="1:74" x14ac:dyDescent="0.3">
      <c r="A93" s="187" t="s">
        <v>186</v>
      </c>
      <c r="B93" s="14"/>
      <c r="C93" s="14"/>
      <c r="D93" s="11"/>
      <c r="E93" s="14"/>
      <c r="F93" s="11"/>
      <c r="G93" s="14"/>
      <c r="H93" s="14"/>
      <c r="I93" s="14"/>
      <c r="J93" s="51"/>
      <c r="K93" s="14"/>
      <c r="L93" s="14"/>
      <c r="M93" s="20"/>
      <c r="N93" s="14"/>
      <c r="O93" s="14"/>
      <c r="P93" s="18"/>
      <c r="Q93" s="11"/>
      <c r="R93" s="11"/>
      <c r="S93" s="11"/>
      <c r="T93" s="11"/>
      <c r="U93" s="18"/>
      <c r="V93" s="11"/>
      <c r="W93" s="11"/>
      <c r="X93" s="11"/>
      <c r="Y93" s="11"/>
      <c r="Z93" s="18" t="s">
        <v>7</v>
      </c>
      <c r="AA93" s="19"/>
      <c r="AB93" s="19"/>
      <c r="AC93" s="19">
        <v>215</v>
      </c>
      <c r="AD93" s="19">
        <v>794</v>
      </c>
      <c r="AE93" s="19">
        <v>245</v>
      </c>
      <c r="AF93" s="19">
        <v>878</v>
      </c>
      <c r="AG93" s="48" t="s">
        <v>7</v>
      </c>
      <c r="AH93" s="31">
        <v>280</v>
      </c>
      <c r="AI93" s="31">
        <v>928</v>
      </c>
      <c r="AJ93" s="27">
        <v>234</v>
      </c>
      <c r="AK93" s="27">
        <v>1170</v>
      </c>
      <c r="AL93" s="27">
        <v>120</v>
      </c>
      <c r="AM93" s="27">
        <v>584</v>
      </c>
      <c r="AN93" s="18" t="s">
        <v>7</v>
      </c>
      <c r="AO93" s="31">
        <v>118</v>
      </c>
      <c r="AP93" s="30">
        <v>590</v>
      </c>
      <c r="AQ93" s="14">
        <v>130</v>
      </c>
      <c r="AR93" s="14">
        <v>520</v>
      </c>
      <c r="AS93" s="14">
        <v>410</v>
      </c>
      <c r="AT93" s="32">
        <v>1640</v>
      </c>
      <c r="AU93" s="18" t="s">
        <v>7</v>
      </c>
      <c r="AV93" s="33">
        <v>521</v>
      </c>
      <c r="AW93" s="33">
        <v>1964</v>
      </c>
      <c r="AY93" s="34"/>
      <c r="BD93" s="94"/>
      <c r="BE93" s="48"/>
      <c r="BF93" s="34"/>
      <c r="BG93" s="34"/>
      <c r="BH93" s="48"/>
      <c r="BI93" s="34"/>
      <c r="BJ93" s="35"/>
      <c r="BK93" s="48"/>
      <c r="BL93" s="30"/>
      <c r="BO93" s="30"/>
      <c r="BR93" s="30"/>
    </row>
    <row r="94" spans="1:74" x14ac:dyDescent="0.3">
      <c r="A94" s="187" t="s">
        <v>187</v>
      </c>
      <c r="B94" s="14"/>
      <c r="C94" s="14"/>
      <c r="D94" s="11"/>
      <c r="E94" s="14"/>
      <c r="F94" s="11"/>
      <c r="G94" s="14"/>
      <c r="H94" s="14"/>
      <c r="I94" s="14"/>
      <c r="J94" s="51"/>
      <c r="K94" s="14"/>
      <c r="L94" s="14"/>
      <c r="M94" s="20"/>
      <c r="N94" s="14"/>
      <c r="O94" s="14"/>
      <c r="P94" s="18"/>
      <c r="Q94" s="11"/>
      <c r="R94" s="11"/>
      <c r="S94" s="11"/>
      <c r="T94" s="11"/>
      <c r="U94" s="18"/>
      <c r="V94" s="11"/>
      <c r="W94" s="11"/>
      <c r="X94" s="11"/>
      <c r="Y94" s="11"/>
      <c r="Z94" s="18" t="s">
        <v>7</v>
      </c>
      <c r="AA94" s="19"/>
      <c r="AB94" s="19"/>
      <c r="AC94" s="19"/>
      <c r="AD94" s="19">
        <v>324</v>
      </c>
      <c r="AE94" s="19">
        <v>74</v>
      </c>
      <c r="AF94" s="19">
        <v>375</v>
      </c>
      <c r="AG94" s="48" t="s">
        <v>7</v>
      </c>
      <c r="AH94" s="31">
        <v>68</v>
      </c>
      <c r="AI94" s="31">
        <v>361</v>
      </c>
      <c r="AJ94" s="27">
        <v>77</v>
      </c>
      <c r="AK94" s="47">
        <v>436</v>
      </c>
      <c r="AL94" s="27">
        <v>72</v>
      </c>
      <c r="AM94" s="27">
        <v>408</v>
      </c>
      <c r="AN94" s="18" t="s">
        <v>7</v>
      </c>
      <c r="AO94" s="31">
        <v>75</v>
      </c>
      <c r="AP94" s="30">
        <v>535</v>
      </c>
      <c r="AQ94" s="14">
        <v>76</v>
      </c>
      <c r="AR94" s="14">
        <v>490</v>
      </c>
      <c r="AS94" s="14">
        <v>41</v>
      </c>
      <c r="AT94" s="32">
        <v>246</v>
      </c>
      <c r="AU94" s="18" t="s">
        <v>7</v>
      </c>
      <c r="AV94" s="33">
        <v>48</v>
      </c>
      <c r="AW94" s="33">
        <v>259</v>
      </c>
      <c r="AY94" s="34"/>
      <c r="BD94" s="94"/>
      <c r="BE94" s="48"/>
      <c r="BF94" s="34"/>
      <c r="BG94" s="34"/>
      <c r="BH94" s="48"/>
      <c r="BI94" s="34"/>
      <c r="BJ94" s="35"/>
      <c r="BK94" s="48"/>
      <c r="BL94" s="30"/>
      <c r="BO94" s="30"/>
      <c r="BR94" s="30"/>
    </row>
    <row r="95" spans="1:74" x14ac:dyDescent="0.3">
      <c r="A95" s="187" t="s">
        <v>188</v>
      </c>
      <c r="B95" s="14"/>
      <c r="C95" s="14"/>
      <c r="D95" s="11"/>
      <c r="E95" s="14"/>
      <c r="F95" s="11"/>
      <c r="G95" s="14"/>
      <c r="H95" s="14"/>
      <c r="I95" s="14"/>
      <c r="J95" s="51"/>
      <c r="K95" s="14"/>
      <c r="L95" s="14"/>
      <c r="M95" s="20"/>
      <c r="N95" s="14"/>
      <c r="O95" s="14"/>
      <c r="P95" s="18"/>
      <c r="Q95" s="11"/>
      <c r="R95" s="11"/>
      <c r="S95" s="11"/>
      <c r="T95" s="11"/>
      <c r="U95" s="18"/>
      <c r="V95" s="11"/>
      <c r="W95" s="11"/>
      <c r="X95" s="11"/>
      <c r="Y95" s="11"/>
      <c r="Z95" s="18" t="s">
        <v>7</v>
      </c>
      <c r="AA95" s="19"/>
      <c r="AB95" s="19"/>
      <c r="AC95" s="19">
        <v>2050</v>
      </c>
      <c r="AD95" s="19">
        <v>1074</v>
      </c>
      <c r="AE95" s="19">
        <v>2280</v>
      </c>
      <c r="AF95" s="19">
        <v>1211</v>
      </c>
      <c r="AG95" s="48" t="s">
        <v>7</v>
      </c>
      <c r="AH95" s="31">
        <v>2420</v>
      </c>
      <c r="AI95" s="31">
        <v>1135</v>
      </c>
      <c r="AJ95" s="27">
        <v>2665</v>
      </c>
      <c r="AK95" s="27">
        <v>1599</v>
      </c>
      <c r="AL95" s="27">
        <v>1984</v>
      </c>
      <c r="AM95" s="27">
        <v>1271</v>
      </c>
      <c r="AN95" s="18" t="s">
        <v>7</v>
      </c>
      <c r="AO95" s="31">
        <v>2686</v>
      </c>
      <c r="AP95" s="30">
        <v>1612</v>
      </c>
      <c r="AQ95" s="14">
        <v>2450</v>
      </c>
      <c r="AR95" s="14">
        <v>1311</v>
      </c>
      <c r="AS95" s="14">
        <v>1590</v>
      </c>
      <c r="AT95" s="32">
        <v>744</v>
      </c>
      <c r="AU95" s="18" t="s">
        <v>7</v>
      </c>
      <c r="AV95" s="33">
        <v>2855</v>
      </c>
      <c r="AW95" s="33">
        <v>1238</v>
      </c>
      <c r="AX95" s="18" t="s">
        <v>7</v>
      </c>
      <c r="AY95" s="34">
        <v>3627</v>
      </c>
      <c r="AZ95" s="91">
        <f>'Imports - Data (Raw)'!AZ95/15</f>
        <v>2720</v>
      </c>
      <c r="BA95" s="11">
        <v>3504</v>
      </c>
      <c r="BB95" s="11">
        <f>'Imports - Data (Raw)'!BB95/15</f>
        <v>2102.6666666666665</v>
      </c>
      <c r="BD95" s="94">
        <f>'Imports - Data (Raw)'!BD95/15</f>
        <v>4589.7333333333336</v>
      </c>
      <c r="BE95" s="18"/>
      <c r="BF95" s="34"/>
      <c r="BG95" s="34">
        <f>'Imports - Data (Raw)'!BG95/15</f>
        <v>5571</v>
      </c>
      <c r="BH95" s="18"/>
      <c r="BI95" s="34"/>
      <c r="BJ95" s="35">
        <f>'Imports - Data (Raw)'!BJ95/15</f>
        <v>5457.666666666667</v>
      </c>
      <c r="BK95" s="48"/>
      <c r="BL95" s="30"/>
      <c r="BM95" s="30">
        <v>5128</v>
      </c>
      <c r="BO95" s="30"/>
      <c r="BP95" s="68">
        <v>5731</v>
      </c>
      <c r="BR95" s="30"/>
      <c r="BS95" s="68">
        <v>4926</v>
      </c>
    </row>
    <row r="96" spans="1:74" x14ac:dyDescent="0.3">
      <c r="A96" s="183" t="s">
        <v>189</v>
      </c>
      <c r="B96" s="14"/>
      <c r="C96" s="14"/>
      <c r="D96" s="11"/>
      <c r="E96" s="14"/>
      <c r="F96" s="11"/>
      <c r="G96" s="14"/>
      <c r="H96" s="14"/>
      <c r="I96" s="14"/>
      <c r="J96" s="51"/>
      <c r="K96" s="14"/>
      <c r="L96" s="14"/>
      <c r="M96" s="20"/>
      <c r="N96" s="14"/>
      <c r="O96" s="14"/>
      <c r="P96" s="18"/>
      <c r="Q96" s="11"/>
      <c r="R96" s="11"/>
      <c r="S96" s="11"/>
      <c r="T96" s="11"/>
      <c r="U96" s="18"/>
      <c r="V96" s="11"/>
      <c r="W96" s="11"/>
      <c r="X96" s="11"/>
      <c r="Y96" s="11"/>
      <c r="Z96" s="18" t="s">
        <v>7</v>
      </c>
      <c r="AA96" s="19"/>
      <c r="AB96" s="19"/>
      <c r="AC96" s="19"/>
      <c r="AD96" s="19"/>
      <c r="AE96" s="19">
        <v>20</v>
      </c>
      <c r="AF96" s="37">
        <v>75</v>
      </c>
      <c r="AG96" s="48" t="s">
        <v>7</v>
      </c>
      <c r="AH96" s="31">
        <v>24</v>
      </c>
      <c r="AI96" s="31">
        <v>94</v>
      </c>
      <c r="AJ96" s="27">
        <v>27</v>
      </c>
      <c r="AK96" s="27">
        <v>122</v>
      </c>
      <c r="AL96" s="27">
        <v>18</v>
      </c>
      <c r="AM96" s="27">
        <v>84</v>
      </c>
      <c r="AN96" s="18" t="s">
        <v>7</v>
      </c>
      <c r="AO96" s="31">
        <v>6</v>
      </c>
      <c r="AP96" s="30">
        <v>60</v>
      </c>
      <c r="AQ96" s="14">
        <v>15</v>
      </c>
      <c r="AR96" s="14">
        <v>70</v>
      </c>
      <c r="AS96" s="14">
        <v>28</v>
      </c>
      <c r="AT96" s="32">
        <v>130</v>
      </c>
      <c r="AU96" s="18" t="s">
        <v>7</v>
      </c>
      <c r="AV96" s="33">
        <v>19</v>
      </c>
      <c r="AW96" s="33">
        <v>172</v>
      </c>
      <c r="AX96" s="18" t="s">
        <v>7</v>
      </c>
      <c r="AY96" s="34">
        <v>13</v>
      </c>
      <c r="AZ96" s="91">
        <f>'Imports - Data (Raw)'!AZ96/15</f>
        <v>115</v>
      </c>
      <c r="BA96" s="11">
        <v>16</v>
      </c>
      <c r="BB96" s="11">
        <f>'Imports - Data (Raw)'!BB96/15</f>
        <v>133.33333333333334</v>
      </c>
      <c r="BD96" s="61">
        <f>'Imports - Data (Raw)'!BD96/15</f>
        <v>160</v>
      </c>
      <c r="BE96" s="18"/>
      <c r="BF96" s="34"/>
      <c r="BG96" s="34"/>
      <c r="BH96" s="18"/>
      <c r="BI96" s="34"/>
      <c r="BJ96" s="35"/>
      <c r="BK96" s="48"/>
      <c r="BL96" s="30"/>
      <c r="BM96" s="30"/>
      <c r="BO96" s="30"/>
      <c r="BR96" s="30"/>
      <c r="BS96" s="30"/>
    </row>
    <row r="97" spans="1:74" x14ac:dyDescent="0.3">
      <c r="A97" s="187" t="s">
        <v>190</v>
      </c>
      <c r="B97" s="14"/>
      <c r="C97" s="14"/>
      <c r="D97" s="11"/>
      <c r="E97" s="14"/>
      <c r="F97" s="11"/>
      <c r="G97" s="14"/>
      <c r="H97" s="14"/>
      <c r="I97" s="14"/>
      <c r="J97" s="51"/>
      <c r="K97" s="14"/>
      <c r="L97" s="14"/>
      <c r="M97" s="20"/>
      <c r="N97" s="14"/>
      <c r="O97" s="14"/>
      <c r="P97" s="18"/>
      <c r="Q97" s="11"/>
      <c r="R97" s="11"/>
      <c r="S97" s="11"/>
      <c r="T97" s="11"/>
      <c r="U97" s="18"/>
      <c r="V97" s="11"/>
      <c r="W97" s="11"/>
      <c r="X97" s="11"/>
      <c r="Y97" s="11"/>
      <c r="Z97" s="20" t="s">
        <v>7</v>
      </c>
      <c r="AA97" s="19"/>
      <c r="AB97" s="19"/>
      <c r="AC97" s="19"/>
      <c r="AD97" s="19">
        <v>467</v>
      </c>
      <c r="AE97" s="19">
        <v>838</v>
      </c>
      <c r="AF97" s="19">
        <v>563</v>
      </c>
      <c r="AG97" s="48" t="s">
        <v>7</v>
      </c>
      <c r="AH97" s="31">
        <v>910</v>
      </c>
      <c r="AI97" s="31">
        <v>597</v>
      </c>
      <c r="AJ97" s="47">
        <v>854</v>
      </c>
      <c r="AK97" s="47">
        <v>710</v>
      </c>
      <c r="AL97" s="47">
        <v>1074</v>
      </c>
      <c r="AM97" s="47">
        <v>860</v>
      </c>
      <c r="AN97" s="20" t="s">
        <v>7</v>
      </c>
      <c r="AO97" s="31">
        <v>953</v>
      </c>
      <c r="AP97" s="30">
        <v>751</v>
      </c>
      <c r="AQ97" s="14">
        <v>880</v>
      </c>
      <c r="AR97" s="14">
        <v>648</v>
      </c>
      <c r="AS97" s="14">
        <v>692</v>
      </c>
      <c r="AT97" s="32">
        <v>547</v>
      </c>
      <c r="AU97" s="18" t="s">
        <v>7</v>
      </c>
      <c r="AV97" s="33">
        <v>731</v>
      </c>
      <c r="AW97" s="33">
        <v>585</v>
      </c>
      <c r="AY97" s="34"/>
      <c r="AZ97" s="91">
        <f>'Imports - Data (Raw)'!AZ97/15</f>
        <v>65</v>
      </c>
      <c r="BB97" s="11">
        <f>'Imports - Data (Raw)'!BB97/15</f>
        <v>183.33333333333334</v>
      </c>
      <c r="BD97" s="11">
        <f>'Imports - Data (Raw)'!BD97/15</f>
        <v>938.13333333333333</v>
      </c>
      <c r="BE97" s="18"/>
      <c r="BF97" s="34"/>
      <c r="BG97" s="34">
        <f>'Imports - Data (Raw)'!BG97/15</f>
        <v>66.666666666666671</v>
      </c>
      <c r="BH97" s="18"/>
      <c r="BI97" s="34"/>
      <c r="BJ97" s="35">
        <f>'Imports - Data (Raw)'!BJ97/15</f>
        <v>20</v>
      </c>
      <c r="BK97" s="48"/>
      <c r="BL97" s="30"/>
      <c r="BM97" s="30">
        <v>231</v>
      </c>
      <c r="BO97" s="30"/>
      <c r="BP97" s="68">
        <v>2618</v>
      </c>
      <c r="BR97" s="30"/>
      <c r="BS97" s="68">
        <v>1440</v>
      </c>
    </row>
    <row r="98" spans="1:74" x14ac:dyDescent="0.3">
      <c r="A98" s="187" t="s">
        <v>389</v>
      </c>
      <c r="B98" s="14"/>
      <c r="C98" s="14"/>
      <c r="D98" s="11"/>
      <c r="E98" s="14"/>
      <c r="F98" s="11"/>
      <c r="G98" s="14"/>
      <c r="H98" s="14"/>
      <c r="I98" s="14"/>
      <c r="J98" s="51"/>
      <c r="K98" s="14"/>
      <c r="L98" s="14"/>
      <c r="M98" s="20"/>
      <c r="N98" s="14"/>
      <c r="O98" s="14"/>
      <c r="P98" s="18"/>
      <c r="Q98" s="11"/>
      <c r="R98" s="11"/>
      <c r="S98" s="11"/>
      <c r="T98" s="11"/>
      <c r="U98" s="18"/>
      <c r="V98" s="11"/>
      <c r="W98" s="11"/>
      <c r="X98" s="11"/>
      <c r="Y98" s="11"/>
      <c r="Z98" s="18"/>
      <c r="AA98" s="19"/>
      <c r="AB98" s="19"/>
      <c r="AC98" s="19"/>
      <c r="AD98" s="19"/>
      <c r="AE98" s="19"/>
      <c r="AF98" s="52"/>
      <c r="AG98" s="48"/>
      <c r="AH98" s="31"/>
      <c r="AI98" s="31"/>
      <c r="AJ98" s="27"/>
      <c r="AK98" s="27"/>
      <c r="AL98" s="27"/>
      <c r="AM98" s="27"/>
      <c r="AN98" s="18"/>
      <c r="AO98" s="31"/>
      <c r="AP98" s="30"/>
      <c r="AQ98" s="14"/>
      <c r="AR98" s="14"/>
      <c r="AS98" s="14"/>
      <c r="AT98" s="32"/>
      <c r="AU98" s="18"/>
      <c r="AV98" s="33"/>
      <c r="AW98" s="33"/>
      <c r="AX98" s="18" t="s">
        <v>7</v>
      </c>
      <c r="AY98" s="34">
        <v>539</v>
      </c>
      <c r="AZ98" s="91">
        <f>'Imports - Data (Raw)'!AZ98/15</f>
        <v>2504.4</v>
      </c>
      <c r="BA98" s="11">
        <v>483</v>
      </c>
      <c r="BB98" s="11">
        <f>'Imports - Data (Raw)'!BB98/15</f>
        <v>3123</v>
      </c>
      <c r="BC98" s="61">
        <v>538</v>
      </c>
      <c r="BD98" s="11">
        <f>'Imports - Data (Raw)'!BD98/15</f>
        <v>2558.6666666666665</v>
      </c>
      <c r="BE98" s="18"/>
      <c r="BF98" s="34"/>
      <c r="BG98" s="38">
        <f>'Imports - Data (Raw)'!BG98/15</f>
        <v>1582.6666666666667</v>
      </c>
      <c r="BH98" s="18"/>
      <c r="BI98" s="34"/>
      <c r="BJ98" s="35">
        <f>'Imports - Data (Raw)'!BJ98/15</f>
        <v>2475</v>
      </c>
      <c r="BK98" s="48"/>
      <c r="BL98" s="30"/>
      <c r="BM98" s="30">
        <v>6395</v>
      </c>
      <c r="BO98" s="30"/>
      <c r="BP98" s="68">
        <v>5056</v>
      </c>
      <c r="BR98" s="30"/>
      <c r="BS98" s="68">
        <v>4470</v>
      </c>
    </row>
    <row r="99" spans="1:74" x14ac:dyDescent="0.3">
      <c r="A99" s="187" t="s">
        <v>390</v>
      </c>
      <c r="B99" s="14"/>
      <c r="C99" s="14"/>
      <c r="D99" s="11"/>
      <c r="E99" s="14"/>
      <c r="F99" s="11"/>
      <c r="G99" s="14"/>
      <c r="H99" s="14"/>
      <c r="I99" s="14"/>
      <c r="J99" s="51"/>
      <c r="K99" s="14"/>
      <c r="L99" s="14"/>
      <c r="M99" s="20"/>
      <c r="N99" s="14"/>
      <c r="O99" s="14"/>
      <c r="P99" s="18"/>
      <c r="Q99" s="11"/>
      <c r="R99" s="11"/>
      <c r="S99" s="11"/>
      <c r="T99" s="11"/>
      <c r="U99" s="18"/>
      <c r="V99" s="11"/>
      <c r="W99" s="11"/>
      <c r="X99" s="11"/>
      <c r="Y99" s="11"/>
      <c r="Z99" s="18"/>
      <c r="AA99" s="19"/>
      <c r="AB99" s="19"/>
      <c r="AC99" s="19"/>
      <c r="AD99" s="19"/>
      <c r="AE99" s="19"/>
      <c r="AF99" s="52"/>
      <c r="AG99" s="48"/>
      <c r="AH99" s="31"/>
      <c r="AI99" s="31"/>
      <c r="AJ99" s="27"/>
      <c r="AK99" s="27"/>
      <c r="AL99" s="27"/>
      <c r="AM99" s="27"/>
      <c r="AN99" s="18"/>
      <c r="AO99" s="31"/>
      <c r="AP99" s="30"/>
      <c r="AQ99" s="14"/>
      <c r="AR99" s="14"/>
      <c r="AS99" s="14"/>
      <c r="AT99" s="32"/>
      <c r="AU99" s="18"/>
      <c r="AV99" s="33"/>
      <c r="AW99" s="33"/>
      <c r="AX99" s="18" t="s">
        <v>7</v>
      </c>
      <c r="AY99" s="34">
        <v>59</v>
      </c>
      <c r="AZ99" s="91">
        <f>'Imports - Data (Raw)'!AZ99/15</f>
        <v>307</v>
      </c>
      <c r="BA99" s="11">
        <v>70</v>
      </c>
      <c r="BB99" s="11">
        <f>'Imports - Data (Raw)'!BB99/15</f>
        <v>350</v>
      </c>
      <c r="BC99" s="61">
        <v>294</v>
      </c>
      <c r="BD99" s="11">
        <f>'Imports - Data (Raw)'!BD99/15</f>
        <v>1568</v>
      </c>
      <c r="BE99" s="18"/>
      <c r="BF99" s="34"/>
      <c r="BG99" s="34">
        <f>'Imports - Data (Raw)'!BG99/15</f>
        <v>437.33333333333331</v>
      </c>
      <c r="BH99" s="18"/>
      <c r="BI99" s="34"/>
      <c r="BJ99" s="35">
        <f>'Imports - Data (Raw)'!BJ99/15</f>
        <v>621.6</v>
      </c>
      <c r="BK99" s="48"/>
      <c r="BL99" s="30"/>
      <c r="BM99" s="30">
        <v>1293</v>
      </c>
      <c r="BO99" s="30"/>
      <c r="BP99" s="68">
        <v>582</v>
      </c>
      <c r="BR99" s="30"/>
      <c r="BS99" s="68">
        <v>1054</v>
      </c>
    </row>
    <row r="100" spans="1:74" x14ac:dyDescent="0.3">
      <c r="A100" s="187" t="s">
        <v>191</v>
      </c>
      <c r="B100" s="14"/>
      <c r="C100" s="14"/>
      <c r="D100" s="11"/>
      <c r="E100" s="14"/>
      <c r="F100" s="11"/>
      <c r="G100" s="14"/>
      <c r="H100" s="14"/>
      <c r="I100" s="14"/>
      <c r="J100" s="51"/>
      <c r="K100" s="14"/>
      <c r="L100" s="14"/>
      <c r="M100" s="20"/>
      <c r="N100" s="14"/>
      <c r="O100" s="14"/>
      <c r="P100" s="18"/>
      <c r="Q100" s="11"/>
      <c r="R100" s="11"/>
      <c r="S100" s="11"/>
      <c r="T100" s="11"/>
      <c r="U100" s="18"/>
      <c r="V100" s="11"/>
      <c r="W100" s="11"/>
      <c r="X100" s="11"/>
      <c r="Y100" s="11"/>
      <c r="Z100" s="18"/>
      <c r="AA100" s="11"/>
      <c r="AB100" s="11"/>
      <c r="AC100" s="11"/>
      <c r="AD100" s="11"/>
      <c r="AE100" s="11"/>
      <c r="AF100" s="11"/>
      <c r="AG100" s="18"/>
      <c r="AH100" s="11"/>
      <c r="AI100" s="11"/>
      <c r="AJ100" s="11"/>
      <c r="AK100" s="11"/>
      <c r="AL100" s="11"/>
      <c r="AM100" s="11"/>
      <c r="AN100" s="18"/>
      <c r="AO100" s="11"/>
      <c r="AP100" s="11"/>
      <c r="AQ100" s="11"/>
      <c r="AR100" s="11"/>
      <c r="AS100" s="11"/>
      <c r="AT100" s="54"/>
      <c r="AU100" s="18"/>
      <c r="AV100" s="11"/>
      <c r="AW100" s="11"/>
      <c r="BD100" s="11">
        <f>'Imports - Data (Raw)'!BD100/15</f>
        <v>713.33333333333337</v>
      </c>
      <c r="BE100" s="18"/>
      <c r="BF100" s="34"/>
      <c r="BG100" s="38">
        <f>'Imports - Data (Raw)'!BG100/15</f>
        <v>406.66666666666669</v>
      </c>
      <c r="BH100" s="18"/>
      <c r="BI100" s="34"/>
      <c r="BJ100" s="35"/>
      <c r="BK100" s="48"/>
      <c r="BL100" s="30"/>
      <c r="BM100" s="30">
        <v>11</v>
      </c>
      <c r="BO100" s="30"/>
      <c r="BP100" s="68">
        <v>153</v>
      </c>
      <c r="BR100" s="30"/>
      <c r="BS100" s="68">
        <v>266</v>
      </c>
    </row>
    <row r="101" spans="1:74" x14ac:dyDescent="0.3">
      <c r="A101" s="184" t="s">
        <v>192</v>
      </c>
      <c r="B101" s="14"/>
      <c r="C101" s="14"/>
      <c r="D101" s="11"/>
      <c r="E101" s="14"/>
      <c r="F101" s="11"/>
      <c r="G101" s="14"/>
      <c r="H101" s="11"/>
      <c r="I101" s="14"/>
      <c r="J101" s="18"/>
      <c r="K101" s="11"/>
      <c r="L101" s="11"/>
      <c r="M101" s="20"/>
      <c r="N101" s="11"/>
      <c r="O101" s="11"/>
      <c r="P101" s="18"/>
      <c r="Q101" s="11"/>
      <c r="R101" s="11"/>
      <c r="S101" s="11"/>
      <c r="T101" s="11"/>
      <c r="U101" s="18" t="s">
        <v>54</v>
      </c>
      <c r="V101" s="27">
        <v>215</v>
      </c>
      <c r="W101" s="27">
        <v>873</v>
      </c>
      <c r="X101" s="27">
        <v>245</v>
      </c>
      <c r="Y101" s="27">
        <v>893</v>
      </c>
      <c r="Z101" s="18" t="s">
        <v>7</v>
      </c>
      <c r="AA101" s="19">
        <v>265</v>
      </c>
      <c r="AB101" s="19">
        <v>986</v>
      </c>
      <c r="AC101" s="19"/>
      <c r="AD101" s="19"/>
      <c r="AE101" s="19"/>
      <c r="AF101" s="19"/>
      <c r="AG101" s="48"/>
      <c r="AH101" s="31"/>
      <c r="AI101" s="31"/>
      <c r="AJ101" s="27"/>
      <c r="AK101" s="27"/>
      <c r="AL101" s="27"/>
      <c r="AM101" s="27"/>
      <c r="AN101" s="18"/>
      <c r="AO101" s="31"/>
      <c r="AP101" s="30"/>
      <c r="AQ101" s="14"/>
      <c r="AR101" s="14"/>
      <c r="AS101" s="14"/>
      <c r="AT101" s="32"/>
      <c r="AU101" s="18"/>
      <c r="AV101" s="33"/>
      <c r="AW101" s="33"/>
      <c r="AY101" s="34"/>
      <c r="BE101" s="18"/>
      <c r="BF101" s="34"/>
      <c r="BG101" s="34"/>
      <c r="BH101" s="18"/>
      <c r="BI101" s="34"/>
      <c r="BJ101" s="35"/>
      <c r="BK101" s="48"/>
      <c r="BL101" s="30"/>
      <c r="BM101" s="30"/>
      <c r="BO101" s="30"/>
      <c r="BP101" s="30"/>
      <c r="BR101" s="30"/>
      <c r="BS101" s="30"/>
    </row>
    <row r="102" spans="1:74" x14ac:dyDescent="0.3">
      <c r="A102" s="18" t="s">
        <v>62</v>
      </c>
      <c r="B102" s="11"/>
      <c r="C102" s="14"/>
      <c r="D102" s="11"/>
      <c r="E102" s="14"/>
      <c r="F102" s="14"/>
      <c r="G102" s="14">
        <f>'Imports - Data (Raw)'!G102/15</f>
        <v>10</v>
      </c>
      <c r="H102" s="11"/>
      <c r="I102" s="14">
        <f>'Imports - Data (Raw)'!I102/15</f>
        <v>13.333333333333334</v>
      </c>
      <c r="J102" s="18"/>
      <c r="K102" s="11"/>
      <c r="L102" s="11"/>
      <c r="M102" s="20"/>
      <c r="N102" s="11"/>
      <c r="O102" s="11"/>
      <c r="P102" s="18"/>
      <c r="Q102" s="11"/>
      <c r="R102" s="11"/>
      <c r="S102" s="11"/>
      <c r="T102" s="11"/>
      <c r="U102" s="18"/>
      <c r="V102" s="11"/>
      <c r="W102" s="11"/>
      <c r="X102" s="11"/>
      <c r="Y102" s="11"/>
      <c r="Z102" s="18"/>
      <c r="AA102" s="11"/>
      <c r="AB102" s="11"/>
      <c r="AC102" s="11"/>
      <c r="AD102" s="11"/>
      <c r="AE102" s="11"/>
      <c r="AF102" s="11"/>
      <c r="AG102" s="18"/>
      <c r="AH102" s="11"/>
      <c r="AI102" s="11"/>
      <c r="AJ102" s="11"/>
      <c r="AK102" s="11"/>
      <c r="AL102" s="11"/>
      <c r="AM102" s="11"/>
      <c r="AN102" s="18"/>
      <c r="AO102" s="11"/>
      <c r="AP102" s="11"/>
      <c r="AQ102" s="11"/>
      <c r="AR102" s="11"/>
      <c r="AS102" s="11"/>
      <c r="AT102" s="54"/>
      <c r="AU102" s="18"/>
      <c r="AV102" s="11"/>
      <c r="AW102" s="11"/>
      <c r="AY102" s="11"/>
      <c r="BE102" s="18"/>
      <c r="BF102" s="11"/>
      <c r="BG102" s="11"/>
      <c r="BH102" s="18"/>
      <c r="BI102" s="11"/>
      <c r="BJ102" s="35"/>
      <c r="BK102" s="18"/>
      <c r="BL102" s="11"/>
      <c r="BM102" s="11"/>
      <c r="BN102" s="18"/>
      <c r="BO102" s="11"/>
      <c r="BP102" s="11"/>
      <c r="BQ102" s="18"/>
      <c r="BR102" s="11"/>
      <c r="BS102" s="11"/>
      <c r="BT102" s="18"/>
      <c r="BU102" s="11"/>
      <c r="BV102" s="11"/>
    </row>
    <row r="103" spans="1:74" x14ac:dyDescent="0.3">
      <c r="A103" s="11" t="s">
        <v>396</v>
      </c>
      <c r="B103" s="14"/>
      <c r="C103" s="14">
        <f>'Imports - Data (Raw)'!C103/15</f>
        <v>2714.6</v>
      </c>
      <c r="D103" s="11"/>
      <c r="E103" s="14">
        <f>'Imports - Data (Raw)'!E103/15</f>
        <v>1933.3333333333333</v>
      </c>
      <c r="F103" s="14"/>
      <c r="G103" s="14">
        <f>'Imports - Data (Raw)'!G103/15</f>
        <v>2003.3333333333333</v>
      </c>
      <c r="H103" s="14"/>
      <c r="I103" s="14">
        <f>'Imports - Data (Raw)'!I103/15</f>
        <v>2020</v>
      </c>
      <c r="J103" s="51"/>
      <c r="K103" s="14"/>
      <c r="L103" s="14">
        <v>3389</v>
      </c>
      <c r="M103" s="20"/>
      <c r="N103" s="14"/>
      <c r="O103" s="14">
        <v>3263</v>
      </c>
      <c r="P103" s="18" t="s">
        <v>7</v>
      </c>
      <c r="Q103" s="19">
        <v>3922</v>
      </c>
      <c r="R103" s="19">
        <v>3326</v>
      </c>
      <c r="S103" s="19">
        <v>3685</v>
      </c>
      <c r="T103" s="19">
        <v>2616</v>
      </c>
      <c r="U103" s="18" t="s">
        <v>54</v>
      </c>
      <c r="V103" s="27">
        <v>4755</v>
      </c>
      <c r="W103" s="27">
        <v>3375</v>
      </c>
      <c r="X103" s="27">
        <v>5040</v>
      </c>
      <c r="Y103" s="27">
        <v>3067</v>
      </c>
      <c r="Z103" s="18" t="s">
        <v>7</v>
      </c>
      <c r="AA103" s="19">
        <v>4850</v>
      </c>
      <c r="AB103" s="19">
        <v>2829</v>
      </c>
      <c r="AC103" s="19"/>
      <c r="AD103" s="19"/>
      <c r="AE103" s="19"/>
      <c r="AF103" s="19"/>
      <c r="AG103" s="48"/>
      <c r="AH103" s="31"/>
      <c r="AI103" s="31"/>
      <c r="AJ103" s="27"/>
      <c r="AK103" s="27"/>
      <c r="AL103" s="27"/>
      <c r="AM103" s="27"/>
      <c r="AN103" s="18"/>
      <c r="AO103" s="31"/>
      <c r="AP103" s="30"/>
      <c r="AQ103" s="14"/>
      <c r="AR103" s="14"/>
      <c r="AS103" s="14"/>
      <c r="AT103" s="32"/>
      <c r="AU103" s="18"/>
      <c r="AV103" s="33"/>
      <c r="AW103" s="33"/>
      <c r="AY103" s="34"/>
      <c r="BE103" s="18"/>
      <c r="BF103" s="34"/>
      <c r="BG103" s="34"/>
      <c r="BH103" s="18"/>
      <c r="BI103" s="34"/>
      <c r="BJ103" s="35"/>
      <c r="BK103" s="48"/>
      <c r="BL103" s="30"/>
      <c r="BM103" s="30"/>
      <c r="BO103" s="30"/>
      <c r="BP103" s="30"/>
      <c r="BR103" s="30"/>
      <c r="BS103" s="30"/>
    </row>
    <row r="104" spans="1:74" x14ac:dyDescent="0.3">
      <c r="A104" s="180" t="s">
        <v>391</v>
      </c>
      <c r="B104" s="11"/>
      <c r="C104" s="14"/>
      <c r="D104" s="11"/>
      <c r="E104" s="14"/>
      <c r="F104" s="11"/>
      <c r="G104" s="14"/>
      <c r="H104" s="14"/>
      <c r="I104" s="14"/>
      <c r="J104" s="51"/>
      <c r="K104" s="14"/>
      <c r="L104" s="14"/>
      <c r="M104" s="20"/>
      <c r="N104" s="14"/>
      <c r="O104" s="14"/>
      <c r="P104" s="18"/>
      <c r="Q104" s="19"/>
      <c r="R104" s="19"/>
      <c r="S104" s="19"/>
      <c r="T104" s="19"/>
      <c r="U104" s="18"/>
      <c r="V104" s="27"/>
      <c r="W104" s="27"/>
      <c r="X104" s="27"/>
      <c r="Y104" s="27"/>
      <c r="Z104" s="18" t="s">
        <v>18</v>
      </c>
      <c r="AA104" s="19"/>
      <c r="AB104" s="19"/>
      <c r="AC104" s="19">
        <v>13000</v>
      </c>
      <c r="AD104" s="19">
        <v>3059</v>
      </c>
      <c r="AE104" s="19">
        <v>12750</v>
      </c>
      <c r="AF104" s="19">
        <v>2981</v>
      </c>
      <c r="AG104" s="48" t="s">
        <v>18</v>
      </c>
      <c r="AH104" s="31"/>
      <c r="AI104" s="31">
        <v>4611</v>
      </c>
      <c r="AJ104" s="27">
        <v>15300</v>
      </c>
      <c r="AK104" s="75">
        <v>4081</v>
      </c>
      <c r="AL104" s="27">
        <v>13000</v>
      </c>
      <c r="AM104" s="27">
        <v>4117</v>
      </c>
      <c r="AN104" s="18" t="s">
        <v>18</v>
      </c>
      <c r="AO104" s="31">
        <v>11250</v>
      </c>
      <c r="AP104" s="30">
        <v>2883</v>
      </c>
      <c r="AQ104" s="14">
        <v>10101</v>
      </c>
      <c r="AR104" s="14">
        <v>2694</v>
      </c>
      <c r="AS104" s="14">
        <v>13792</v>
      </c>
      <c r="AT104" s="32">
        <v>4138</v>
      </c>
      <c r="AU104" s="18" t="s">
        <v>18</v>
      </c>
      <c r="AV104" s="33">
        <v>24249</v>
      </c>
      <c r="AW104" s="33">
        <v>7006</v>
      </c>
      <c r="AX104" s="18" t="s">
        <v>18</v>
      </c>
      <c r="AY104" s="34">
        <v>11775</v>
      </c>
      <c r="AZ104" s="91">
        <f>'Imports - Data (Raw)'!AZ104/15</f>
        <v>3132.4666666666667</v>
      </c>
      <c r="BA104" s="11">
        <v>39000</v>
      </c>
      <c r="BB104" s="11">
        <f>'Imports - Data (Raw)'!BB104/15</f>
        <v>10400</v>
      </c>
      <c r="BC104" s="61">
        <v>14525</v>
      </c>
      <c r="BD104" s="11">
        <f>'Imports - Data (Raw)'!BD104/15</f>
        <v>3873.3333333333335</v>
      </c>
      <c r="BE104" s="18"/>
      <c r="BF104" s="34"/>
      <c r="BG104" s="34">
        <f>'Imports - Data (Raw)'!BG104/15</f>
        <v>10682.666666666666</v>
      </c>
      <c r="BH104" s="18"/>
      <c r="BI104" s="34"/>
      <c r="BJ104" s="35">
        <f>'Imports - Data (Raw)'!BJ104/15</f>
        <v>3733.3333333333335</v>
      </c>
      <c r="BK104" s="48" t="s">
        <v>18</v>
      </c>
      <c r="BL104" s="30">
        <v>28560</v>
      </c>
      <c r="BM104" s="30">
        <v>7643</v>
      </c>
      <c r="BN104" s="62" t="s">
        <v>69</v>
      </c>
      <c r="BO104" s="29">
        <v>88000</v>
      </c>
      <c r="BP104" s="30">
        <v>2567</v>
      </c>
      <c r="BQ104" s="15" t="s">
        <v>69</v>
      </c>
      <c r="BR104" s="29">
        <v>106000</v>
      </c>
      <c r="BS104" s="30">
        <v>3333</v>
      </c>
      <c r="BT104" s="15" t="s">
        <v>69</v>
      </c>
      <c r="BU104" s="4">
        <v>637200</v>
      </c>
      <c r="BV104" s="4">
        <v>21240</v>
      </c>
    </row>
    <row r="105" spans="1:74" x14ac:dyDescent="0.3">
      <c r="A105" s="180" t="s">
        <v>193</v>
      </c>
      <c r="B105" s="11"/>
      <c r="C105" s="14"/>
      <c r="D105" s="11"/>
      <c r="E105" s="14"/>
      <c r="F105" s="11"/>
      <c r="G105" s="14"/>
      <c r="H105" s="14"/>
      <c r="I105" s="14"/>
      <c r="J105" s="51"/>
      <c r="K105" s="14"/>
      <c r="L105" s="14"/>
      <c r="M105" s="20"/>
      <c r="N105" s="14"/>
      <c r="O105" s="14"/>
      <c r="P105" s="18"/>
      <c r="Q105" s="19"/>
      <c r="R105" s="19"/>
      <c r="S105" s="19"/>
      <c r="T105" s="19"/>
      <c r="U105" s="18"/>
      <c r="V105" s="27"/>
      <c r="W105" s="27"/>
      <c r="X105" s="27"/>
      <c r="Y105" s="27"/>
      <c r="Z105" s="18"/>
      <c r="AA105" s="19"/>
      <c r="AB105" s="19"/>
      <c r="AC105" s="19"/>
      <c r="AD105" s="19">
        <v>1053</v>
      </c>
      <c r="AE105" s="19"/>
      <c r="AF105" s="19">
        <v>1077</v>
      </c>
      <c r="AG105" s="76" t="s">
        <v>7</v>
      </c>
      <c r="AH105" s="31"/>
      <c r="AI105" s="31">
        <v>1028</v>
      </c>
      <c r="AJ105" s="27">
        <v>965</v>
      </c>
      <c r="AK105" s="27">
        <v>1175</v>
      </c>
      <c r="AL105" s="27">
        <v>4150</v>
      </c>
      <c r="AM105" s="27">
        <v>2673</v>
      </c>
      <c r="AN105" s="18" t="s">
        <v>7</v>
      </c>
      <c r="AO105" s="31">
        <v>3700</v>
      </c>
      <c r="AP105" s="30">
        <v>2853</v>
      </c>
      <c r="AQ105" s="14">
        <v>3950</v>
      </c>
      <c r="AR105" s="14">
        <v>3160</v>
      </c>
      <c r="AS105" s="14">
        <v>4464</v>
      </c>
      <c r="AT105" s="32">
        <v>2471</v>
      </c>
      <c r="AU105" s="18" t="s">
        <v>18</v>
      </c>
      <c r="AV105" s="33"/>
      <c r="AW105" s="33">
        <v>3586</v>
      </c>
      <c r="AY105" s="34"/>
      <c r="AZ105" s="91">
        <f>'Imports - Data (Raw)'!AZ105/15</f>
        <v>2556.3333333333335</v>
      </c>
      <c r="BB105" s="11">
        <f>'Imports - Data (Raw)'!BB105/15</f>
        <v>4108.666666666667</v>
      </c>
      <c r="BD105" s="11">
        <f>'Imports - Data (Raw)'!BD105/15</f>
        <v>2238.4</v>
      </c>
      <c r="BE105" s="48"/>
      <c r="BF105" s="34"/>
      <c r="BG105" s="34">
        <f>'Imports - Data (Raw)'!BG105/15</f>
        <v>2026.6666666666667</v>
      </c>
      <c r="BH105" s="49"/>
      <c r="BI105" s="34"/>
      <c r="BJ105" s="35">
        <f>'Imports - Data (Raw)'!BJ105/15</f>
        <v>5066.666666666667</v>
      </c>
      <c r="BK105" s="48"/>
      <c r="BL105" s="30"/>
      <c r="BM105" s="30">
        <v>7028</v>
      </c>
      <c r="BO105" s="30"/>
      <c r="BP105" s="30">
        <v>20637</v>
      </c>
      <c r="BR105" s="30"/>
      <c r="BS105" s="30">
        <v>10820</v>
      </c>
      <c r="BT105" s="62" t="s">
        <v>69</v>
      </c>
      <c r="BU105" s="4">
        <v>19920</v>
      </c>
      <c r="BV105" s="4">
        <v>2131</v>
      </c>
    </row>
    <row r="106" spans="1:74" x14ac:dyDescent="0.3">
      <c r="A106" s="25" t="s">
        <v>41</v>
      </c>
      <c r="B106" s="57"/>
      <c r="C106" s="69">
        <f>'Imports - Data (Raw)'!C106/15</f>
        <v>32</v>
      </c>
      <c r="D106" s="25"/>
      <c r="E106" s="69">
        <f>'Imports - Data (Raw)'!E106/15</f>
        <v>26.666666666666668</v>
      </c>
      <c r="F106" s="57"/>
      <c r="G106" s="69">
        <f>'Imports - Data (Raw)'!G106/15</f>
        <v>33.333333333333336</v>
      </c>
      <c r="H106" s="14"/>
      <c r="I106" s="69">
        <f>'Imports - Data (Raw)'!I106/15</f>
        <v>30</v>
      </c>
      <c r="J106" s="51"/>
      <c r="K106" s="14"/>
      <c r="L106" s="14"/>
      <c r="M106" s="20"/>
      <c r="N106" s="14"/>
      <c r="O106" s="14"/>
      <c r="P106" s="18"/>
      <c r="Q106" s="19"/>
      <c r="R106" s="19"/>
      <c r="S106" s="19"/>
      <c r="T106" s="19"/>
      <c r="U106" s="18"/>
      <c r="V106" s="27"/>
      <c r="W106" s="27"/>
      <c r="X106" s="27"/>
      <c r="Y106" s="27"/>
      <c r="Z106" s="18"/>
      <c r="AA106" s="19"/>
      <c r="AB106" s="19"/>
      <c r="AC106" s="19"/>
      <c r="AD106" s="19"/>
      <c r="AE106" s="19"/>
      <c r="AF106" s="19"/>
      <c r="AG106" s="48"/>
      <c r="AH106" s="31"/>
      <c r="AI106" s="31"/>
      <c r="AJ106" s="27"/>
      <c r="AK106" s="27"/>
      <c r="AL106" s="27"/>
      <c r="AM106" s="27"/>
      <c r="AN106" s="18"/>
      <c r="AO106" s="31"/>
      <c r="AP106" s="30"/>
      <c r="AQ106" s="14"/>
      <c r="AR106" s="14"/>
      <c r="AS106" s="14"/>
      <c r="AT106" s="32"/>
      <c r="AU106" s="18"/>
      <c r="AV106" s="33"/>
      <c r="AW106" s="33"/>
      <c r="AY106" s="34"/>
      <c r="BD106" s="11">
        <f>'Imports - Data (Raw)'!BD106/15</f>
        <v>320</v>
      </c>
      <c r="BE106" s="48" t="s">
        <v>25</v>
      </c>
      <c r="BF106" s="45">
        <v>500</v>
      </c>
      <c r="BG106" s="45">
        <f>'Imports - Data (Raw)'!BG106/15</f>
        <v>400</v>
      </c>
      <c r="BH106" s="49"/>
      <c r="BI106" s="34"/>
      <c r="BJ106" s="35"/>
      <c r="BK106" s="48"/>
      <c r="BL106" s="30"/>
      <c r="BM106" s="30"/>
      <c r="BO106" s="30"/>
      <c r="BP106" s="30"/>
      <c r="BR106" s="30"/>
      <c r="BS106" s="30"/>
    </row>
    <row r="107" spans="1:74" x14ac:dyDescent="0.3">
      <c r="A107" s="25" t="s">
        <v>20</v>
      </c>
      <c r="B107" s="11"/>
      <c r="C107" s="57"/>
      <c r="D107" s="11"/>
      <c r="E107" s="11"/>
      <c r="F107" s="14"/>
      <c r="G107" s="14"/>
      <c r="H107" s="14"/>
      <c r="I107" s="14">
        <f>'Imports - Data (Raw)'!I107/15</f>
        <v>21666.666666666668</v>
      </c>
      <c r="J107" s="51"/>
      <c r="K107" s="14"/>
      <c r="L107" s="14">
        <v>57451</v>
      </c>
      <c r="M107" s="20"/>
      <c r="N107" s="14"/>
      <c r="O107" s="14">
        <v>81983</v>
      </c>
      <c r="P107" s="18"/>
      <c r="Q107" s="19"/>
      <c r="R107" s="19">
        <v>112929</v>
      </c>
      <c r="S107" s="19"/>
      <c r="T107" s="19">
        <v>107500</v>
      </c>
      <c r="U107" s="18"/>
      <c r="V107" s="27"/>
      <c r="W107" s="27">
        <v>79385</v>
      </c>
      <c r="X107" s="27"/>
      <c r="Y107" s="27">
        <v>99250</v>
      </c>
      <c r="Z107" s="18"/>
      <c r="AA107" s="19"/>
      <c r="AB107" s="19">
        <v>61889</v>
      </c>
      <c r="AC107" s="19"/>
      <c r="AD107" s="19">
        <v>93823</v>
      </c>
      <c r="AE107" s="19"/>
      <c r="AF107" s="19">
        <v>72812</v>
      </c>
      <c r="AG107" s="48"/>
      <c r="AH107" s="31"/>
      <c r="AI107" s="31">
        <v>83249</v>
      </c>
      <c r="AJ107" s="27"/>
      <c r="AK107" s="27">
        <v>98135</v>
      </c>
      <c r="AL107" s="27"/>
      <c r="AM107" s="27">
        <v>52607</v>
      </c>
      <c r="AN107" s="18"/>
      <c r="AO107" s="31"/>
      <c r="AP107" s="30">
        <v>69699</v>
      </c>
      <c r="AQ107" s="14"/>
      <c r="AR107" s="32">
        <v>180750</v>
      </c>
      <c r="AS107" s="77"/>
      <c r="AT107" s="32">
        <v>302000</v>
      </c>
      <c r="AU107" s="18"/>
      <c r="AV107" s="33"/>
      <c r="AW107" s="33">
        <v>284067</v>
      </c>
      <c r="AY107" s="34"/>
      <c r="AZ107" s="91">
        <f>'Imports - Data (Raw)'!AZ107/15</f>
        <v>787866.66666666663</v>
      </c>
      <c r="BB107" s="11">
        <f>'Imports - Data (Raw)'!BB107/15</f>
        <v>571133.33333333337</v>
      </c>
      <c r="BD107" s="11">
        <f>'Imports - Data (Raw)'!BD107/15</f>
        <v>285400</v>
      </c>
      <c r="BE107" s="48"/>
      <c r="BF107" s="34"/>
      <c r="BG107" s="34">
        <f>'Imports - Data (Raw)'!BG107/15</f>
        <v>140000</v>
      </c>
      <c r="BH107" s="49"/>
      <c r="BI107" s="34"/>
      <c r="BJ107" s="35">
        <f>'Imports - Data (Raw)'!BJ107/15</f>
        <v>420000</v>
      </c>
      <c r="BK107" s="48"/>
      <c r="BL107" s="30"/>
      <c r="BM107" s="30">
        <v>398333</v>
      </c>
      <c r="BO107" s="30"/>
      <c r="BP107" s="30">
        <v>898900</v>
      </c>
      <c r="BR107" s="30"/>
      <c r="BS107" s="30">
        <v>1000000</v>
      </c>
      <c r="BV107" s="4">
        <v>531134</v>
      </c>
    </row>
    <row r="108" spans="1:74" x14ac:dyDescent="0.3">
      <c r="A108" s="25" t="s">
        <v>39</v>
      </c>
      <c r="B108" s="14"/>
      <c r="C108" s="57">
        <f>'Imports - Data (Raw)'!C108/15</f>
        <v>742.66666666666663</v>
      </c>
      <c r="D108" s="11"/>
      <c r="E108" s="14">
        <f>'Imports - Data (Raw)'!E108/15</f>
        <v>666.66666666666663</v>
      </c>
      <c r="F108" s="14"/>
      <c r="G108" s="14">
        <f>'Imports - Data (Raw)'!G108/15</f>
        <v>856.66666666666663</v>
      </c>
      <c r="H108" s="14"/>
      <c r="I108" s="14">
        <f>'Imports - Data (Raw)'!I108/15</f>
        <v>876.66666666666663</v>
      </c>
      <c r="J108" s="51"/>
      <c r="K108" s="14"/>
      <c r="L108" s="14">
        <v>830</v>
      </c>
      <c r="M108" s="20"/>
      <c r="N108" s="14"/>
      <c r="O108" s="14">
        <v>923</v>
      </c>
      <c r="P108" s="18"/>
      <c r="Q108" s="19"/>
      <c r="R108" s="19">
        <v>1572</v>
      </c>
      <c r="S108" s="19"/>
      <c r="T108" s="19">
        <v>1228</v>
      </c>
      <c r="U108" s="18"/>
      <c r="V108" s="27"/>
      <c r="W108" s="27">
        <v>1169</v>
      </c>
      <c r="X108" s="27"/>
      <c r="Y108" s="27">
        <v>869</v>
      </c>
      <c r="Z108" s="18"/>
      <c r="AA108" s="19"/>
      <c r="AB108" s="19">
        <v>881</v>
      </c>
      <c r="AC108" s="19"/>
      <c r="AD108" s="19">
        <v>1220</v>
      </c>
      <c r="AE108" s="19"/>
      <c r="AF108" s="19">
        <v>789</v>
      </c>
      <c r="AG108" s="48"/>
      <c r="AH108" s="31"/>
      <c r="AI108" s="31"/>
      <c r="AJ108" s="27"/>
      <c r="AK108" s="27"/>
      <c r="AL108" s="27"/>
      <c r="AM108" s="27"/>
      <c r="AN108" s="18"/>
      <c r="AO108" s="31"/>
      <c r="AP108" s="30"/>
      <c r="AQ108" s="14"/>
      <c r="AR108" s="77"/>
      <c r="AS108" s="77"/>
      <c r="AT108" s="32"/>
      <c r="AU108" s="18"/>
      <c r="AV108" s="33"/>
      <c r="AW108" s="33"/>
      <c r="AY108" s="34"/>
      <c r="BE108" s="48"/>
      <c r="BF108" s="34"/>
      <c r="BG108" s="34"/>
      <c r="BH108" s="49"/>
      <c r="BI108" s="34"/>
      <c r="BJ108" s="35"/>
      <c r="BK108" s="48"/>
      <c r="BL108" s="30"/>
      <c r="BM108" s="30"/>
      <c r="BO108" s="30"/>
      <c r="BP108" s="29">
        <v>2742</v>
      </c>
      <c r="BR108" s="30"/>
      <c r="BS108" s="29">
        <v>3316</v>
      </c>
      <c r="BV108" s="4">
        <v>6764</v>
      </c>
    </row>
    <row r="109" spans="1:74" x14ac:dyDescent="0.3">
      <c r="A109" s="180" t="s">
        <v>194</v>
      </c>
      <c r="B109" s="11"/>
      <c r="C109" s="57"/>
      <c r="D109" s="11"/>
      <c r="E109" s="14"/>
      <c r="F109" s="11"/>
      <c r="G109" s="14"/>
      <c r="H109" s="14"/>
      <c r="I109" s="14"/>
      <c r="J109" s="51"/>
      <c r="K109" s="14"/>
      <c r="L109" s="14"/>
      <c r="M109" s="20"/>
      <c r="N109" s="14"/>
      <c r="O109" s="14"/>
      <c r="P109" s="18"/>
      <c r="Q109" s="19"/>
      <c r="R109" s="19"/>
      <c r="S109" s="19"/>
      <c r="T109" s="19"/>
      <c r="U109" s="18"/>
      <c r="V109" s="27"/>
      <c r="W109" s="27"/>
      <c r="X109" s="27"/>
      <c r="Y109" s="27"/>
      <c r="Z109" s="18"/>
      <c r="AA109" s="11"/>
      <c r="AB109" s="11"/>
      <c r="AC109" s="11"/>
      <c r="AD109" s="11"/>
      <c r="AE109" s="11"/>
      <c r="AF109" s="52">
        <v>373</v>
      </c>
      <c r="AG109" s="48"/>
      <c r="AH109" s="31"/>
      <c r="AI109" s="31">
        <v>320</v>
      </c>
      <c r="AJ109" s="27"/>
      <c r="AK109" s="27">
        <v>320</v>
      </c>
      <c r="AL109" s="27"/>
      <c r="AM109" s="27">
        <v>296</v>
      </c>
      <c r="AN109" s="18"/>
      <c r="AO109" s="31"/>
      <c r="AP109" s="30">
        <v>328</v>
      </c>
      <c r="AQ109" s="14"/>
      <c r="AR109" s="14">
        <v>633</v>
      </c>
      <c r="AS109" s="14"/>
      <c r="AT109" s="32">
        <v>1040</v>
      </c>
      <c r="AU109" s="18"/>
      <c r="AV109" s="33"/>
      <c r="AW109" s="33">
        <v>700</v>
      </c>
      <c r="AX109" s="18" t="s">
        <v>18</v>
      </c>
      <c r="AY109" s="34">
        <v>1500</v>
      </c>
      <c r="AZ109" s="91">
        <f>'Imports - Data (Raw)'!AZ109/15</f>
        <v>650</v>
      </c>
      <c r="BA109" s="11">
        <v>1750</v>
      </c>
      <c r="BB109" s="11">
        <f>'Imports - Data (Raw)'!BB109/15</f>
        <v>758.33333333333337</v>
      </c>
      <c r="BC109" s="61">
        <v>600</v>
      </c>
      <c r="BD109" s="11">
        <f>'Imports - Data (Raw)'!BD109/15</f>
        <v>320</v>
      </c>
      <c r="BE109" s="18"/>
      <c r="BF109" s="34"/>
      <c r="BG109" s="34">
        <f>'Imports - Data (Raw)'!BG109/15</f>
        <v>469.33333333333331</v>
      </c>
      <c r="BH109" s="18"/>
      <c r="BI109" s="34"/>
      <c r="BJ109" s="35">
        <f>'Imports - Data (Raw)'!BJ109/15</f>
        <v>853.33333333333337</v>
      </c>
      <c r="BK109" s="48"/>
      <c r="BL109" s="30"/>
      <c r="BM109" s="30">
        <v>2461</v>
      </c>
      <c r="BO109" s="30"/>
      <c r="BP109" s="30"/>
      <c r="BR109" s="30"/>
      <c r="BS109" s="30"/>
    </row>
    <row r="110" spans="1:74" x14ac:dyDescent="0.3">
      <c r="A110" s="180" t="s">
        <v>195</v>
      </c>
      <c r="B110" s="11"/>
      <c r="C110" s="57"/>
      <c r="D110" s="11"/>
      <c r="E110" s="14"/>
      <c r="F110" s="11"/>
      <c r="G110" s="14"/>
      <c r="H110" s="14"/>
      <c r="I110" s="14"/>
      <c r="J110" s="51"/>
      <c r="K110" s="14"/>
      <c r="L110" s="14"/>
      <c r="M110" s="20"/>
      <c r="N110" s="14"/>
      <c r="O110" s="14"/>
      <c r="P110" s="18"/>
      <c r="Q110" s="19"/>
      <c r="R110" s="19"/>
      <c r="S110" s="19"/>
      <c r="T110" s="19"/>
      <c r="U110" s="18"/>
      <c r="V110" s="27"/>
      <c r="W110" s="27"/>
      <c r="X110" s="27"/>
      <c r="Y110" s="27"/>
      <c r="Z110" s="18"/>
      <c r="AA110" s="11"/>
      <c r="AB110" s="11"/>
      <c r="AC110" s="11"/>
      <c r="AD110" s="11"/>
      <c r="AE110" s="11"/>
      <c r="AF110" s="11"/>
      <c r="AG110" s="48"/>
      <c r="AH110" s="31"/>
      <c r="AI110" s="31">
        <v>866</v>
      </c>
      <c r="AJ110" s="27"/>
      <c r="AK110" s="27">
        <v>963</v>
      </c>
      <c r="AL110" s="27"/>
      <c r="AM110" s="27">
        <v>1027</v>
      </c>
      <c r="AN110" s="18"/>
      <c r="AO110" s="31"/>
      <c r="AP110" s="30">
        <v>873</v>
      </c>
      <c r="AQ110" s="14"/>
      <c r="AR110" s="14">
        <v>933</v>
      </c>
      <c r="AS110" s="14"/>
      <c r="AT110" s="32">
        <v>708</v>
      </c>
      <c r="AU110" s="18"/>
      <c r="AV110" s="33"/>
      <c r="AW110" s="33">
        <v>963</v>
      </c>
      <c r="AY110" s="34"/>
      <c r="AZ110" s="91">
        <f>'Imports - Data (Raw)'!AZ110/15</f>
        <v>293.33333333333331</v>
      </c>
      <c r="BB110" s="11">
        <f>'Imports - Data (Raw)'!BB110/15</f>
        <v>1560</v>
      </c>
      <c r="BD110" s="11">
        <f>'Imports - Data (Raw)'!BD110/15</f>
        <v>2313.8666666666668</v>
      </c>
      <c r="BE110" s="18"/>
      <c r="BF110" s="34"/>
      <c r="BG110" s="34">
        <f>'Imports - Data (Raw)'!BG110/15</f>
        <v>3836.2666666666669</v>
      </c>
      <c r="BH110" s="18"/>
      <c r="BI110" s="34"/>
      <c r="BJ110" s="35">
        <f>'Imports - Data (Raw)'!BJ110/15</f>
        <v>2463</v>
      </c>
      <c r="BK110" s="48"/>
      <c r="BL110" s="30"/>
      <c r="BM110" s="30">
        <v>670</v>
      </c>
      <c r="BO110" s="30"/>
      <c r="BP110" s="30"/>
      <c r="BR110" s="30"/>
      <c r="BS110" s="30"/>
    </row>
    <row r="111" spans="1:74" x14ac:dyDescent="0.3">
      <c r="A111" s="25" t="s">
        <v>46</v>
      </c>
      <c r="B111" s="14"/>
      <c r="C111" s="57">
        <f>'Imports - Data (Raw)'!C111/15</f>
        <v>380</v>
      </c>
      <c r="D111" s="11"/>
      <c r="E111" s="14">
        <f>'Imports - Data (Raw)'!E111/15</f>
        <v>66.666666666666671</v>
      </c>
      <c r="F111" s="57"/>
      <c r="G111" s="14">
        <f>'Imports - Data (Raw)'!G111/15</f>
        <v>166.66666666666666</v>
      </c>
      <c r="H111" s="11"/>
      <c r="I111" s="69">
        <f>'Imports - Data (Raw)'!I111/15</f>
        <v>200</v>
      </c>
      <c r="J111" s="18"/>
      <c r="K111" s="11"/>
      <c r="L111" s="11"/>
      <c r="M111" s="20"/>
      <c r="N111" s="11"/>
      <c r="O111" s="11"/>
      <c r="P111" s="18"/>
      <c r="Q111" s="11"/>
      <c r="R111" s="11"/>
      <c r="S111" s="11"/>
      <c r="T111" s="11"/>
      <c r="U111" s="18"/>
      <c r="V111" s="11"/>
      <c r="W111" s="11"/>
      <c r="X111" s="11"/>
      <c r="Y111" s="11"/>
      <c r="Z111" s="18"/>
      <c r="AA111" s="19"/>
      <c r="AB111" s="19"/>
      <c r="AC111" s="19"/>
      <c r="AD111" s="19"/>
      <c r="AE111" s="19"/>
      <c r="AF111" s="19"/>
      <c r="AG111" s="48"/>
      <c r="AJ111" s="27"/>
      <c r="AK111" s="27">
        <v>1181</v>
      </c>
      <c r="AL111" s="27"/>
      <c r="AM111" s="27">
        <v>1178</v>
      </c>
      <c r="AN111" s="18"/>
      <c r="AO111" s="31"/>
      <c r="AP111" s="30">
        <v>950</v>
      </c>
      <c r="AQ111" s="11"/>
      <c r="AR111" s="44">
        <v>1104</v>
      </c>
      <c r="AS111" s="11"/>
      <c r="AT111" s="54">
        <v>1380</v>
      </c>
      <c r="AU111" s="74" t="s">
        <v>18</v>
      </c>
      <c r="AV111" s="33">
        <v>55</v>
      </c>
      <c r="AW111" s="33">
        <v>488</v>
      </c>
      <c r="AX111" s="18" t="s">
        <v>18</v>
      </c>
      <c r="AY111" s="34">
        <v>207</v>
      </c>
      <c r="AZ111" s="91">
        <f>'Imports - Data (Raw)'!AZ111/15</f>
        <v>1683.6</v>
      </c>
      <c r="BA111" s="11">
        <v>181</v>
      </c>
      <c r="BB111" s="11">
        <f>'Imports - Data (Raw)'!BB111/15</f>
        <v>1531.6666666666667</v>
      </c>
      <c r="BE111" s="18"/>
      <c r="BF111" s="34"/>
      <c r="BG111" s="34"/>
      <c r="BH111" s="18"/>
      <c r="BI111" s="34"/>
      <c r="BJ111" s="35"/>
      <c r="BK111" s="48"/>
      <c r="BL111" s="36"/>
      <c r="BO111" s="36"/>
      <c r="BP111" s="36"/>
      <c r="BR111" s="36"/>
      <c r="BS111" s="36"/>
    </row>
    <row r="112" spans="1:74" x14ac:dyDescent="0.3">
      <c r="A112" s="181" t="s">
        <v>196</v>
      </c>
      <c r="B112" s="11"/>
      <c r="C112" s="57"/>
      <c r="D112" s="11"/>
      <c r="E112" s="14"/>
      <c r="F112" s="11"/>
      <c r="G112" s="14"/>
      <c r="H112" s="11"/>
      <c r="I112" s="14"/>
      <c r="J112" s="18"/>
      <c r="K112" s="11"/>
      <c r="L112" s="11"/>
      <c r="M112" s="20"/>
      <c r="N112" s="11"/>
      <c r="O112" s="11"/>
      <c r="P112" s="18"/>
      <c r="Q112" s="11"/>
      <c r="R112" s="11"/>
      <c r="S112" s="11"/>
      <c r="T112" s="11"/>
      <c r="U112" s="18"/>
      <c r="V112" s="11"/>
      <c r="W112" s="11"/>
      <c r="X112" s="11"/>
      <c r="Y112" s="11"/>
      <c r="Z112" s="18"/>
      <c r="AA112" s="11"/>
      <c r="AB112" s="11"/>
      <c r="AC112" s="11"/>
      <c r="AD112" s="11"/>
      <c r="AE112" s="11"/>
      <c r="AF112" s="37">
        <v>562</v>
      </c>
      <c r="AG112" s="18" t="s">
        <v>18</v>
      </c>
      <c r="AH112" s="11">
        <v>91</v>
      </c>
      <c r="AI112" s="31">
        <v>462</v>
      </c>
      <c r="AJ112" s="11"/>
      <c r="AK112" s="11"/>
      <c r="AL112" s="11"/>
      <c r="AM112" s="11"/>
      <c r="AN112" s="18"/>
      <c r="AO112" s="11"/>
      <c r="AP112" s="11"/>
      <c r="AQ112" s="11"/>
      <c r="AR112" s="11"/>
      <c r="AS112" s="11"/>
      <c r="AT112" s="54"/>
      <c r="AU112" s="18"/>
      <c r="AV112" s="11"/>
      <c r="AW112" s="11"/>
      <c r="AY112" s="11"/>
      <c r="BE112" s="18"/>
      <c r="BF112" s="11"/>
      <c r="BG112" s="34"/>
      <c r="BH112" s="18"/>
      <c r="BI112" s="11"/>
      <c r="BJ112" s="35"/>
      <c r="BK112" s="18"/>
      <c r="BL112" s="11"/>
      <c r="BM112" s="11"/>
      <c r="BN112" s="18"/>
      <c r="BO112" s="11"/>
      <c r="BP112" s="11"/>
      <c r="BQ112" s="18"/>
      <c r="BR112" s="11"/>
      <c r="BS112" s="11"/>
      <c r="BT112" s="18"/>
      <c r="BU112" s="11"/>
      <c r="BV112" s="11"/>
    </row>
    <row r="113" spans="1:74" x14ac:dyDescent="0.3">
      <c r="A113" s="180" t="s">
        <v>197</v>
      </c>
      <c r="B113" s="14"/>
      <c r="C113" s="57"/>
      <c r="D113" s="11"/>
      <c r="E113" s="14"/>
      <c r="F113" s="57"/>
      <c r="G113" s="14"/>
      <c r="H113" s="11"/>
      <c r="I113" s="14"/>
      <c r="J113" s="18"/>
      <c r="K113" s="11"/>
      <c r="L113" s="11"/>
      <c r="M113" s="20"/>
      <c r="N113" s="11"/>
      <c r="O113" s="11"/>
      <c r="P113" s="18"/>
      <c r="Q113" s="11"/>
      <c r="R113" s="11"/>
      <c r="S113" s="11"/>
      <c r="T113" s="11"/>
      <c r="U113" s="18"/>
      <c r="V113" s="11"/>
      <c r="W113" s="11"/>
      <c r="X113" s="11"/>
      <c r="Y113" s="11"/>
      <c r="Z113" s="18"/>
      <c r="AA113" s="19"/>
      <c r="AB113" s="19"/>
      <c r="AC113" s="19"/>
      <c r="AD113" s="19"/>
      <c r="AE113" s="19"/>
      <c r="AF113" s="37">
        <v>44</v>
      </c>
      <c r="AG113" s="48"/>
      <c r="AH113" s="31"/>
      <c r="AI113" s="30">
        <v>488</v>
      </c>
      <c r="AJ113" s="27"/>
      <c r="AK113" s="27"/>
      <c r="AL113" s="27"/>
      <c r="AM113" s="27"/>
      <c r="AN113" s="18"/>
      <c r="AO113" s="31"/>
      <c r="AP113" s="30"/>
      <c r="AQ113" s="11"/>
      <c r="AR113" s="11"/>
      <c r="AS113" s="11"/>
      <c r="AT113" s="54"/>
      <c r="AU113" s="18"/>
      <c r="AV113" s="33"/>
      <c r="AW113" s="33"/>
      <c r="AX113" s="18" t="s">
        <v>18</v>
      </c>
      <c r="AY113" s="34"/>
      <c r="BC113" s="61">
        <v>104</v>
      </c>
      <c r="BD113" s="11">
        <f>'Imports - Data (Raw)'!BD113/15</f>
        <v>2319.3333333333335</v>
      </c>
      <c r="BE113" s="18"/>
      <c r="BF113" s="34"/>
      <c r="BG113" s="34">
        <f>'Imports - Data (Raw)'!BG113/15</f>
        <v>1278.4666666666667</v>
      </c>
      <c r="BH113" s="18"/>
      <c r="BI113" s="34"/>
      <c r="BJ113" s="35">
        <f>'Imports - Data (Raw)'!BJ113/15</f>
        <v>1446.6666666666667</v>
      </c>
      <c r="BK113" s="48"/>
      <c r="BL113" s="36"/>
      <c r="BM113" s="36">
        <v>98</v>
      </c>
      <c r="BO113" s="36"/>
      <c r="BP113" s="36"/>
      <c r="BR113" s="36"/>
      <c r="BS113" s="36"/>
    </row>
    <row r="114" spans="1:74" x14ac:dyDescent="0.3">
      <c r="A114" s="25" t="s">
        <v>63</v>
      </c>
      <c r="B114" s="14"/>
      <c r="C114" s="57">
        <f>'Imports - Data (Raw)'!C114/15</f>
        <v>12936.666666666666</v>
      </c>
      <c r="D114" s="11"/>
      <c r="E114" s="14">
        <f>'Imports - Data (Raw)'!E114/15</f>
        <v>6033.333333333333</v>
      </c>
      <c r="F114" s="14"/>
      <c r="G114" s="69">
        <f>'Imports - Data (Raw)'!G114/15</f>
        <v>5746.666666666667</v>
      </c>
      <c r="H114" s="14"/>
      <c r="I114" s="14">
        <f>'Imports - Data (Raw)'!I114/15</f>
        <v>5756.666666666667</v>
      </c>
      <c r="J114" s="51"/>
      <c r="K114" s="14"/>
      <c r="L114" s="14">
        <v>6839</v>
      </c>
      <c r="M114" s="20"/>
      <c r="N114" s="14"/>
      <c r="O114" s="14">
        <v>6974</v>
      </c>
      <c r="P114" s="18"/>
      <c r="Q114" s="19"/>
      <c r="R114" s="19">
        <v>7984</v>
      </c>
      <c r="S114" s="19"/>
      <c r="T114" s="19">
        <v>5770</v>
      </c>
      <c r="U114" s="18"/>
      <c r="V114" s="27"/>
      <c r="W114" s="27">
        <v>6361</v>
      </c>
      <c r="X114" s="27"/>
      <c r="Y114" s="27">
        <v>6483</v>
      </c>
      <c r="Z114" s="18"/>
      <c r="AA114" s="19"/>
      <c r="AB114" s="19">
        <v>6257</v>
      </c>
      <c r="AC114" s="19"/>
      <c r="AD114" s="19"/>
      <c r="AE114" s="19"/>
      <c r="AF114" s="19"/>
      <c r="AG114" s="18"/>
      <c r="AH114" s="11"/>
      <c r="AI114" s="11"/>
      <c r="AJ114" s="11"/>
      <c r="AK114" s="11"/>
      <c r="AL114" s="11"/>
      <c r="AM114" s="11"/>
      <c r="AN114" s="18"/>
      <c r="AO114" s="11"/>
      <c r="AP114" s="11"/>
      <c r="AQ114" s="14"/>
      <c r="AR114" s="14"/>
      <c r="AS114" s="14"/>
      <c r="AT114" s="32"/>
      <c r="AU114" s="18"/>
      <c r="AV114" s="33"/>
      <c r="AW114" s="33"/>
      <c r="AY114" s="34"/>
      <c r="BE114" s="18"/>
      <c r="BF114" s="34"/>
      <c r="BG114" s="34"/>
      <c r="BH114" s="18"/>
      <c r="BI114" s="34"/>
      <c r="BJ114" s="35"/>
      <c r="BK114" s="48"/>
      <c r="BL114" s="30"/>
      <c r="BM114" s="30"/>
      <c r="BO114" s="30"/>
      <c r="BP114" s="30"/>
      <c r="BR114" s="30"/>
      <c r="BS114" s="30"/>
    </row>
    <row r="115" spans="1:74" x14ac:dyDescent="0.3">
      <c r="A115" s="180" t="s">
        <v>89</v>
      </c>
      <c r="B115" s="14"/>
      <c r="C115" s="57"/>
      <c r="D115" s="11"/>
      <c r="E115" s="14"/>
      <c r="F115" s="14"/>
      <c r="G115" s="14"/>
      <c r="H115" s="14"/>
      <c r="I115" s="14"/>
      <c r="J115" s="51"/>
      <c r="K115" s="14"/>
      <c r="L115" s="14"/>
      <c r="M115" s="20"/>
      <c r="N115" s="14"/>
      <c r="O115" s="14"/>
      <c r="P115" s="18"/>
      <c r="Q115" s="19"/>
      <c r="R115" s="19"/>
      <c r="S115" s="19"/>
      <c r="T115" s="19"/>
      <c r="U115" s="18"/>
      <c r="V115" s="27"/>
      <c r="W115" s="27"/>
      <c r="X115" s="27"/>
      <c r="Y115" s="27"/>
      <c r="Z115" s="18"/>
      <c r="AA115" s="19"/>
      <c r="AB115" s="19"/>
      <c r="AC115" s="19"/>
      <c r="AD115" s="19"/>
      <c r="AE115" s="19"/>
      <c r="AF115" s="19">
        <v>54</v>
      </c>
      <c r="AG115" s="48"/>
      <c r="AH115" s="31"/>
      <c r="AI115" s="31">
        <v>109</v>
      </c>
      <c r="AJ115" s="27"/>
      <c r="AK115" s="27">
        <v>78</v>
      </c>
      <c r="AL115" s="27"/>
      <c r="AM115" s="27">
        <v>124</v>
      </c>
      <c r="AN115" s="18"/>
      <c r="AO115" s="31"/>
      <c r="AP115" s="30">
        <v>633</v>
      </c>
      <c r="AQ115" s="14"/>
      <c r="AR115" s="14">
        <v>6775</v>
      </c>
      <c r="AS115" s="14"/>
      <c r="AT115" s="32">
        <v>2690</v>
      </c>
      <c r="AU115" s="18" t="s">
        <v>7</v>
      </c>
      <c r="AV115" s="33">
        <v>4400</v>
      </c>
      <c r="AW115" s="33">
        <v>2347</v>
      </c>
      <c r="AX115" s="18" t="s">
        <v>7</v>
      </c>
      <c r="AY115" s="34">
        <v>4575</v>
      </c>
      <c r="AZ115" s="91">
        <f>'Imports - Data (Raw)'!AZ115/15</f>
        <v>2592.4666666666667</v>
      </c>
      <c r="BA115" s="11">
        <v>5654</v>
      </c>
      <c r="BB115" s="11">
        <f>'Imports - Data (Raw)'!BB115/15</f>
        <v>3015.6</v>
      </c>
      <c r="BC115" s="61">
        <v>4185</v>
      </c>
      <c r="BD115" s="11">
        <f>'Imports - Data (Raw)'!BD115/15</f>
        <v>2232</v>
      </c>
      <c r="BE115" s="18"/>
      <c r="BF115" s="34"/>
      <c r="BG115" s="34">
        <f>'Imports - Data (Raw)'!BG115/15</f>
        <v>3113.2</v>
      </c>
      <c r="BH115" s="18"/>
      <c r="BI115" s="34"/>
      <c r="BJ115" s="35">
        <f>'Imports - Data (Raw)'!BJ115/15</f>
        <v>7379</v>
      </c>
      <c r="BK115" s="48" t="s">
        <v>7</v>
      </c>
      <c r="BL115" s="30"/>
      <c r="BM115" s="30">
        <v>2910</v>
      </c>
      <c r="BN115" s="62" t="s">
        <v>12</v>
      </c>
      <c r="BO115" s="30">
        <v>296</v>
      </c>
      <c r="BP115" s="30">
        <v>2695</v>
      </c>
      <c r="BQ115" s="15" t="s">
        <v>12</v>
      </c>
      <c r="BR115" s="30">
        <v>375</v>
      </c>
      <c r="BS115" s="30">
        <v>4333</v>
      </c>
      <c r="BT115" s="15" t="s">
        <v>12</v>
      </c>
      <c r="BU115" s="4">
        <v>561.5</v>
      </c>
      <c r="BV115" s="4">
        <v>6039</v>
      </c>
    </row>
    <row r="116" spans="1:74" x14ac:dyDescent="0.3">
      <c r="A116" s="180" t="s">
        <v>198</v>
      </c>
      <c r="B116" s="14"/>
      <c r="C116" s="57"/>
      <c r="D116" s="11"/>
      <c r="E116" s="14"/>
      <c r="F116" s="14"/>
      <c r="G116" s="14"/>
      <c r="H116" s="14"/>
      <c r="I116" s="14"/>
      <c r="J116" s="51"/>
      <c r="K116" s="14"/>
      <c r="L116" s="14"/>
      <c r="M116" s="20"/>
      <c r="N116" s="14"/>
      <c r="O116" s="14"/>
      <c r="P116" s="18"/>
      <c r="Q116" s="19"/>
      <c r="R116" s="19"/>
      <c r="S116" s="19"/>
      <c r="T116" s="19"/>
      <c r="U116" s="18"/>
      <c r="V116" s="27"/>
      <c r="W116" s="27"/>
      <c r="X116" s="27"/>
      <c r="Y116" s="27"/>
      <c r="Z116" s="18" t="s">
        <v>7</v>
      </c>
      <c r="AA116" s="19"/>
      <c r="AB116" s="19"/>
      <c r="AC116" s="19">
        <v>2463</v>
      </c>
      <c r="AD116" s="19">
        <v>5559</v>
      </c>
      <c r="AE116" s="19">
        <v>2701</v>
      </c>
      <c r="AF116" s="19">
        <v>6262</v>
      </c>
      <c r="AG116" s="48" t="s">
        <v>7</v>
      </c>
      <c r="AH116" s="31">
        <v>2538</v>
      </c>
      <c r="AI116" s="31">
        <v>6984</v>
      </c>
      <c r="AJ116" s="27">
        <v>2661</v>
      </c>
      <c r="AK116" s="27">
        <v>8197</v>
      </c>
      <c r="AL116" s="27">
        <v>3170</v>
      </c>
      <c r="AM116" s="27">
        <v>9010</v>
      </c>
      <c r="AN116" s="18" t="s">
        <v>7</v>
      </c>
      <c r="AO116" s="31">
        <v>3084</v>
      </c>
      <c r="AP116" s="30">
        <v>10689</v>
      </c>
      <c r="AQ116" s="14">
        <v>5563</v>
      </c>
      <c r="AR116" s="14">
        <v>18025</v>
      </c>
      <c r="AS116" s="14">
        <v>6446</v>
      </c>
      <c r="AT116" s="32">
        <v>10441</v>
      </c>
      <c r="AU116" s="18" t="s">
        <v>7</v>
      </c>
      <c r="AV116" s="33"/>
      <c r="AW116" s="33">
        <v>12365</v>
      </c>
      <c r="AX116" s="18" t="s">
        <v>7</v>
      </c>
      <c r="AY116" s="34">
        <v>4460</v>
      </c>
      <c r="AZ116" s="91">
        <f>'Imports - Data (Raw)'!AZ116/15</f>
        <v>18732.666666666668</v>
      </c>
      <c r="BA116" s="11">
        <v>3922</v>
      </c>
      <c r="BB116" s="11">
        <f>'Imports - Data (Raw)'!BB116/15</f>
        <v>14903.666666666666</v>
      </c>
      <c r="BC116" s="11">
        <v>1998</v>
      </c>
      <c r="BD116" s="11">
        <f>'Imports - Data (Raw)'!BD116/15</f>
        <v>7992.666666666667</v>
      </c>
      <c r="BE116" s="18" t="s">
        <v>7</v>
      </c>
      <c r="BF116" s="34">
        <v>7570</v>
      </c>
      <c r="BG116" s="34">
        <f>'Imports - Data (Raw)'!BG116/15</f>
        <v>25966.666666666668</v>
      </c>
      <c r="BH116" s="18" t="s">
        <v>7</v>
      </c>
      <c r="BI116" s="34">
        <v>12149</v>
      </c>
      <c r="BJ116" s="35">
        <f>'Imports - Data (Raw)'!BJ116/15</f>
        <v>52605.866666666669</v>
      </c>
      <c r="BK116" s="20" t="s">
        <v>7</v>
      </c>
      <c r="BL116" s="30">
        <v>15787</v>
      </c>
      <c r="BM116" s="30">
        <v>66352</v>
      </c>
      <c r="BN116" s="20" t="s">
        <v>7</v>
      </c>
      <c r="BO116" s="30">
        <v>9223</v>
      </c>
      <c r="BP116" s="30">
        <v>46483</v>
      </c>
      <c r="BQ116" s="15" t="s">
        <v>7</v>
      </c>
      <c r="BR116" s="30">
        <v>8160</v>
      </c>
      <c r="BS116" s="30">
        <v>39420</v>
      </c>
      <c r="BT116" s="58" t="s">
        <v>69</v>
      </c>
      <c r="BU116" s="4">
        <v>305064</v>
      </c>
      <c r="BV116" s="4">
        <v>57803</v>
      </c>
    </row>
    <row r="117" spans="1:74" x14ac:dyDescent="0.3">
      <c r="A117" s="180" t="s">
        <v>199</v>
      </c>
      <c r="C117" s="69">
        <f>'Imports - Data (Raw)'!C117/15</f>
        <v>40.666666666666664</v>
      </c>
      <c r="D117" s="11"/>
      <c r="E117" s="69">
        <f>'Imports - Data (Raw)'!E117/15</f>
        <v>233.33333333333334</v>
      </c>
      <c r="F117" s="78"/>
      <c r="G117" s="69">
        <f>'Imports - Data (Raw)'!G117/15</f>
        <v>253.33333333333334</v>
      </c>
      <c r="H117" s="14"/>
      <c r="I117" s="69">
        <f>'Imports - Data (Raw)'!I117/15</f>
        <v>243.33333333333334</v>
      </c>
      <c r="J117" s="51"/>
      <c r="K117" s="14"/>
      <c r="L117" s="14"/>
      <c r="M117" s="20"/>
      <c r="N117" s="14"/>
      <c r="O117" s="14"/>
      <c r="P117" s="18"/>
      <c r="Q117" s="19"/>
      <c r="R117" s="19"/>
      <c r="S117" s="19"/>
      <c r="T117" s="19"/>
      <c r="U117" s="18"/>
      <c r="V117" s="27"/>
      <c r="W117" s="27"/>
      <c r="X117" s="27"/>
      <c r="Y117" s="27"/>
      <c r="Z117" s="18"/>
      <c r="AA117" s="19"/>
      <c r="AB117" s="19"/>
      <c r="AC117" s="19"/>
      <c r="AD117" s="19"/>
      <c r="AE117" s="19"/>
      <c r="AF117" s="19">
        <v>550</v>
      </c>
      <c r="AG117" s="48"/>
      <c r="AH117" s="31"/>
      <c r="AI117" s="31">
        <v>622</v>
      </c>
      <c r="AJ117" s="27"/>
      <c r="AK117" s="27">
        <v>672</v>
      </c>
      <c r="AL117" s="27"/>
      <c r="AM117" s="27">
        <v>407</v>
      </c>
      <c r="AN117" s="18"/>
      <c r="AO117" s="31"/>
      <c r="AP117" s="30">
        <v>520</v>
      </c>
      <c r="AQ117" s="14"/>
      <c r="AR117" s="14">
        <v>480</v>
      </c>
      <c r="AS117" s="14"/>
      <c r="AT117" s="32">
        <v>635</v>
      </c>
      <c r="AU117" s="18"/>
      <c r="AV117" s="33"/>
      <c r="AW117" s="33">
        <v>573</v>
      </c>
      <c r="AY117" s="34"/>
      <c r="AZ117" s="91">
        <f>'Imports - Data (Raw)'!AZ117/15</f>
        <v>563.33333333333337</v>
      </c>
      <c r="BB117" s="11">
        <f>'Imports - Data (Raw)'!BB117/15</f>
        <v>620</v>
      </c>
      <c r="BD117" s="11">
        <f>'Imports - Data (Raw)'!BD117/15</f>
        <v>166.66666666666666</v>
      </c>
      <c r="BE117" s="48"/>
      <c r="BF117" s="34"/>
      <c r="BG117" s="34">
        <f>'Imports - Data (Raw)'!BG117/15</f>
        <v>120</v>
      </c>
      <c r="BH117" s="48"/>
      <c r="BI117" s="34"/>
      <c r="BJ117" s="35">
        <f>'Imports - Data (Raw)'!BJ117/15</f>
        <v>280</v>
      </c>
      <c r="BK117" s="48"/>
      <c r="BL117" s="30"/>
      <c r="BM117" s="30">
        <v>641</v>
      </c>
      <c r="BO117" s="30"/>
      <c r="BP117" s="30"/>
      <c r="BR117" s="30"/>
      <c r="BS117" s="30"/>
    </row>
    <row r="118" spans="1:74" x14ac:dyDescent="0.3">
      <c r="A118" s="198" t="s">
        <v>397</v>
      </c>
      <c r="B118" s="14"/>
      <c r="C118" s="57"/>
      <c r="D118" s="11"/>
      <c r="E118" s="57"/>
      <c r="F118" s="14"/>
      <c r="G118" s="14"/>
      <c r="H118" s="14"/>
      <c r="I118" s="57"/>
      <c r="J118" s="51"/>
      <c r="K118" s="14"/>
      <c r="L118" s="14"/>
      <c r="M118" s="20"/>
      <c r="N118" s="14"/>
      <c r="O118" s="14"/>
      <c r="P118" s="18"/>
      <c r="Q118" s="19"/>
      <c r="R118" s="19"/>
      <c r="S118" s="19"/>
      <c r="T118" s="19"/>
      <c r="U118" s="18"/>
      <c r="V118" s="27"/>
      <c r="W118" s="27"/>
      <c r="X118" s="27"/>
      <c r="Y118" s="27"/>
      <c r="Z118" s="18" t="s">
        <v>7</v>
      </c>
      <c r="AA118" s="19"/>
      <c r="AB118" s="19"/>
      <c r="AC118" s="19"/>
      <c r="AD118" s="19"/>
      <c r="AE118" s="19">
        <v>730</v>
      </c>
      <c r="AF118" s="19">
        <v>868</v>
      </c>
      <c r="AG118" s="48" t="s">
        <v>7</v>
      </c>
      <c r="AH118" s="68">
        <v>722</v>
      </c>
      <c r="AI118" s="31">
        <v>959</v>
      </c>
      <c r="AJ118" s="27">
        <v>738</v>
      </c>
      <c r="AK118" s="27">
        <v>1476</v>
      </c>
      <c r="AL118" s="27">
        <v>695</v>
      </c>
      <c r="AM118" s="27">
        <v>1037</v>
      </c>
      <c r="AN118" s="18" t="s">
        <v>7</v>
      </c>
      <c r="AO118" s="31">
        <v>735</v>
      </c>
      <c r="AP118" s="30">
        <v>1176</v>
      </c>
      <c r="AQ118" s="14">
        <v>725</v>
      </c>
      <c r="AR118" s="14">
        <v>967</v>
      </c>
      <c r="AS118" s="57"/>
      <c r="AT118" s="32">
        <v>1125</v>
      </c>
      <c r="AU118" s="18" t="s">
        <v>18</v>
      </c>
      <c r="AV118" s="33"/>
      <c r="AW118" s="42">
        <v>867</v>
      </c>
      <c r="AY118" s="34"/>
      <c r="AZ118" s="91">
        <f>'Imports - Data (Raw)'!AZ118/15</f>
        <v>888</v>
      </c>
      <c r="BB118" s="11">
        <f>'Imports - Data (Raw)'!BB118/15</f>
        <v>1248.3333333333333</v>
      </c>
      <c r="BD118" s="11">
        <f>'Imports - Data (Raw)'!BD118/15</f>
        <v>3316.3333333333335</v>
      </c>
      <c r="BE118" s="48"/>
      <c r="BF118" s="34"/>
      <c r="BG118" s="34">
        <f>'Imports - Data (Raw)'!BG118/15</f>
        <v>1974.6666666666667</v>
      </c>
      <c r="BH118" s="48"/>
      <c r="BI118" s="34"/>
      <c r="BJ118" s="35">
        <f>'Imports - Data (Raw)'!BJ118/15</f>
        <v>6791.333333333333</v>
      </c>
      <c r="BK118" s="48"/>
      <c r="BL118" s="30"/>
      <c r="BM118" s="30">
        <v>3344</v>
      </c>
      <c r="BO118" s="30"/>
      <c r="BP118" s="30">
        <v>1304</v>
      </c>
      <c r="BR118" s="30"/>
      <c r="BS118" s="30">
        <v>2067</v>
      </c>
      <c r="BV118" s="4">
        <v>157</v>
      </c>
    </row>
    <row r="119" spans="1:74" x14ac:dyDescent="0.3">
      <c r="A119" s="198" t="s">
        <v>232</v>
      </c>
      <c r="B119" s="14"/>
      <c r="C119" s="57"/>
      <c r="D119" s="11"/>
      <c r="E119" s="57"/>
      <c r="F119" s="14"/>
      <c r="G119" s="14"/>
      <c r="H119" s="14"/>
      <c r="I119" s="57"/>
      <c r="J119" s="51"/>
      <c r="K119" s="14"/>
      <c r="L119" s="14"/>
      <c r="M119" s="20"/>
      <c r="N119" s="14"/>
      <c r="O119" s="14"/>
      <c r="P119" s="18"/>
      <c r="Q119" s="19"/>
      <c r="R119" s="19"/>
      <c r="S119" s="19"/>
      <c r="T119" s="19"/>
      <c r="U119" s="18"/>
      <c r="V119" s="27"/>
      <c r="W119" s="27"/>
      <c r="X119" s="27"/>
      <c r="Y119" s="27"/>
      <c r="Z119" s="18" t="s">
        <v>7</v>
      </c>
      <c r="AA119" s="19"/>
      <c r="AB119" s="19"/>
      <c r="AC119" s="19">
        <v>1005</v>
      </c>
      <c r="AD119" s="19">
        <v>4144</v>
      </c>
      <c r="AE119" s="59">
        <v>915</v>
      </c>
      <c r="AF119" s="19">
        <v>3922</v>
      </c>
      <c r="AG119" s="48"/>
      <c r="AH119" s="31"/>
      <c r="AI119" s="31">
        <v>3958</v>
      </c>
      <c r="AJ119" s="27"/>
      <c r="AK119" s="27">
        <v>4355</v>
      </c>
      <c r="AL119" s="27"/>
      <c r="AM119" s="27">
        <v>3354</v>
      </c>
      <c r="AN119" s="18"/>
      <c r="AO119" s="31"/>
      <c r="AP119" s="30">
        <v>2962</v>
      </c>
      <c r="AQ119" s="14"/>
      <c r="AR119" s="14">
        <v>5024</v>
      </c>
      <c r="AS119" s="14"/>
      <c r="AT119" s="32">
        <v>6791</v>
      </c>
      <c r="AU119" s="18"/>
      <c r="AV119" s="33"/>
      <c r="AW119" s="33">
        <v>5824</v>
      </c>
      <c r="AY119" s="34"/>
      <c r="AZ119" s="91">
        <f>'Imports - Data (Raw)'!AZ119/15</f>
        <v>5493.333333333333</v>
      </c>
      <c r="BB119" s="11">
        <f>'Imports - Data (Raw)'!BB119/15</f>
        <v>8005</v>
      </c>
      <c r="BD119" s="44">
        <f>'Imports - Data (Raw)'!BD119/15</f>
        <v>5217.5333333333338</v>
      </c>
      <c r="BE119" s="48"/>
      <c r="BF119" s="34"/>
      <c r="BG119" s="34">
        <f>'Imports - Data (Raw)'!BG119/15</f>
        <v>6953.5333333333338</v>
      </c>
      <c r="BH119" s="48"/>
      <c r="BI119" s="34"/>
      <c r="BJ119" s="35">
        <f>'Imports - Data (Raw)'!BJ119/15</f>
        <v>6992.333333333333</v>
      </c>
      <c r="BK119" s="48"/>
      <c r="BL119" s="30"/>
      <c r="BM119" s="30">
        <v>12402</v>
      </c>
      <c r="BO119" s="30"/>
      <c r="BP119" s="30">
        <v>13006</v>
      </c>
      <c r="BR119" s="30"/>
      <c r="BS119" s="30">
        <v>10308</v>
      </c>
      <c r="BV119" s="4">
        <v>17003</v>
      </c>
    </row>
    <row r="120" spans="1:74" x14ac:dyDescent="0.3">
      <c r="A120" s="180" t="s">
        <v>200</v>
      </c>
      <c r="B120" s="14"/>
      <c r="C120" s="57"/>
      <c r="D120" s="11"/>
      <c r="E120" s="57"/>
      <c r="F120" s="14"/>
      <c r="G120" s="14"/>
      <c r="H120" s="14"/>
      <c r="I120" s="57"/>
      <c r="J120" s="51"/>
      <c r="K120" s="14"/>
      <c r="L120" s="14"/>
      <c r="M120" s="20"/>
      <c r="N120" s="14"/>
      <c r="O120" s="14"/>
      <c r="P120" s="18"/>
      <c r="Q120" s="19"/>
      <c r="R120" s="19"/>
      <c r="S120" s="19"/>
      <c r="T120" s="19"/>
      <c r="U120" s="18"/>
      <c r="V120" s="27"/>
      <c r="W120" s="27"/>
      <c r="X120" s="27"/>
      <c r="Y120" s="27"/>
      <c r="Z120" s="18"/>
      <c r="AA120" s="19"/>
      <c r="AB120" s="19"/>
      <c r="AC120" s="19"/>
      <c r="AD120" s="19"/>
      <c r="AE120" s="19"/>
      <c r="AF120" s="19"/>
      <c r="AG120" s="48"/>
      <c r="AH120" s="31"/>
      <c r="AI120" s="31"/>
      <c r="AJ120" s="27"/>
      <c r="AK120" s="27"/>
      <c r="AL120" s="27"/>
      <c r="AM120" s="27"/>
      <c r="AN120" s="18"/>
      <c r="AO120" s="31"/>
      <c r="AP120" s="30"/>
      <c r="AQ120" s="14"/>
      <c r="AR120" s="14"/>
      <c r="AS120" s="14"/>
      <c r="AT120" s="32"/>
      <c r="AU120" s="18"/>
      <c r="AV120" s="33"/>
      <c r="AW120" s="33"/>
      <c r="AX120" s="18" t="s">
        <v>7</v>
      </c>
      <c r="AY120" s="34"/>
      <c r="BC120" s="61">
        <v>3350</v>
      </c>
      <c r="BD120" s="11">
        <f>'Imports - Data (Raw)'!BD120/15</f>
        <v>4486.666666666667</v>
      </c>
      <c r="BE120" s="18"/>
      <c r="BF120" s="34"/>
      <c r="BG120" s="34">
        <f>'Imports - Data (Raw)'!BG120/15</f>
        <v>406.66666666666669</v>
      </c>
      <c r="BH120" s="18"/>
      <c r="BI120" s="34"/>
      <c r="BJ120" s="35">
        <f>'Imports - Data (Raw)'!BJ120/15</f>
        <v>597.79999999999995</v>
      </c>
      <c r="BK120" s="48"/>
      <c r="BL120" s="30"/>
      <c r="BM120" s="30">
        <v>1250</v>
      </c>
      <c r="BO120" s="30"/>
      <c r="BP120" s="30">
        <v>690</v>
      </c>
      <c r="BQ120" s="15" t="s">
        <v>7</v>
      </c>
      <c r="BR120" s="30"/>
      <c r="BS120" s="30">
        <v>833</v>
      </c>
      <c r="BT120" s="15" t="s">
        <v>7</v>
      </c>
      <c r="BU120" s="11">
        <v>2537</v>
      </c>
      <c r="BV120" s="25">
        <v>3408</v>
      </c>
    </row>
    <row r="121" spans="1:74" x14ac:dyDescent="0.3">
      <c r="A121" s="180" t="s">
        <v>201</v>
      </c>
      <c r="B121" s="14"/>
      <c r="C121" s="57"/>
      <c r="D121" s="11"/>
      <c r="E121" s="57"/>
      <c r="F121" s="14"/>
      <c r="G121" s="14"/>
      <c r="H121" s="14"/>
      <c r="I121" s="57"/>
      <c r="J121" s="51"/>
      <c r="K121" s="14"/>
      <c r="L121" s="14"/>
      <c r="M121" s="20"/>
      <c r="N121" s="14"/>
      <c r="O121" s="14"/>
      <c r="P121" s="18"/>
      <c r="Q121" s="19"/>
      <c r="R121" s="19"/>
      <c r="S121" s="19"/>
      <c r="T121" s="19"/>
      <c r="U121" s="18"/>
      <c r="V121" s="27"/>
      <c r="W121" s="27"/>
      <c r="X121" s="27"/>
      <c r="Y121" s="27"/>
      <c r="Z121" s="18"/>
      <c r="AA121" s="19"/>
      <c r="AB121" s="19"/>
      <c r="AC121" s="19"/>
      <c r="AD121" s="19"/>
      <c r="AE121" s="19"/>
      <c r="AF121" s="19"/>
      <c r="AG121" s="48"/>
      <c r="AH121" s="31"/>
      <c r="AI121" s="31"/>
      <c r="AJ121" s="27"/>
      <c r="AK121" s="27"/>
      <c r="AL121" s="27"/>
      <c r="AM121" s="27"/>
      <c r="AN121" s="18"/>
      <c r="AO121" s="31"/>
      <c r="AP121" s="30"/>
      <c r="AQ121" s="14"/>
      <c r="AR121" s="14"/>
      <c r="AS121" s="14"/>
      <c r="AT121" s="32"/>
      <c r="AU121" s="18"/>
      <c r="AV121" s="33"/>
      <c r="AW121" s="33"/>
      <c r="AY121" s="34"/>
      <c r="BC121" s="25"/>
      <c r="BE121" s="18"/>
      <c r="BF121" s="34"/>
      <c r="BG121" s="34"/>
      <c r="BH121" s="49"/>
      <c r="BI121" s="34"/>
      <c r="BJ121" s="35"/>
      <c r="BK121" s="48"/>
      <c r="BL121" s="30"/>
      <c r="BM121" s="30"/>
      <c r="BO121" s="30"/>
      <c r="BP121" s="30"/>
      <c r="BR121" s="30"/>
      <c r="BS121" s="30"/>
      <c r="BT121" s="15" t="s">
        <v>12</v>
      </c>
      <c r="BU121" s="11">
        <v>758</v>
      </c>
      <c r="BV121" s="25">
        <v>6467</v>
      </c>
    </row>
    <row r="122" spans="1:74" x14ac:dyDescent="0.3">
      <c r="A122" s="180" t="s">
        <v>202</v>
      </c>
      <c r="B122" s="14"/>
      <c r="C122" s="57"/>
      <c r="D122" s="11"/>
      <c r="E122" s="57"/>
      <c r="F122" s="14"/>
      <c r="G122" s="14"/>
      <c r="H122" s="14"/>
      <c r="I122" s="57"/>
      <c r="J122" s="51"/>
      <c r="K122" s="14"/>
      <c r="L122" s="14"/>
      <c r="M122" s="20"/>
      <c r="N122" s="14"/>
      <c r="O122" s="14"/>
      <c r="P122" s="18"/>
      <c r="Q122" s="19"/>
      <c r="R122" s="19"/>
      <c r="S122" s="19"/>
      <c r="T122" s="19"/>
      <c r="U122" s="18"/>
      <c r="V122" s="27"/>
      <c r="W122" s="27"/>
      <c r="X122" s="27"/>
      <c r="Y122" s="27"/>
      <c r="Z122" s="18"/>
      <c r="AA122" s="19"/>
      <c r="AB122" s="19"/>
      <c r="AC122" s="19"/>
      <c r="AD122" s="19"/>
      <c r="AE122" s="19"/>
      <c r="AF122" s="19"/>
      <c r="AG122" s="48"/>
      <c r="AH122" s="31"/>
      <c r="AI122" s="31"/>
      <c r="AJ122" s="27"/>
      <c r="AK122" s="27"/>
      <c r="AL122" s="27"/>
      <c r="AM122" s="27"/>
      <c r="AN122" s="18"/>
      <c r="AO122" s="31"/>
      <c r="AP122" s="30"/>
      <c r="AQ122" s="14"/>
      <c r="AR122" s="14"/>
      <c r="AS122" s="14"/>
      <c r="AT122" s="32"/>
      <c r="AU122" s="18"/>
      <c r="AV122" s="33"/>
      <c r="AW122" s="33"/>
      <c r="AY122" s="34"/>
      <c r="BC122" s="25"/>
      <c r="BE122" s="18"/>
      <c r="BF122" s="34"/>
      <c r="BG122" s="34"/>
      <c r="BH122" s="49"/>
      <c r="BI122" s="34"/>
      <c r="BJ122" s="35"/>
      <c r="BK122" s="48"/>
      <c r="BL122" s="30"/>
      <c r="BM122" s="30"/>
      <c r="BO122" s="30"/>
      <c r="BP122" s="30"/>
      <c r="BR122" s="30"/>
      <c r="BS122" s="30"/>
      <c r="BT122" s="15" t="s">
        <v>12</v>
      </c>
      <c r="BU122" s="11">
        <v>183</v>
      </c>
      <c r="BV122" s="25">
        <v>1958</v>
      </c>
    </row>
    <row r="123" spans="1:74" x14ac:dyDescent="0.3">
      <c r="A123" s="25" t="s">
        <v>21</v>
      </c>
      <c r="B123" s="14"/>
      <c r="C123" s="57">
        <f>'Imports - Data (Raw)'!C123/15</f>
        <v>26.666666666666668</v>
      </c>
      <c r="D123" s="11"/>
      <c r="E123" s="57"/>
      <c r="F123" s="14"/>
      <c r="G123" s="14">
        <f>'Imports - Data (Raw)'!G123/15</f>
        <v>80</v>
      </c>
      <c r="H123" s="14"/>
      <c r="I123" s="57">
        <f>'Imports - Data (Raw)'!I123/15</f>
        <v>66.666666666666671</v>
      </c>
      <c r="J123" s="51"/>
      <c r="K123" s="14"/>
      <c r="L123" s="14"/>
      <c r="M123" s="20"/>
      <c r="N123" s="14"/>
      <c r="O123" s="14"/>
      <c r="P123" s="18"/>
      <c r="Q123" s="19"/>
      <c r="R123" s="19"/>
      <c r="S123" s="19"/>
      <c r="T123" s="19"/>
      <c r="U123" s="18"/>
      <c r="V123" s="27"/>
      <c r="W123" s="27"/>
      <c r="X123" s="27"/>
      <c r="Y123" s="27"/>
      <c r="Z123" s="18"/>
      <c r="AA123" s="19"/>
      <c r="AB123" s="19"/>
      <c r="AC123" s="19"/>
      <c r="AD123" s="19"/>
      <c r="AE123" s="19"/>
      <c r="AF123" s="19">
        <v>137</v>
      </c>
      <c r="AG123" s="48"/>
      <c r="AH123" s="31"/>
      <c r="AI123" s="31">
        <v>194</v>
      </c>
      <c r="AJ123" s="27"/>
      <c r="AK123" s="27">
        <v>185</v>
      </c>
      <c r="AL123" s="27"/>
      <c r="AM123" s="27">
        <v>197</v>
      </c>
      <c r="AN123" s="18"/>
      <c r="AO123" s="31"/>
      <c r="AP123" s="30">
        <v>191</v>
      </c>
      <c r="AQ123" s="14"/>
      <c r="AR123" s="14">
        <v>35</v>
      </c>
      <c r="AS123" s="14"/>
      <c r="AT123" s="32">
        <v>29</v>
      </c>
      <c r="AU123" s="18"/>
      <c r="AV123" s="33"/>
      <c r="AW123" s="33">
        <v>13</v>
      </c>
      <c r="AY123" s="34"/>
      <c r="AZ123" s="91">
        <f>'Imports - Data (Raw)'!AZ123/15</f>
        <v>21.333333333333332</v>
      </c>
      <c r="BB123" s="11">
        <f>'Imports - Data (Raw)'!BB123/15</f>
        <v>41</v>
      </c>
      <c r="BD123" s="11">
        <f>'Imports - Data (Raw)'!BD123/15</f>
        <v>200</v>
      </c>
      <c r="BE123" s="18" t="s">
        <v>7</v>
      </c>
      <c r="BF123" s="34">
        <v>5000</v>
      </c>
      <c r="BG123" s="34">
        <f>'Imports - Data (Raw)'!BG123/15</f>
        <v>1333.3333333333333</v>
      </c>
      <c r="BH123" s="49"/>
      <c r="BI123" s="34">
        <v>3000</v>
      </c>
      <c r="BJ123" s="35">
        <f>'Imports - Data (Raw)'!BJ123/15</f>
        <v>1000</v>
      </c>
      <c r="BK123" s="48" t="s">
        <v>7</v>
      </c>
      <c r="BL123" s="30">
        <v>3500</v>
      </c>
      <c r="BM123" s="30">
        <v>292</v>
      </c>
      <c r="BN123" s="15" t="s">
        <v>7</v>
      </c>
      <c r="BO123" s="68">
        <v>2500</v>
      </c>
      <c r="BP123" s="68">
        <v>667</v>
      </c>
      <c r="BQ123" s="15" t="s">
        <v>7</v>
      </c>
      <c r="BR123" s="30"/>
      <c r="BS123" s="68">
        <v>409</v>
      </c>
    </row>
    <row r="124" spans="1:74" x14ac:dyDescent="0.3">
      <c r="A124" s="18" t="s">
        <v>64</v>
      </c>
      <c r="B124" s="14"/>
      <c r="C124" s="57">
        <f>'Imports - Data (Raw)'!C124/15</f>
        <v>61.333333333333336</v>
      </c>
      <c r="D124" s="11"/>
      <c r="E124" s="57">
        <f>'Imports - Data (Raw)'!E124/15</f>
        <v>33.333333333333336</v>
      </c>
      <c r="F124" s="14"/>
      <c r="G124" s="14">
        <f>'Imports - Data (Raw)'!G124/15</f>
        <v>66.666666666666671</v>
      </c>
      <c r="H124" s="11"/>
      <c r="I124" s="57">
        <f>'Imports - Data (Raw)'!I124/15</f>
        <v>100</v>
      </c>
      <c r="J124" s="18"/>
      <c r="K124" s="11"/>
      <c r="L124" s="11"/>
      <c r="M124" s="20"/>
      <c r="N124" s="11"/>
      <c r="O124" s="11"/>
      <c r="P124" s="18"/>
      <c r="Q124" s="11"/>
      <c r="R124" s="11"/>
      <c r="S124" s="11"/>
      <c r="T124" s="11"/>
      <c r="U124" s="18"/>
      <c r="V124" s="11"/>
      <c r="W124" s="11"/>
      <c r="X124" s="11"/>
      <c r="Y124" s="11"/>
      <c r="Z124" s="18"/>
      <c r="AA124" s="11"/>
      <c r="AB124" s="11"/>
      <c r="AC124" s="11"/>
      <c r="AD124" s="11"/>
      <c r="AE124" s="11"/>
      <c r="AF124" s="11"/>
      <c r="AG124" s="18"/>
      <c r="AH124" s="11"/>
      <c r="AI124" s="11"/>
      <c r="AJ124" s="11"/>
      <c r="AK124" s="11"/>
      <c r="AL124" s="11"/>
      <c r="AM124" s="11"/>
      <c r="AN124" s="18"/>
      <c r="AO124" s="11"/>
      <c r="AP124" s="11"/>
      <c r="AQ124" s="11"/>
      <c r="AR124" s="11"/>
      <c r="AS124" s="11"/>
      <c r="AT124" s="54"/>
      <c r="AU124" s="18"/>
      <c r="AV124" s="11"/>
      <c r="AW124" s="11"/>
      <c r="AY124" s="11"/>
      <c r="BE124" s="18"/>
      <c r="BF124" s="11"/>
      <c r="BG124" s="34"/>
      <c r="BH124" s="18"/>
      <c r="BI124" s="11"/>
      <c r="BJ124" s="35"/>
      <c r="BK124" s="18"/>
      <c r="BL124" s="11"/>
      <c r="BM124" s="11"/>
      <c r="BN124" s="18"/>
      <c r="BO124" s="11"/>
      <c r="BP124" s="11"/>
      <c r="BQ124" s="18"/>
      <c r="BR124" s="11"/>
      <c r="BS124" s="11"/>
      <c r="BT124" s="18"/>
      <c r="BU124" s="11"/>
      <c r="BV124" s="11"/>
    </row>
    <row r="125" spans="1:74" x14ac:dyDescent="0.3">
      <c r="A125" s="25" t="s">
        <v>22</v>
      </c>
      <c r="B125" s="11"/>
      <c r="C125" s="57"/>
      <c r="D125" s="11"/>
      <c r="E125" s="57"/>
      <c r="F125" s="11"/>
      <c r="G125" s="14"/>
      <c r="H125" s="14"/>
      <c r="I125" s="57"/>
      <c r="J125" s="51"/>
      <c r="K125" s="14"/>
      <c r="L125" s="14"/>
      <c r="M125" s="20"/>
      <c r="N125" s="14"/>
      <c r="O125" s="14"/>
      <c r="P125" s="18"/>
      <c r="Q125" s="19"/>
      <c r="R125" s="19"/>
      <c r="S125" s="19"/>
      <c r="T125" s="19"/>
      <c r="U125" s="18"/>
      <c r="V125" s="27"/>
      <c r="W125" s="27"/>
      <c r="X125" s="27"/>
      <c r="Y125" s="27"/>
      <c r="Z125" s="18"/>
      <c r="AA125" s="11"/>
      <c r="AB125" s="11"/>
      <c r="AC125" s="11"/>
      <c r="AD125" s="11"/>
      <c r="AE125" s="11"/>
      <c r="AF125" s="11"/>
      <c r="AG125" s="48"/>
      <c r="AH125" s="31"/>
      <c r="AI125" s="31"/>
      <c r="AJ125" s="27"/>
      <c r="AK125" s="27"/>
      <c r="AL125" s="27"/>
      <c r="AM125" s="27"/>
      <c r="AN125" s="18"/>
      <c r="AO125" s="31"/>
      <c r="AP125" s="30"/>
      <c r="AQ125" s="14"/>
      <c r="AR125" s="14"/>
      <c r="AS125" s="14"/>
      <c r="AT125" s="32"/>
      <c r="AU125" s="18"/>
      <c r="AV125" s="33"/>
      <c r="AW125" s="33"/>
      <c r="AY125" s="34"/>
      <c r="BE125" s="18"/>
      <c r="BF125" s="34"/>
      <c r="BG125" s="34"/>
      <c r="BH125" s="49"/>
      <c r="BI125" s="34"/>
      <c r="BJ125" s="35"/>
      <c r="BK125" s="48"/>
      <c r="BL125" s="30"/>
      <c r="BM125" s="30"/>
      <c r="BO125" s="30"/>
      <c r="BP125" s="68">
        <v>260</v>
      </c>
      <c r="BR125" s="30"/>
      <c r="BS125" s="68">
        <v>449</v>
      </c>
    </row>
    <row r="126" spans="1:74" x14ac:dyDescent="0.3">
      <c r="A126" s="25" t="s">
        <v>53</v>
      </c>
      <c r="B126" s="14"/>
      <c r="C126" s="57">
        <f>'Imports - Data (Raw)'!C126/15</f>
        <v>103.46666666666667</v>
      </c>
      <c r="D126" s="11"/>
      <c r="E126" s="57">
        <f>'Imports - Data (Raw)'!E126/15</f>
        <v>313.33333333333331</v>
      </c>
      <c r="F126" s="14"/>
      <c r="G126" s="69">
        <f>'Imports - Data (Raw)'!G126/15</f>
        <v>332</v>
      </c>
      <c r="H126" s="14"/>
      <c r="I126" s="57">
        <f>'Imports - Data (Raw)'!I126/15</f>
        <v>313.33333333333331</v>
      </c>
      <c r="J126" s="51"/>
      <c r="K126" s="14"/>
      <c r="L126" s="14"/>
      <c r="M126" s="20"/>
      <c r="N126" s="14"/>
      <c r="O126" s="14"/>
      <c r="P126" s="18"/>
      <c r="Q126" s="19"/>
      <c r="R126" s="19"/>
      <c r="S126" s="19"/>
      <c r="T126" s="19"/>
      <c r="U126" s="18"/>
      <c r="V126" s="27"/>
      <c r="W126" s="27"/>
      <c r="X126" s="27"/>
      <c r="Y126" s="27"/>
      <c r="Z126" s="18"/>
      <c r="AA126" s="19"/>
      <c r="AB126" s="19"/>
      <c r="AC126" s="19"/>
      <c r="AD126" s="19"/>
      <c r="AE126" s="19"/>
      <c r="AF126" s="19"/>
      <c r="AG126" s="18"/>
      <c r="AH126" s="31"/>
      <c r="AJ126" s="11"/>
      <c r="AK126" s="11"/>
      <c r="AL126" s="11"/>
      <c r="AM126" s="11"/>
      <c r="AN126" s="18"/>
      <c r="AO126" s="11"/>
      <c r="AP126" s="11"/>
      <c r="AQ126" s="11"/>
      <c r="AR126" s="11"/>
      <c r="AS126" s="11"/>
      <c r="AT126" s="54"/>
      <c r="AU126" s="18"/>
      <c r="AV126" s="11"/>
      <c r="AW126" s="11"/>
      <c r="AY126" s="34"/>
      <c r="BE126" s="18"/>
      <c r="BF126" s="34"/>
      <c r="BG126" s="34"/>
      <c r="BH126" s="49"/>
      <c r="BI126" s="34"/>
      <c r="BJ126" s="35"/>
      <c r="BK126" s="48"/>
      <c r="BL126" s="30"/>
      <c r="BO126" s="30"/>
      <c r="BP126" s="30">
        <v>6399</v>
      </c>
      <c r="BR126" s="30"/>
      <c r="BS126" s="30">
        <v>4075</v>
      </c>
      <c r="BV126" s="4">
        <v>6637</v>
      </c>
    </row>
    <row r="127" spans="1:74" x14ac:dyDescent="0.3">
      <c r="A127" s="180" t="s">
        <v>204</v>
      </c>
      <c r="B127" s="11"/>
      <c r="C127" s="57"/>
      <c r="D127" s="11"/>
      <c r="E127" s="57"/>
      <c r="F127" s="11"/>
      <c r="G127" s="14"/>
      <c r="H127" s="14"/>
      <c r="I127" s="57"/>
      <c r="J127" s="51"/>
      <c r="K127" s="14"/>
      <c r="L127" s="14"/>
      <c r="M127" s="20"/>
      <c r="N127" s="14"/>
      <c r="O127" s="14"/>
      <c r="P127" s="18"/>
      <c r="Q127" s="19"/>
      <c r="R127" s="19"/>
      <c r="S127" s="19"/>
      <c r="T127" s="19"/>
      <c r="U127" s="18"/>
      <c r="V127" s="27"/>
      <c r="W127" s="27"/>
      <c r="X127" s="27"/>
      <c r="Y127" s="27"/>
      <c r="Z127" s="18"/>
      <c r="AA127" s="19"/>
      <c r="AB127" s="19"/>
      <c r="AC127" s="19"/>
      <c r="AD127" s="19"/>
      <c r="AE127" s="19"/>
      <c r="AF127" s="19"/>
      <c r="AG127" s="48"/>
      <c r="AH127" s="31"/>
      <c r="AI127" s="31">
        <v>74</v>
      </c>
      <c r="AJ127" s="27"/>
      <c r="AK127" s="27"/>
      <c r="AL127" s="27"/>
      <c r="AM127" s="27"/>
      <c r="AN127" s="18"/>
      <c r="AO127" s="31"/>
      <c r="AP127" s="30"/>
      <c r="AQ127" s="14"/>
      <c r="AR127" s="14"/>
      <c r="AS127" s="14"/>
      <c r="AT127" s="32"/>
      <c r="AU127" s="18"/>
      <c r="AV127" s="33"/>
      <c r="AW127" s="33"/>
      <c r="AX127" s="18" t="s">
        <v>7</v>
      </c>
      <c r="AY127" s="34">
        <v>59</v>
      </c>
      <c r="AZ127" s="91">
        <f>'Imports - Data (Raw)'!AZ127/15</f>
        <v>17.666666666666668</v>
      </c>
      <c r="BA127" s="11">
        <v>61</v>
      </c>
      <c r="BB127" s="11">
        <f>'Imports - Data (Raw)'!BB127/15</f>
        <v>19.666666666666668</v>
      </c>
      <c r="BE127" s="18" t="s">
        <v>7</v>
      </c>
      <c r="BF127" s="34">
        <v>240</v>
      </c>
      <c r="BG127" s="34">
        <f>'Imports - Data (Raw)'!BG127/15</f>
        <v>576</v>
      </c>
      <c r="BH127" s="18" t="s">
        <v>7</v>
      </c>
      <c r="BI127" s="34">
        <v>439</v>
      </c>
      <c r="BJ127" s="35">
        <f>'Imports - Data (Raw)'!BJ127/15</f>
        <v>1053.8666666666666</v>
      </c>
      <c r="BK127" s="15" t="s">
        <v>7</v>
      </c>
      <c r="BL127" s="30">
        <v>189</v>
      </c>
      <c r="BM127" s="30">
        <v>252</v>
      </c>
      <c r="BO127" s="30"/>
      <c r="BP127" s="30"/>
      <c r="BR127" s="30"/>
      <c r="BS127" s="30"/>
    </row>
    <row r="128" spans="1:74" x14ac:dyDescent="0.3">
      <c r="A128" s="180" t="s">
        <v>203</v>
      </c>
      <c r="B128" s="14"/>
      <c r="C128" s="57"/>
      <c r="D128" s="11"/>
      <c r="E128" s="57"/>
      <c r="F128" s="14"/>
      <c r="G128" s="14"/>
      <c r="H128" s="14"/>
      <c r="I128" s="57"/>
      <c r="J128" s="51"/>
      <c r="K128" s="14"/>
      <c r="L128" s="14"/>
      <c r="M128" s="20"/>
      <c r="N128" s="14"/>
      <c r="O128" s="14"/>
      <c r="P128" s="18"/>
      <c r="Q128" s="19"/>
      <c r="R128" s="19"/>
      <c r="S128" s="19"/>
      <c r="T128" s="19"/>
      <c r="U128" s="18"/>
      <c r="V128" s="27"/>
      <c r="W128" s="27"/>
      <c r="X128" s="27"/>
      <c r="Y128" s="27"/>
      <c r="Z128" s="18"/>
      <c r="AA128" s="19"/>
      <c r="AB128" s="19"/>
      <c r="AC128" s="19"/>
      <c r="AD128" s="19"/>
      <c r="AE128" s="19"/>
      <c r="AF128" s="19">
        <v>16</v>
      </c>
      <c r="AG128" s="18"/>
      <c r="AH128" s="31"/>
      <c r="AI128" s="31">
        <v>17</v>
      </c>
      <c r="AJ128" s="11"/>
      <c r="AK128" s="11"/>
      <c r="AL128" s="11"/>
      <c r="AM128" s="11"/>
      <c r="AN128" s="18"/>
      <c r="AO128" s="11"/>
      <c r="AP128" s="11"/>
      <c r="AQ128" s="11"/>
      <c r="AR128" s="11"/>
      <c r="AS128" s="11"/>
      <c r="AT128" s="54"/>
      <c r="AU128" s="18"/>
      <c r="AV128" s="11"/>
      <c r="AW128" s="11"/>
      <c r="AX128" s="18" t="s">
        <v>7</v>
      </c>
      <c r="AY128" s="34">
        <v>52</v>
      </c>
      <c r="AZ128" s="91">
        <f>'Imports - Data (Raw)'!AZ128/15</f>
        <v>27.733333333333334</v>
      </c>
      <c r="BA128" s="11">
        <v>57</v>
      </c>
      <c r="BB128" s="11">
        <f>'Imports - Data (Raw)'!BB128/15</f>
        <v>30</v>
      </c>
      <c r="BE128" s="18"/>
      <c r="BF128" s="34"/>
      <c r="BG128" s="34"/>
      <c r="BH128" s="18"/>
      <c r="BI128" s="34"/>
      <c r="BJ128" s="35"/>
      <c r="BK128" s="48"/>
      <c r="BL128" s="30"/>
      <c r="BM128" s="30"/>
      <c r="BO128" s="30"/>
      <c r="BP128" s="30"/>
      <c r="BR128" s="30"/>
      <c r="BS128" s="30"/>
    </row>
    <row r="129" spans="1:74" x14ac:dyDescent="0.3">
      <c r="A129" s="180" t="s">
        <v>205</v>
      </c>
      <c r="B129" s="14"/>
      <c r="C129" s="57"/>
      <c r="D129" s="11"/>
      <c r="E129" s="57"/>
      <c r="F129" s="14"/>
      <c r="G129" s="14"/>
      <c r="H129" s="14"/>
      <c r="I129" s="57"/>
      <c r="J129" s="51"/>
      <c r="K129" s="14"/>
      <c r="L129" s="14"/>
      <c r="M129" s="20"/>
      <c r="N129" s="14"/>
      <c r="O129" s="14"/>
      <c r="P129" s="18"/>
      <c r="Q129" s="19"/>
      <c r="R129" s="19"/>
      <c r="S129" s="19"/>
      <c r="T129" s="19"/>
      <c r="U129" s="18"/>
      <c r="V129" s="27"/>
      <c r="W129" s="27"/>
      <c r="X129" s="27"/>
      <c r="Y129" s="27"/>
      <c r="Z129" s="18"/>
      <c r="AA129" s="19"/>
      <c r="AB129" s="19"/>
      <c r="AC129" s="19"/>
      <c r="AD129" s="19"/>
      <c r="AE129" s="19"/>
      <c r="AF129" s="19">
        <v>356</v>
      </c>
      <c r="AG129" s="18"/>
      <c r="AH129" s="31"/>
      <c r="AI129" s="31">
        <v>341</v>
      </c>
      <c r="AJ129" s="11"/>
      <c r="AK129" s="11"/>
      <c r="AL129" s="11"/>
      <c r="AM129" s="11"/>
      <c r="AN129" s="18"/>
      <c r="AO129" s="11"/>
      <c r="AP129" s="11"/>
      <c r="AQ129" s="11"/>
      <c r="AR129" s="11"/>
      <c r="AS129" s="11"/>
      <c r="AT129" s="54"/>
      <c r="AU129" s="18"/>
      <c r="AV129" s="11"/>
      <c r="AW129" s="11"/>
      <c r="AY129" s="34"/>
      <c r="AZ129" s="91">
        <f>'Imports - Data (Raw)'!AZ129/15</f>
        <v>1512.3333333333333</v>
      </c>
      <c r="BB129" s="11">
        <f>'Imports - Data (Raw)'!BB129/15</f>
        <v>1474.6666666666667</v>
      </c>
      <c r="BD129" s="11">
        <f>'Imports - Data (Raw)'!BD129/15</f>
        <v>1056</v>
      </c>
      <c r="BE129" s="48"/>
      <c r="BF129" s="34"/>
      <c r="BG129" s="34">
        <f>'Imports - Data (Raw)'!BG129/15</f>
        <v>1673.2</v>
      </c>
      <c r="BH129" s="48"/>
      <c r="BI129" s="34"/>
      <c r="BJ129" s="35">
        <f>'Imports - Data (Raw)'!BJ129/15</f>
        <v>920.66666666666663</v>
      </c>
      <c r="BK129" s="48"/>
      <c r="BL129" s="30"/>
      <c r="BM129" s="30">
        <v>2883</v>
      </c>
      <c r="BO129" s="30"/>
      <c r="BP129" s="30"/>
      <c r="BR129" s="30"/>
      <c r="BS129" s="30"/>
    </row>
    <row r="130" spans="1:74" x14ac:dyDescent="0.3">
      <c r="A130" s="180" t="s">
        <v>206</v>
      </c>
      <c r="B130" s="14"/>
      <c r="C130" s="57"/>
      <c r="D130" s="11"/>
      <c r="E130" s="57"/>
      <c r="F130" s="14"/>
      <c r="G130" s="14"/>
      <c r="H130" s="14"/>
      <c r="I130" s="57"/>
      <c r="J130" s="51"/>
      <c r="K130" s="14"/>
      <c r="L130" s="14"/>
      <c r="M130" s="20"/>
      <c r="N130" s="14"/>
      <c r="O130" s="14"/>
      <c r="P130" s="18"/>
      <c r="Q130" s="19"/>
      <c r="R130" s="19"/>
      <c r="S130" s="19"/>
      <c r="T130" s="19"/>
      <c r="U130" s="18"/>
      <c r="V130" s="27"/>
      <c r="W130" s="27"/>
      <c r="X130" s="27"/>
      <c r="Y130" s="27"/>
      <c r="Z130" s="18"/>
      <c r="AA130" s="19"/>
      <c r="AB130" s="19"/>
      <c r="AC130" s="19"/>
      <c r="AD130" s="19"/>
      <c r="AE130" s="19"/>
      <c r="AF130" s="19"/>
      <c r="AG130" s="48"/>
      <c r="AH130" s="31"/>
      <c r="AI130" s="31"/>
      <c r="AJ130" s="27"/>
      <c r="AK130" s="27">
        <v>497</v>
      </c>
      <c r="AL130" s="27"/>
      <c r="AM130" s="27">
        <v>568</v>
      </c>
      <c r="AN130" s="18"/>
      <c r="AO130" s="31"/>
      <c r="AP130" s="30">
        <v>564</v>
      </c>
      <c r="AQ130" s="14"/>
      <c r="AR130" s="14">
        <v>711</v>
      </c>
      <c r="AS130" s="14"/>
      <c r="AT130" s="32">
        <v>205</v>
      </c>
      <c r="AU130" s="20" t="s">
        <v>7</v>
      </c>
      <c r="AV130" s="33">
        <v>100</v>
      </c>
      <c r="AW130" s="33">
        <v>1689</v>
      </c>
      <c r="AX130" s="18" t="s">
        <v>7</v>
      </c>
      <c r="AY130" s="34"/>
      <c r="BE130" s="18"/>
      <c r="BF130" s="34"/>
      <c r="BG130" s="34"/>
      <c r="BH130" s="18"/>
      <c r="BI130" s="34"/>
      <c r="BJ130" s="35"/>
      <c r="BK130" s="48"/>
      <c r="BL130" s="30"/>
      <c r="BM130" s="30"/>
      <c r="BO130" s="30"/>
      <c r="BP130" s="30"/>
      <c r="BR130" s="30"/>
      <c r="BS130" s="30"/>
    </row>
    <row r="131" spans="1:74" x14ac:dyDescent="0.3">
      <c r="A131" s="180" t="s">
        <v>207</v>
      </c>
      <c r="B131" s="11"/>
      <c r="C131" s="57"/>
      <c r="D131" s="11"/>
      <c r="E131" s="57"/>
      <c r="F131" s="14"/>
      <c r="G131" s="14">
        <f>'Imports - Data (Raw)'!G131/15</f>
        <v>53.333333333333336</v>
      </c>
      <c r="H131" s="14"/>
      <c r="I131" s="57">
        <f>'Imports - Data (Raw)'!I131/15</f>
        <v>46.666666666666664</v>
      </c>
      <c r="J131" s="51"/>
      <c r="K131" s="14"/>
      <c r="L131" s="14"/>
      <c r="M131" s="20"/>
      <c r="N131" s="14"/>
      <c r="O131" s="14"/>
      <c r="P131" s="18" t="s">
        <v>7</v>
      </c>
      <c r="Q131" s="19"/>
      <c r="R131" s="19">
        <v>1079</v>
      </c>
      <c r="S131" s="19">
        <v>2200</v>
      </c>
      <c r="T131" s="19">
        <v>1425</v>
      </c>
      <c r="U131" s="18" t="s">
        <v>7</v>
      </c>
      <c r="V131" s="27">
        <v>4100</v>
      </c>
      <c r="W131" s="27">
        <v>2769</v>
      </c>
      <c r="X131" s="27">
        <v>3450</v>
      </c>
      <c r="Y131" s="27">
        <v>2083</v>
      </c>
      <c r="Z131" s="18" t="s">
        <v>7</v>
      </c>
      <c r="AA131" s="19">
        <v>3250</v>
      </c>
      <c r="AB131" s="19">
        <v>1986</v>
      </c>
      <c r="AC131" s="19">
        <v>3760</v>
      </c>
      <c r="AD131" s="19">
        <v>2482</v>
      </c>
      <c r="AE131" s="19">
        <v>3920</v>
      </c>
      <c r="AF131" s="19">
        <v>2817</v>
      </c>
      <c r="AG131" s="48" t="s">
        <v>7</v>
      </c>
      <c r="AH131" s="31">
        <v>5650</v>
      </c>
      <c r="AI131" s="31">
        <v>3754</v>
      </c>
      <c r="AJ131" s="27"/>
      <c r="AK131" s="27">
        <v>2492</v>
      </c>
      <c r="AL131" s="27"/>
      <c r="AM131" s="27">
        <v>2645</v>
      </c>
      <c r="AN131" s="18" t="s">
        <v>7</v>
      </c>
      <c r="AO131" s="31">
        <v>84</v>
      </c>
      <c r="AP131" s="30">
        <v>224</v>
      </c>
      <c r="AQ131" s="14">
        <v>37</v>
      </c>
      <c r="AR131" s="14">
        <v>163</v>
      </c>
      <c r="AS131" s="14">
        <v>12</v>
      </c>
      <c r="AT131" s="32">
        <v>48</v>
      </c>
      <c r="AU131" s="18" t="s">
        <v>7</v>
      </c>
      <c r="AV131" s="33">
        <v>12</v>
      </c>
      <c r="AW131" s="33">
        <v>44</v>
      </c>
      <c r="AX131" s="18" t="s">
        <v>7</v>
      </c>
      <c r="AY131" s="79">
        <v>13.5</v>
      </c>
      <c r="AZ131" s="91">
        <f>'Imports - Data (Raw)'!AZ131/15</f>
        <v>40.533333333333331</v>
      </c>
      <c r="BA131" s="11">
        <v>13</v>
      </c>
      <c r="BB131" s="11">
        <f>'Imports - Data (Raw)'!BB131/15</f>
        <v>43.333333333333336</v>
      </c>
      <c r="BC131" s="11">
        <v>24</v>
      </c>
      <c r="BD131" s="11">
        <f>'Imports - Data (Raw)'!BD131/15</f>
        <v>44.8</v>
      </c>
      <c r="BE131" s="18" t="s">
        <v>7</v>
      </c>
      <c r="BF131" s="34">
        <v>900</v>
      </c>
      <c r="BG131" s="34">
        <f>'Imports - Data (Raw)'!BG131/15</f>
        <v>480</v>
      </c>
      <c r="BH131" s="18" t="s">
        <v>7</v>
      </c>
      <c r="BI131" s="34">
        <v>50</v>
      </c>
      <c r="BJ131" s="35">
        <f>'Imports - Data (Raw)'!BJ131/15</f>
        <v>169.33333333333334</v>
      </c>
      <c r="BK131" s="15" t="s">
        <v>7</v>
      </c>
      <c r="BL131" s="30">
        <v>30</v>
      </c>
      <c r="BM131" s="30">
        <v>75</v>
      </c>
      <c r="BN131" s="15" t="s">
        <v>7</v>
      </c>
      <c r="BO131" s="30">
        <v>35</v>
      </c>
      <c r="BP131" s="30">
        <v>141</v>
      </c>
      <c r="BQ131" s="15" t="s">
        <v>7</v>
      </c>
      <c r="BR131" s="30">
        <v>50</v>
      </c>
      <c r="BS131" s="30">
        <v>167</v>
      </c>
      <c r="BT131" s="15" t="s">
        <v>7</v>
      </c>
      <c r="BU131" s="4">
        <v>36</v>
      </c>
      <c r="BV131" s="4">
        <v>120</v>
      </c>
    </row>
    <row r="132" spans="1:74" x14ac:dyDescent="0.3">
      <c r="A132" s="180" t="s">
        <v>208</v>
      </c>
      <c r="B132" s="11"/>
      <c r="C132" s="57"/>
      <c r="D132" s="11"/>
      <c r="E132" s="57"/>
      <c r="F132" s="14"/>
      <c r="G132" s="14"/>
      <c r="H132" s="14"/>
      <c r="I132" s="57"/>
      <c r="J132" s="51"/>
      <c r="K132" s="14"/>
      <c r="L132" s="14"/>
      <c r="M132" s="20"/>
      <c r="N132" s="14"/>
      <c r="O132" s="14"/>
      <c r="P132" s="18"/>
      <c r="Q132" s="19"/>
      <c r="R132" s="19"/>
      <c r="S132" s="19"/>
      <c r="T132" s="19"/>
      <c r="U132" s="18"/>
      <c r="V132" s="27"/>
      <c r="W132" s="27"/>
      <c r="X132" s="27"/>
      <c r="Y132" s="27"/>
      <c r="Z132" s="18"/>
      <c r="AA132" s="19"/>
      <c r="AB132" s="19"/>
      <c r="AC132" s="19"/>
      <c r="AD132" s="19"/>
      <c r="AE132" s="19"/>
      <c r="AF132" s="19"/>
      <c r="AG132" s="48"/>
      <c r="AH132" s="31"/>
      <c r="AI132" s="31"/>
      <c r="AJ132" s="27"/>
      <c r="AK132" s="27"/>
      <c r="AL132" s="27"/>
      <c r="AM132" s="27"/>
      <c r="AN132" s="18" t="s">
        <v>7</v>
      </c>
      <c r="AO132" s="31">
        <v>1950</v>
      </c>
      <c r="AP132" s="30">
        <v>1950</v>
      </c>
      <c r="AQ132" s="14">
        <v>810</v>
      </c>
      <c r="AR132" s="14">
        <v>810</v>
      </c>
      <c r="AS132" s="14">
        <v>389</v>
      </c>
      <c r="AT132" s="32">
        <v>389</v>
      </c>
      <c r="AU132" s="18" t="s">
        <v>7</v>
      </c>
      <c r="AV132" s="33">
        <v>510</v>
      </c>
      <c r="AW132" s="33">
        <v>408</v>
      </c>
      <c r="AX132" s="18" t="s">
        <v>7</v>
      </c>
      <c r="AY132" s="34">
        <v>820</v>
      </c>
      <c r="AZ132" s="91">
        <f>'Imports - Data (Raw)'!AZ132/15</f>
        <v>492</v>
      </c>
      <c r="BA132" s="11">
        <v>1070</v>
      </c>
      <c r="BB132" s="11">
        <f>'Imports - Data (Raw)'!BB132/15</f>
        <v>590.66666666666663</v>
      </c>
      <c r="BC132" s="11">
        <v>350</v>
      </c>
      <c r="BD132" s="11">
        <f>'Imports - Data (Raw)'!BD132/15</f>
        <v>233.33333333333334</v>
      </c>
      <c r="BE132" s="18" t="s">
        <v>7</v>
      </c>
      <c r="BF132" s="34"/>
      <c r="BG132" s="34"/>
      <c r="BH132" s="18" t="s">
        <v>7</v>
      </c>
      <c r="BI132" s="34">
        <v>2500</v>
      </c>
      <c r="BJ132" s="35">
        <f>'Imports - Data (Raw)'!BJ132/15</f>
        <v>1000</v>
      </c>
      <c r="BK132" s="15" t="s">
        <v>7</v>
      </c>
      <c r="BL132" s="30">
        <v>2246</v>
      </c>
      <c r="BM132" s="30">
        <v>2103</v>
      </c>
      <c r="BN132" s="15" t="s">
        <v>7</v>
      </c>
      <c r="BO132" s="30">
        <v>300</v>
      </c>
      <c r="BP132" s="30">
        <v>160</v>
      </c>
      <c r="BQ132" s="15" t="s">
        <v>7</v>
      </c>
      <c r="BR132" s="30">
        <v>500</v>
      </c>
      <c r="BS132" s="30">
        <v>267</v>
      </c>
      <c r="BT132" s="15" t="s">
        <v>7</v>
      </c>
      <c r="BU132" s="4">
        <v>394</v>
      </c>
      <c r="BV132" s="4">
        <v>212</v>
      </c>
    </row>
    <row r="133" spans="1:74" x14ac:dyDescent="0.3">
      <c r="A133" s="188" t="s">
        <v>209</v>
      </c>
      <c r="B133" s="11"/>
      <c r="C133" s="57"/>
      <c r="D133" s="11"/>
      <c r="E133" s="57"/>
      <c r="F133" s="14"/>
      <c r="G133" s="14"/>
      <c r="H133" s="14"/>
      <c r="I133" s="57"/>
      <c r="J133" s="51"/>
      <c r="K133" s="14"/>
      <c r="L133" s="14"/>
      <c r="M133" s="20"/>
      <c r="N133" s="14"/>
      <c r="O133" s="14"/>
      <c r="P133" s="18"/>
      <c r="Q133" s="19"/>
      <c r="R133" s="19"/>
      <c r="S133" s="19"/>
      <c r="T133" s="19"/>
      <c r="U133" s="18"/>
      <c r="V133" s="27"/>
      <c r="W133" s="27"/>
      <c r="X133" s="27"/>
      <c r="Y133" s="27"/>
      <c r="Z133" s="18"/>
      <c r="AA133" s="19"/>
      <c r="AB133" s="19"/>
      <c r="AC133" s="19"/>
      <c r="AD133" s="19"/>
      <c r="AE133" s="19"/>
      <c r="AF133" s="19"/>
      <c r="AG133" s="48"/>
      <c r="AH133" s="31"/>
      <c r="AI133" s="31"/>
      <c r="AJ133" s="27"/>
      <c r="AK133" s="27"/>
      <c r="AL133" s="27"/>
      <c r="AM133" s="27"/>
      <c r="AN133" s="18" t="s">
        <v>7</v>
      </c>
      <c r="AO133" s="30">
        <v>9600</v>
      </c>
      <c r="AP133" s="30">
        <v>1320</v>
      </c>
      <c r="AQ133" s="14">
        <v>5750</v>
      </c>
      <c r="AR133" s="14">
        <v>1581</v>
      </c>
      <c r="AS133" s="14">
        <v>6640</v>
      </c>
      <c r="AT133" s="32">
        <v>1016</v>
      </c>
      <c r="AU133" s="18" t="s">
        <v>7</v>
      </c>
      <c r="AV133" s="33">
        <v>1100</v>
      </c>
      <c r="AW133" s="33">
        <v>293</v>
      </c>
      <c r="AX133" s="18" t="s">
        <v>7</v>
      </c>
      <c r="AY133" s="34">
        <v>1350</v>
      </c>
      <c r="AZ133" s="91">
        <f>'Imports - Data (Raw)'!AZ133/15</f>
        <v>337.33333333333331</v>
      </c>
      <c r="BA133" s="11">
        <v>2635</v>
      </c>
      <c r="BB133" s="11">
        <f>'Imports - Data (Raw)'!BB133/15</f>
        <v>549.4</v>
      </c>
      <c r="BC133" s="11">
        <v>11000</v>
      </c>
      <c r="BD133" s="11">
        <f>'Imports - Data (Raw)'!BD133/15</f>
        <v>2933.3333333333335</v>
      </c>
      <c r="BE133" s="18" t="s">
        <v>7</v>
      </c>
      <c r="BF133" s="34">
        <v>35000</v>
      </c>
      <c r="BG133" s="34">
        <f>'Imports - Data (Raw)'!BG133/15</f>
        <v>7000</v>
      </c>
      <c r="BH133" s="18" t="s">
        <v>7</v>
      </c>
      <c r="BI133" s="34">
        <v>26748</v>
      </c>
      <c r="BJ133" s="35">
        <f>'Imports - Data (Raw)'!BJ133/15</f>
        <v>7132.8</v>
      </c>
      <c r="BK133" s="15" t="s">
        <v>7</v>
      </c>
      <c r="BL133" s="30">
        <v>11150</v>
      </c>
      <c r="BM133" s="30">
        <v>2973</v>
      </c>
      <c r="BN133" s="15" t="s">
        <v>7</v>
      </c>
      <c r="BO133" s="30">
        <v>3100</v>
      </c>
      <c r="BP133" s="30">
        <v>1033</v>
      </c>
      <c r="BQ133" s="15" t="s">
        <v>7</v>
      </c>
      <c r="BR133" s="29">
        <v>1800</v>
      </c>
      <c r="BS133" s="30">
        <v>533</v>
      </c>
      <c r="BT133" s="15" t="s">
        <v>7</v>
      </c>
      <c r="BU133" s="4">
        <v>1613</v>
      </c>
      <c r="BV133" s="4">
        <v>478</v>
      </c>
    </row>
    <row r="134" spans="1:74" x14ac:dyDescent="0.3">
      <c r="A134" s="25" t="s">
        <v>23</v>
      </c>
      <c r="B134" s="11"/>
      <c r="C134" s="57"/>
      <c r="D134" s="11"/>
      <c r="E134" s="57"/>
      <c r="F134" s="14"/>
      <c r="G134" s="14">
        <f>'Imports - Data (Raw)'!G134/15</f>
        <v>420</v>
      </c>
      <c r="H134" s="14"/>
      <c r="I134" s="57">
        <f>'Imports - Data (Raw)'!I134/15</f>
        <v>386.66666666666669</v>
      </c>
      <c r="J134" s="51"/>
      <c r="K134" s="14"/>
      <c r="L134" s="14"/>
      <c r="M134" s="20"/>
      <c r="N134" s="14"/>
      <c r="O134" s="14"/>
      <c r="P134" s="18"/>
      <c r="Q134" s="19"/>
      <c r="R134" s="19"/>
      <c r="S134" s="19"/>
      <c r="T134" s="19"/>
      <c r="U134" s="18"/>
      <c r="V134" s="27"/>
      <c r="W134" s="27"/>
      <c r="X134" s="27"/>
      <c r="Y134" s="27"/>
      <c r="Z134" s="18"/>
      <c r="AA134" s="19"/>
      <c r="AB134" s="19"/>
      <c r="AC134" s="19"/>
      <c r="AD134" s="19"/>
      <c r="AE134" s="19"/>
      <c r="AF134" s="19"/>
      <c r="AG134" s="48"/>
      <c r="AH134" s="31"/>
      <c r="AI134" s="31"/>
      <c r="AJ134" s="27"/>
      <c r="AK134" s="27"/>
      <c r="AL134" s="27"/>
      <c r="AM134" s="27"/>
      <c r="AN134" s="18"/>
      <c r="AO134" s="30"/>
      <c r="AP134" s="30"/>
      <c r="AQ134" s="14"/>
      <c r="AR134" s="14"/>
      <c r="AS134" s="14"/>
      <c r="AT134" s="32"/>
      <c r="AU134" s="18"/>
      <c r="AV134" s="33"/>
      <c r="AW134" s="33"/>
      <c r="AX134" s="18" t="s">
        <v>7</v>
      </c>
      <c r="AY134" s="34"/>
      <c r="BC134" s="61">
        <v>200</v>
      </c>
      <c r="BD134" s="11">
        <f>'Imports - Data (Raw)'!BD134/15</f>
        <v>266.66666666666669</v>
      </c>
      <c r="BE134" s="18"/>
      <c r="BF134" s="34"/>
      <c r="BG134" s="34">
        <f>'Imports - Data (Raw)'!BG134/15</f>
        <v>573.33333333333337</v>
      </c>
      <c r="BH134" s="18"/>
      <c r="BI134" s="34"/>
      <c r="BJ134" s="93">
        <f>'Imports - Data (Raw)'!BJ134/15</f>
        <v>398.13333333333333</v>
      </c>
      <c r="BK134" s="48"/>
      <c r="BL134" s="30"/>
      <c r="BM134" s="30">
        <v>230</v>
      </c>
      <c r="BO134" s="30"/>
      <c r="BP134" s="30">
        <v>160</v>
      </c>
      <c r="BR134" s="30"/>
      <c r="BS134" s="30">
        <v>147</v>
      </c>
      <c r="BV134" s="4">
        <v>74</v>
      </c>
    </row>
    <row r="135" spans="1:74" x14ac:dyDescent="0.3">
      <c r="A135" s="222" t="s">
        <v>287</v>
      </c>
      <c r="B135" s="11"/>
      <c r="C135" s="57"/>
      <c r="D135" s="11"/>
      <c r="E135" s="57"/>
      <c r="F135" s="14"/>
      <c r="G135" s="14"/>
      <c r="H135" s="14"/>
      <c r="I135" s="57"/>
      <c r="J135" s="51"/>
      <c r="K135" s="14"/>
      <c r="L135" s="14"/>
      <c r="M135" s="20"/>
      <c r="N135" s="14"/>
      <c r="O135" s="14"/>
      <c r="P135" s="18"/>
      <c r="Q135" s="19"/>
      <c r="R135" s="19"/>
      <c r="S135" s="19"/>
      <c r="T135" s="19"/>
      <c r="U135" s="18"/>
      <c r="V135" s="27"/>
      <c r="W135" s="27"/>
      <c r="X135" s="27"/>
      <c r="Y135" s="27"/>
      <c r="Z135" s="18"/>
      <c r="AA135" s="19"/>
      <c r="AB135" s="19"/>
      <c r="AC135" s="19"/>
      <c r="AD135" s="19"/>
      <c r="AE135" s="19"/>
      <c r="AF135" s="19"/>
      <c r="AG135" s="48"/>
      <c r="AH135" s="31"/>
      <c r="AI135" s="31"/>
      <c r="AJ135" s="27"/>
      <c r="AK135" s="27"/>
      <c r="AL135" s="27"/>
      <c r="AM135" s="27"/>
      <c r="AN135" s="18"/>
      <c r="AO135" s="30"/>
      <c r="AP135" s="30"/>
      <c r="AQ135" s="14"/>
      <c r="AR135" s="14"/>
      <c r="AS135" s="14"/>
      <c r="AT135" s="32"/>
      <c r="AU135" s="18"/>
      <c r="AV135" s="33"/>
      <c r="AW135" s="33"/>
      <c r="AY135" s="34"/>
      <c r="BE135" s="18"/>
      <c r="BF135" s="34"/>
      <c r="BG135" s="34">
        <f>'Imports - Data (Raw)'!BG135/15</f>
        <v>180</v>
      </c>
      <c r="BH135" s="18"/>
      <c r="BI135" s="34"/>
      <c r="BJ135" s="35">
        <f>'Imports - Data (Raw)'!BJ135/15</f>
        <v>245.33333333333334</v>
      </c>
      <c r="BK135" s="48"/>
      <c r="BL135" s="30"/>
      <c r="BM135" s="30">
        <v>60</v>
      </c>
      <c r="BO135" s="30"/>
      <c r="BP135" s="30"/>
      <c r="BR135" s="30"/>
      <c r="BS135" s="30">
        <v>67</v>
      </c>
    </row>
    <row r="136" spans="1:74" x14ac:dyDescent="0.3">
      <c r="A136" s="180" t="s">
        <v>105</v>
      </c>
      <c r="B136" s="11"/>
      <c r="C136" s="57"/>
      <c r="D136" s="11"/>
      <c r="E136" s="57"/>
      <c r="F136" s="14"/>
      <c r="G136" s="14">
        <f>'Imports - Data (Raw)'!G136/15</f>
        <v>666.66666666666663</v>
      </c>
      <c r="H136" s="14"/>
      <c r="I136" s="57">
        <f>'Imports - Data (Raw)'!I136/15</f>
        <v>686.66666666666663</v>
      </c>
      <c r="J136" s="18" t="s">
        <v>25</v>
      </c>
      <c r="K136" s="14">
        <v>1950</v>
      </c>
      <c r="L136" s="14">
        <v>878</v>
      </c>
      <c r="M136" s="20" t="s">
        <v>25</v>
      </c>
      <c r="N136" s="14">
        <v>2077</v>
      </c>
      <c r="O136" s="14">
        <v>923</v>
      </c>
      <c r="P136" s="18" t="s">
        <v>25</v>
      </c>
      <c r="Q136" s="19"/>
      <c r="R136" s="19">
        <v>1279</v>
      </c>
      <c r="S136" s="19">
        <v>2800</v>
      </c>
      <c r="T136" s="19">
        <v>1434</v>
      </c>
      <c r="U136" s="18" t="s">
        <v>25</v>
      </c>
      <c r="V136" s="27">
        <v>3365</v>
      </c>
      <c r="W136" s="27">
        <v>1671</v>
      </c>
      <c r="X136" s="27">
        <v>3180</v>
      </c>
      <c r="Y136" s="27">
        <v>1427</v>
      </c>
      <c r="Z136" s="18" t="s">
        <v>25</v>
      </c>
      <c r="AA136" s="19">
        <v>3000</v>
      </c>
      <c r="AB136" s="19">
        <v>1375</v>
      </c>
      <c r="AC136" s="19"/>
      <c r="AD136" s="19">
        <v>1539</v>
      </c>
      <c r="AE136" s="37">
        <v>3043</v>
      </c>
      <c r="AF136" s="37">
        <v>1562</v>
      </c>
      <c r="AG136" s="48" t="s">
        <v>25</v>
      </c>
      <c r="AH136" s="31">
        <v>3499</v>
      </c>
      <c r="AI136" s="31">
        <v>1751</v>
      </c>
      <c r="AJ136" s="27">
        <v>3286</v>
      </c>
      <c r="AK136" s="27">
        <v>1692</v>
      </c>
      <c r="AL136" s="27">
        <v>7000</v>
      </c>
      <c r="AM136" s="27">
        <v>3266</v>
      </c>
      <c r="AN136" s="18" t="s">
        <v>25</v>
      </c>
      <c r="AO136" s="31">
        <v>5890</v>
      </c>
      <c r="AP136" s="30">
        <v>2912</v>
      </c>
      <c r="AQ136" s="14">
        <v>5080</v>
      </c>
      <c r="AR136" s="14">
        <v>2506</v>
      </c>
      <c r="AS136" s="14">
        <v>3230</v>
      </c>
      <c r="AT136" s="32">
        <v>1439</v>
      </c>
      <c r="AU136" s="18" t="s">
        <v>25</v>
      </c>
      <c r="AV136" s="33">
        <v>3050</v>
      </c>
      <c r="AW136" s="33">
        <v>1525</v>
      </c>
      <c r="AX136" s="18" t="s">
        <v>25</v>
      </c>
      <c r="AY136" s="34">
        <v>3240</v>
      </c>
      <c r="AZ136" s="91">
        <f>'Imports - Data (Raw)'!AZ136/15</f>
        <v>1680.6666666666667</v>
      </c>
      <c r="BA136" s="11">
        <v>3470</v>
      </c>
      <c r="BB136" s="11">
        <f>'Imports - Data (Raw)'!BB136/15</f>
        <v>1908.4666666666667</v>
      </c>
      <c r="BD136" s="11">
        <f>'Imports - Data (Raw)'!BD136/15</f>
        <v>2026.6666666666667</v>
      </c>
      <c r="BE136" s="18"/>
      <c r="BF136" s="34"/>
      <c r="BG136" s="34">
        <f>'Imports - Data (Raw)'!BG136/15</f>
        <v>266.66666666666669</v>
      </c>
      <c r="BH136" s="18"/>
      <c r="BI136" s="34"/>
      <c r="BJ136" s="35">
        <f>'Imports - Data (Raw)'!BJ136/15</f>
        <v>512.33333333333337</v>
      </c>
      <c r="BK136" s="48"/>
      <c r="BL136" s="30"/>
      <c r="BM136" s="30"/>
      <c r="BO136" s="30"/>
      <c r="BP136" s="30">
        <v>7</v>
      </c>
      <c r="BR136" s="30"/>
      <c r="BS136" s="30">
        <v>173</v>
      </c>
    </row>
    <row r="137" spans="1:74" x14ac:dyDescent="0.3">
      <c r="A137" s="180" t="s">
        <v>399</v>
      </c>
      <c r="B137" s="11"/>
      <c r="C137" s="57"/>
      <c r="D137" s="11"/>
      <c r="E137" s="57"/>
      <c r="F137" s="14"/>
      <c r="G137" s="14"/>
      <c r="H137" s="14"/>
      <c r="I137" s="57"/>
      <c r="J137" s="18"/>
      <c r="K137" s="14"/>
      <c r="L137" s="14"/>
      <c r="M137" s="20"/>
      <c r="N137" s="14"/>
      <c r="O137" s="14"/>
      <c r="P137" s="18"/>
      <c r="Q137" s="19"/>
      <c r="R137" s="19"/>
      <c r="S137" s="19"/>
      <c r="T137" s="19"/>
      <c r="U137" s="18"/>
      <c r="V137" s="27"/>
      <c r="W137" s="27"/>
      <c r="X137" s="27"/>
      <c r="Y137" s="27"/>
      <c r="Z137" s="18"/>
      <c r="AA137" s="19"/>
      <c r="AB137" s="19"/>
      <c r="AC137" s="19"/>
      <c r="AD137" s="19"/>
      <c r="AE137" s="52"/>
      <c r="AF137" s="52"/>
      <c r="AG137" s="48"/>
      <c r="AH137" s="31"/>
      <c r="AI137" s="31"/>
      <c r="AJ137" s="27"/>
      <c r="AK137" s="27"/>
      <c r="AL137" s="27"/>
      <c r="AM137" s="27"/>
      <c r="AN137" s="18"/>
      <c r="AO137" s="31"/>
      <c r="AP137" s="30"/>
      <c r="AQ137" s="14"/>
      <c r="AR137" s="14"/>
      <c r="AS137" s="14"/>
      <c r="AT137" s="32"/>
      <c r="AU137" s="18"/>
      <c r="AV137" s="33"/>
      <c r="AW137" s="33"/>
      <c r="AY137" s="34"/>
      <c r="BE137" s="18"/>
      <c r="BF137" s="34"/>
      <c r="BG137" s="34"/>
      <c r="BH137" s="49"/>
      <c r="BI137" s="34">
        <v>1800</v>
      </c>
      <c r="BJ137" s="35">
        <f>'Imports - Data (Raw)'!BJ137/15</f>
        <v>1200</v>
      </c>
      <c r="BK137" s="48"/>
      <c r="BL137" s="30"/>
      <c r="BM137" s="30"/>
      <c r="BO137" s="30"/>
      <c r="BP137" s="30"/>
      <c r="BR137" s="30"/>
      <c r="BS137" s="30">
        <v>292</v>
      </c>
    </row>
    <row r="138" spans="1:74" x14ac:dyDescent="0.3">
      <c r="A138" s="180" t="s">
        <v>343</v>
      </c>
      <c r="B138" s="14"/>
      <c r="C138" s="57">
        <f>'Imports - Data (Raw)'!C138/15</f>
        <v>2466.6666666666665</v>
      </c>
      <c r="D138" s="11"/>
      <c r="E138" s="57">
        <f>'Imports - Data (Raw)'!E138/15</f>
        <v>466.66666666666669</v>
      </c>
      <c r="F138" s="14"/>
      <c r="G138" s="14">
        <f>'Imports - Data (Raw)'!G138/15</f>
        <v>2800</v>
      </c>
      <c r="H138" s="14"/>
      <c r="I138" s="57">
        <f>'Imports - Data (Raw)'!I138/15</f>
        <v>2666.6666666666665</v>
      </c>
      <c r="J138" s="18" t="s">
        <v>24</v>
      </c>
      <c r="K138" s="14">
        <v>4000</v>
      </c>
      <c r="L138" s="14">
        <v>3014</v>
      </c>
      <c r="M138" s="20" t="s">
        <v>24</v>
      </c>
      <c r="N138" s="14">
        <v>4500</v>
      </c>
      <c r="O138" s="14">
        <v>2900</v>
      </c>
      <c r="P138" s="18" t="s">
        <v>24</v>
      </c>
      <c r="Q138" s="19">
        <v>5821</v>
      </c>
      <c r="R138" s="19">
        <v>3255</v>
      </c>
      <c r="S138" s="19">
        <v>5960</v>
      </c>
      <c r="T138" s="19">
        <v>2980</v>
      </c>
      <c r="U138" s="18" t="s">
        <v>24</v>
      </c>
      <c r="V138" s="27">
        <v>5300</v>
      </c>
      <c r="W138" s="27">
        <v>2557</v>
      </c>
      <c r="X138" s="27">
        <v>5470</v>
      </c>
      <c r="Y138" s="27">
        <v>2403</v>
      </c>
      <c r="Z138" s="18" t="s">
        <v>24</v>
      </c>
      <c r="AA138" s="19">
        <v>5600</v>
      </c>
      <c r="AB138" s="19">
        <v>2411</v>
      </c>
      <c r="AC138" s="19">
        <v>5569</v>
      </c>
      <c r="AD138" s="19">
        <v>2742</v>
      </c>
      <c r="AE138" s="59">
        <v>6720</v>
      </c>
      <c r="AF138" s="19">
        <v>3166</v>
      </c>
      <c r="AG138" s="48"/>
      <c r="AH138" s="31"/>
      <c r="AI138" s="31"/>
      <c r="AJ138" s="27"/>
      <c r="AK138" s="27"/>
      <c r="AL138" s="27"/>
      <c r="AM138" s="27"/>
      <c r="AN138" s="18"/>
      <c r="AO138" s="31"/>
      <c r="AP138" s="30"/>
      <c r="AQ138" s="14"/>
      <c r="AR138" s="14"/>
      <c r="AS138" s="14"/>
      <c r="AT138" s="32"/>
      <c r="AU138" s="18"/>
      <c r="AV138" s="33"/>
      <c r="AW138" s="33"/>
      <c r="AY138" s="34"/>
      <c r="BE138" s="18"/>
      <c r="BF138" s="34"/>
      <c r="BG138" s="34"/>
      <c r="BH138" s="49"/>
      <c r="BJ138" s="35"/>
      <c r="BK138" s="48"/>
      <c r="BL138" s="30"/>
      <c r="BM138" s="30"/>
      <c r="BO138" s="30"/>
      <c r="BP138" s="30"/>
      <c r="BR138" s="30">
        <v>2190</v>
      </c>
    </row>
    <row r="139" spans="1:74" x14ac:dyDescent="0.3">
      <c r="A139" s="180" t="s">
        <v>393</v>
      </c>
      <c r="B139" s="11"/>
      <c r="C139" s="57"/>
      <c r="D139" s="11"/>
      <c r="E139" s="57"/>
      <c r="F139" s="14"/>
      <c r="G139" s="14"/>
      <c r="H139" s="14"/>
      <c r="I139" s="57"/>
      <c r="J139" s="18"/>
      <c r="K139" s="14"/>
      <c r="L139" s="14"/>
      <c r="M139" s="20"/>
      <c r="N139" s="14"/>
      <c r="O139" s="14"/>
      <c r="P139" s="18"/>
      <c r="Q139" s="11"/>
      <c r="R139" s="11"/>
      <c r="S139" s="11"/>
      <c r="T139" s="11"/>
      <c r="U139" s="18"/>
      <c r="V139" s="11"/>
      <c r="W139" s="11"/>
      <c r="X139" s="11"/>
      <c r="Y139" s="11"/>
      <c r="Z139" s="18"/>
      <c r="AA139" s="19"/>
      <c r="AB139" s="19"/>
      <c r="AC139" s="19"/>
      <c r="AD139" s="19"/>
      <c r="AE139" s="19"/>
      <c r="AF139" s="19"/>
      <c r="AG139" s="48" t="s">
        <v>24</v>
      </c>
      <c r="AH139" s="29">
        <v>6860</v>
      </c>
      <c r="AI139" s="31">
        <v>3290</v>
      </c>
      <c r="AJ139" s="27"/>
      <c r="AK139" s="27">
        <v>3705</v>
      </c>
      <c r="AL139" s="27"/>
      <c r="AM139" s="27">
        <v>6687</v>
      </c>
      <c r="AN139" s="18" t="s">
        <v>24</v>
      </c>
      <c r="AO139" s="31">
        <v>12065</v>
      </c>
      <c r="AP139" s="30">
        <v>6938</v>
      </c>
      <c r="AQ139" s="57">
        <v>12650</v>
      </c>
      <c r="AR139" s="14">
        <v>7444</v>
      </c>
      <c r="AS139" s="14">
        <v>15650</v>
      </c>
      <c r="AT139" s="32">
        <v>9970</v>
      </c>
      <c r="AU139" s="18" t="s">
        <v>25</v>
      </c>
      <c r="AV139" s="33"/>
      <c r="AW139" s="33">
        <v>10746</v>
      </c>
      <c r="AY139" s="34"/>
      <c r="AZ139" s="91">
        <f>'Imports - Data (Raw)'!AZ139/15</f>
        <v>10308.666666666666</v>
      </c>
      <c r="BB139" s="11">
        <f>'Imports - Data (Raw)'!BB139/15</f>
        <v>9972.6666666666661</v>
      </c>
      <c r="BD139" s="11">
        <f>'Imports - Data (Raw)'!BD139/15</f>
        <v>1173.3333333333333</v>
      </c>
      <c r="BE139" s="18"/>
      <c r="BF139" s="34"/>
      <c r="BG139" s="34">
        <f>'Imports - Data (Raw)'!BG139/15</f>
        <v>1226.6666666666667</v>
      </c>
      <c r="BH139" s="49"/>
      <c r="BI139" s="34"/>
      <c r="BJ139" s="35">
        <f>'Imports - Data (Raw)'!BJ139/15</f>
        <v>4000</v>
      </c>
      <c r="BK139" s="48"/>
      <c r="BL139" s="30"/>
      <c r="BM139" s="30">
        <v>560</v>
      </c>
      <c r="BO139" s="30"/>
      <c r="BP139" s="30">
        <v>3100</v>
      </c>
      <c r="BR139" s="30"/>
      <c r="BS139" s="30">
        <v>4000</v>
      </c>
    </row>
    <row r="140" spans="1:74" x14ac:dyDescent="0.3">
      <c r="A140" s="180" t="s">
        <v>210</v>
      </c>
      <c r="B140" s="11"/>
      <c r="C140" s="57"/>
      <c r="D140" s="11"/>
      <c r="E140" s="57"/>
      <c r="F140" s="14"/>
      <c r="G140" s="14"/>
      <c r="H140" s="14"/>
      <c r="I140" s="57"/>
      <c r="J140" s="18"/>
      <c r="K140" s="14"/>
      <c r="L140" s="14"/>
      <c r="M140" s="20"/>
      <c r="N140" s="14"/>
      <c r="O140" s="14"/>
      <c r="P140" s="18"/>
      <c r="Q140" s="11"/>
      <c r="R140" s="11"/>
      <c r="S140" s="11"/>
      <c r="T140" s="11"/>
      <c r="U140" s="18"/>
      <c r="V140" s="11"/>
      <c r="W140" s="11"/>
      <c r="X140" s="11"/>
      <c r="Y140" s="11"/>
      <c r="Z140" s="18"/>
      <c r="AA140" s="19"/>
      <c r="AB140" s="19"/>
      <c r="AC140" s="19"/>
      <c r="AD140" s="19"/>
      <c r="AE140" s="19"/>
      <c r="AF140" s="19"/>
      <c r="AG140" s="48"/>
      <c r="AH140" s="30"/>
      <c r="AI140" s="31"/>
      <c r="AJ140" s="27"/>
      <c r="AK140" s="27"/>
      <c r="AL140" s="27"/>
      <c r="AM140" s="27"/>
      <c r="AN140" s="18"/>
      <c r="AO140" s="31"/>
      <c r="AP140" s="30"/>
      <c r="AQ140" s="57"/>
      <c r="AR140" s="14"/>
      <c r="AS140" s="14"/>
      <c r="AT140" s="32"/>
      <c r="AU140" s="18"/>
      <c r="AV140" s="33"/>
      <c r="AW140" s="33"/>
      <c r="AY140" s="34"/>
      <c r="BE140" s="18"/>
      <c r="BF140" s="34"/>
      <c r="BG140" s="34"/>
      <c r="BH140" s="49"/>
      <c r="BI140" s="34"/>
      <c r="BJ140" s="35"/>
      <c r="BK140" s="48"/>
      <c r="BL140" s="30"/>
      <c r="BM140" s="30"/>
      <c r="BO140" s="30"/>
      <c r="BP140" s="30"/>
      <c r="BR140" s="30"/>
      <c r="BS140" s="30"/>
      <c r="BV140" s="4">
        <v>2780</v>
      </c>
    </row>
    <row r="141" spans="1:74" x14ac:dyDescent="0.3">
      <c r="A141" s="180" t="s">
        <v>394</v>
      </c>
      <c r="B141" s="11"/>
      <c r="C141" s="57"/>
      <c r="D141" s="11"/>
      <c r="E141" s="57"/>
      <c r="F141" s="14"/>
      <c r="G141" s="14"/>
      <c r="H141" s="14"/>
      <c r="I141" s="57"/>
      <c r="J141" s="18"/>
      <c r="K141" s="14"/>
      <c r="L141" s="14"/>
      <c r="M141" s="20"/>
      <c r="N141" s="14"/>
      <c r="O141" s="14"/>
      <c r="P141" s="18"/>
      <c r="Q141" s="19"/>
      <c r="R141" s="19"/>
      <c r="S141" s="19"/>
      <c r="T141" s="19"/>
      <c r="U141" s="18"/>
      <c r="V141" s="27"/>
      <c r="W141" s="27"/>
      <c r="X141" s="27"/>
      <c r="Y141" s="27"/>
      <c r="Z141" s="18"/>
      <c r="AA141" s="19"/>
      <c r="AB141" s="19"/>
      <c r="AC141" s="19"/>
      <c r="AD141" s="19"/>
      <c r="AE141" s="19"/>
      <c r="AF141" s="19"/>
      <c r="AG141" s="48"/>
      <c r="AH141" s="31"/>
      <c r="AI141" s="31"/>
      <c r="AJ141" s="27"/>
      <c r="AK141" s="27"/>
      <c r="AL141" s="27"/>
      <c r="AM141" s="27"/>
      <c r="AN141" s="18"/>
      <c r="AO141" s="31"/>
      <c r="AP141" s="30"/>
      <c r="AQ141" s="14"/>
      <c r="AR141" s="14"/>
      <c r="AS141" s="14"/>
      <c r="AT141" s="32"/>
      <c r="AU141" s="18"/>
      <c r="AV141" s="33"/>
      <c r="AW141" s="33"/>
      <c r="AX141" s="18" t="s">
        <v>25</v>
      </c>
      <c r="AY141" s="34"/>
      <c r="BC141" s="11">
        <v>1800</v>
      </c>
      <c r="BD141" s="11">
        <f>'Imports - Data (Raw)'!BD141/15</f>
        <v>1350</v>
      </c>
      <c r="BE141" s="18" t="s">
        <v>25</v>
      </c>
      <c r="BF141" s="34">
        <v>250</v>
      </c>
      <c r="BG141" s="34">
        <f>'Imports - Data (Raw)'!BG141/15</f>
        <v>750</v>
      </c>
      <c r="BH141" s="18" t="s">
        <v>25</v>
      </c>
      <c r="BI141" s="34">
        <v>1950</v>
      </c>
      <c r="BJ141" s="35">
        <f>'Imports - Data (Raw)'!BJ141/15</f>
        <v>1462.4666666666667</v>
      </c>
      <c r="BK141" s="15" t="s">
        <v>25</v>
      </c>
      <c r="BL141" s="30">
        <v>106</v>
      </c>
      <c r="BM141" s="30">
        <v>320</v>
      </c>
      <c r="BO141" s="30"/>
      <c r="BP141" s="30">
        <v>107</v>
      </c>
      <c r="BR141" s="30"/>
      <c r="BS141" s="30">
        <v>300</v>
      </c>
    </row>
    <row r="142" spans="1:74" x14ac:dyDescent="0.3">
      <c r="A142" s="11" t="s">
        <v>47</v>
      </c>
      <c r="B142" s="14"/>
      <c r="C142" s="57">
        <f>'Imports - Data (Raw)'!C142/15</f>
        <v>1010</v>
      </c>
      <c r="D142" s="11"/>
      <c r="E142" s="57">
        <f>'Imports - Data (Raw)'!E142/15</f>
        <v>2886.6666666666665</v>
      </c>
      <c r="F142" s="14"/>
      <c r="G142" s="14">
        <f>'Imports - Data (Raw)'!G142/15</f>
        <v>8173.333333333333</v>
      </c>
      <c r="H142" s="14"/>
      <c r="I142" s="57">
        <f>'Imports - Data (Raw)'!I142/15</f>
        <v>7968.666666666667</v>
      </c>
      <c r="J142" s="18" t="s">
        <v>7</v>
      </c>
      <c r="K142" s="14">
        <v>1882</v>
      </c>
      <c r="L142" s="14">
        <v>8685</v>
      </c>
      <c r="M142" s="20" t="s">
        <v>7</v>
      </c>
      <c r="N142" s="14">
        <v>2846</v>
      </c>
      <c r="O142" s="14">
        <v>9256</v>
      </c>
      <c r="P142" s="18" t="s">
        <v>7</v>
      </c>
      <c r="Q142" s="19">
        <v>2200</v>
      </c>
      <c r="R142" s="19">
        <v>4230</v>
      </c>
      <c r="S142" s="19">
        <v>1405</v>
      </c>
      <c r="T142" s="19">
        <v>2626</v>
      </c>
      <c r="U142" s="18" t="s">
        <v>7</v>
      </c>
      <c r="V142" s="27">
        <v>1831</v>
      </c>
      <c r="W142" s="27">
        <v>2738</v>
      </c>
      <c r="X142" s="27">
        <v>1930</v>
      </c>
      <c r="Y142" s="27">
        <v>2544</v>
      </c>
      <c r="Z142" s="18" t="s">
        <v>7</v>
      </c>
      <c r="AA142" s="19">
        <v>2050</v>
      </c>
      <c r="AB142" s="19">
        <v>2619</v>
      </c>
      <c r="AC142" s="19"/>
      <c r="AD142" s="19"/>
      <c r="AE142" s="19"/>
      <c r="AF142" s="19"/>
      <c r="AG142" s="48" t="s">
        <v>7</v>
      </c>
      <c r="AH142" s="31">
        <v>3930</v>
      </c>
      <c r="AI142" s="31">
        <v>3781</v>
      </c>
      <c r="AJ142" s="75">
        <v>3653</v>
      </c>
      <c r="AK142" s="75">
        <v>4878</v>
      </c>
      <c r="AL142" s="75">
        <v>3522</v>
      </c>
      <c r="AM142" s="75">
        <v>4969</v>
      </c>
      <c r="AN142" s="18" t="s">
        <v>7</v>
      </c>
      <c r="AO142" s="31">
        <v>3600</v>
      </c>
      <c r="AP142" s="30">
        <v>5114</v>
      </c>
      <c r="AQ142" s="14">
        <v>4100</v>
      </c>
      <c r="AR142" s="14">
        <v>5785</v>
      </c>
      <c r="AS142" s="14">
        <v>3554</v>
      </c>
      <c r="AT142" s="32">
        <v>6327</v>
      </c>
      <c r="AU142" s="18" t="s">
        <v>7</v>
      </c>
      <c r="AV142" s="33">
        <v>3597</v>
      </c>
      <c r="AW142" s="33">
        <v>6499</v>
      </c>
      <c r="AY142" s="34"/>
      <c r="BE142" s="48"/>
      <c r="BF142" s="34"/>
      <c r="BG142" s="34"/>
      <c r="BH142" s="48"/>
      <c r="BI142" s="34"/>
      <c r="BJ142" s="35"/>
      <c r="BL142" s="30"/>
      <c r="BM142" s="30"/>
      <c r="BO142" s="30"/>
      <c r="BP142" s="30">
        <v>8921</v>
      </c>
      <c r="BR142" s="30"/>
      <c r="BS142" s="30">
        <v>9613</v>
      </c>
      <c r="BV142" s="4">
        <v>9885</v>
      </c>
    </row>
    <row r="143" spans="1:74" x14ac:dyDescent="0.3">
      <c r="A143" s="180" t="s">
        <v>211</v>
      </c>
      <c r="B143" s="11"/>
      <c r="C143" s="57"/>
      <c r="D143" s="11"/>
      <c r="E143" s="57"/>
      <c r="F143" s="14"/>
      <c r="G143" s="14"/>
      <c r="H143" s="14"/>
      <c r="I143" s="57"/>
      <c r="J143" s="18"/>
      <c r="K143" s="14"/>
      <c r="L143" s="14"/>
      <c r="M143" s="20"/>
      <c r="N143" s="14"/>
      <c r="O143" s="14"/>
      <c r="P143" s="18"/>
      <c r="Q143" s="19"/>
      <c r="R143" s="19"/>
      <c r="S143" s="19"/>
      <c r="T143" s="19"/>
      <c r="U143" s="18"/>
      <c r="V143" s="27"/>
      <c r="W143" s="27"/>
      <c r="X143" s="27"/>
      <c r="Y143" s="27"/>
      <c r="Z143" s="18" t="s">
        <v>7</v>
      </c>
      <c r="AA143" s="19"/>
      <c r="AB143" s="19"/>
      <c r="AC143" s="37">
        <v>820</v>
      </c>
      <c r="AD143" s="19">
        <v>459</v>
      </c>
      <c r="AE143" s="59">
        <v>650</v>
      </c>
      <c r="AF143" s="59">
        <v>528</v>
      </c>
      <c r="AG143" s="48"/>
      <c r="AH143" s="31"/>
      <c r="AI143" s="31"/>
      <c r="AJ143" s="27"/>
      <c r="AK143" s="27"/>
      <c r="AL143" s="27"/>
      <c r="AM143" s="27"/>
      <c r="AN143" s="18"/>
      <c r="AO143" s="31"/>
      <c r="AP143" s="30"/>
      <c r="AQ143" s="14"/>
      <c r="AR143" s="14"/>
      <c r="AS143" s="14"/>
      <c r="AT143" s="32"/>
      <c r="AU143" s="18"/>
      <c r="AV143" s="33"/>
      <c r="AW143" s="33"/>
      <c r="AX143" s="18" t="s">
        <v>7</v>
      </c>
      <c r="AY143" s="34">
        <v>1640</v>
      </c>
      <c r="AZ143" s="91">
        <f>'Imports - Data (Raw)'!AZ143/15</f>
        <v>710.66666666666663</v>
      </c>
      <c r="BA143" s="11">
        <v>1379</v>
      </c>
      <c r="BB143" s="11">
        <f>'Imports - Data (Raw)'!BB143/15</f>
        <v>1562.8666666666666</v>
      </c>
      <c r="BC143" s="11">
        <v>747</v>
      </c>
      <c r="BD143" s="11">
        <f>'Imports - Data (Raw)'!BD143/15</f>
        <v>846.4</v>
      </c>
      <c r="BE143" s="18" t="s">
        <v>7</v>
      </c>
      <c r="BF143" s="34">
        <v>350</v>
      </c>
      <c r="BG143" s="34">
        <f>'Imports - Data (Raw)'!BG143/15</f>
        <v>398</v>
      </c>
      <c r="BH143" s="18" t="s">
        <v>7</v>
      </c>
      <c r="BI143" s="34">
        <v>651</v>
      </c>
      <c r="BJ143" s="35">
        <f>'Imports - Data (Raw)'!BJ143/15</f>
        <v>785.33333333333337</v>
      </c>
      <c r="BK143" s="18" t="s">
        <v>7</v>
      </c>
      <c r="BL143" s="30">
        <v>3611</v>
      </c>
      <c r="BM143" s="30">
        <v>4044</v>
      </c>
      <c r="BN143" s="18"/>
      <c r="BO143" s="30"/>
      <c r="BP143" s="30"/>
      <c r="BR143" s="30"/>
      <c r="BS143" s="30"/>
    </row>
    <row r="144" spans="1:74" x14ac:dyDescent="0.3">
      <c r="A144" s="180" t="s">
        <v>212</v>
      </c>
      <c r="B144" s="11"/>
      <c r="C144" s="57"/>
      <c r="D144" s="11"/>
      <c r="E144" s="57"/>
      <c r="F144" s="14"/>
      <c r="G144" s="14"/>
      <c r="H144" s="14"/>
      <c r="I144" s="57"/>
      <c r="J144" s="18"/>
      <c r="K144" s="14"/>
      <c r="L144" s="14"/>
      <c r="M144" s="20"/>
      <c r="N144" s="14"/>
      <c r="O144" s="14"/>
      <c r="P144" s="18"/>
      <c r="Q144" s="19"/>
      <c r="R144" s="19"/>
      <c r="S144" s="19"/>
      <c r="T144" s="19"/>
      <c r="U144" s="18"/>
      <c r="V144" s="27"/>
      <c r="W144" s="27"/>
      <c r="X144" s="27"/>
      <c r="Y144" s="27"/>
      <c r="Z144" s="18" t="s">
        <v>7</v>
      </c>
      <c r="AA144" s="19"/>
      <c r="AB144" s="19"/>
      <c r="AC144" s="19">
        <v>120</v>
      </c>
      <c r="AD144" s="19">
        <v>191</v>
      </c>
      <c r="AE144" s="59">
        <v>145</v>
      </c>
      <c r="AF144" s="59">
        <v>217</v>
      </c>
      <c r="AG144" s="48"/>
      <c r="AH144" s="31"/>
      <c r="AI144" s="31"/>
      <c r="AJ144" s="27"/>
      <c r="AK144" s="27"/>
      <c r="AL144" s="27"/>
      <c r="AM144" s="27"/>
      <c r="AN144" s="18"/>
      <c r="AO144" s="31"/>
      <c r="AP144" s="30"/>
      <c r="AQ144" s="14"/>
      <c r="AR144" s="14"/>
      <c r="AS144" s="14"/>
      <c r="AT144" s="32"/>
      <c r="AU144" s="18"/>
      <c r="AV144" s="33"/>
      <c r="AW144" s="33"/>
      <c r="AX144" s="18" t="s">
        <v>7</v>
      </c>
      <c r="AY144" s="34">
        <v>245</v>
      </c>
      <c r="AZ144" s="91">
        <f>'Imports - Data (Raw)'!AZ144/15</f>
        <v>383.8</v>
      </c>
      <c r="BA144" s="11">
        <v>115.5</v>
      </c>
      <c r="BB144" s="11">
        <f>'Imports - Data (Raw)'!BB144/15</f>
        <v>188.66666666666666</v>
      </c>
      <c r="BC144" s="11">
        <v>280</v>
      </c>
      <c r="BD144" s="11">
        <f>'Imports - Data (Raw)'!BD144/15</f>
        <v>466.66666666666669</v>
      </c>
      <c r="BE144" s="18" t="s">
        <v>7</v>
      </c>
      <c r="BF144" s="34">
        <v>115</v>
      </c>
      <c r="BG144" s="34">
        <f>'Imports - Data (Raw)'!BG144/15</f>
        <v>536.66666666666663</v>
      </c>
      <c r="BH144" s="18" t="s">
        <v>7</v>
      </c>
      <c r="BI144" s="34">
        <v>115</v>
      </c>
      <c r="BJ144" s="35">
        <f>'Imports - Data (Raw)'!BJ144/15</f>
        <v>554.4</v>
      </c>
      <c r="BK144" s="18" t="s">
        <v>7</v>
      </c>
      <c r="BL144" s="30">
        <v>265</v>
      </c>
      <c r="BM144" s="30">
        <v>486</v>
      </c>
      <c r="BN144" s="18"/>
      <c r="BO144" s="30"/>
      <c r="BP144" s="30"/>
      <c r="BR144" s="30"/>
      <c r="BS144" s="30"/>
    </row>
    <row r="145" spans="1:74" x14ac:dyDescent="0.3">
      <c r="A145" s="180" t="s">
        <v>395</v>
      </c>
      <c r="B145" s="11"/>
      <c r="C145" s="57"/>
      <c r="D145" s="11"/>
      <c r="E145" s="57"/>
      <c r="F145" s="14"/>
      <c r="G145" s="14"/>
      <c r="H145" s="14"/>
      <c r="I145" s="57"/>
      <c r="J145" s="18"/>
      <c r="K145" s="14"/>
      <c r="L145" s="14"/>
      <c r="M145" s="20"/>
      <c r="N145" s="14"/>
      <c r="O145" s="14"/>
      <c r="P145" s="18"/>
      <c r="Q145" s="19"/>
      <c r="R145" s="19"/>
      <c r="S145" s="19"/>
      <c r="T145" s="19"/>
      <c r="U145" s="18"/>
      <c r="V145" s="27"/>
      <c r="W145" s="27"/>
      <c r="X145" s="27"/>
      <c r="Y145" s="27"/>
      <c r="Z145" s="18" t="s">
        <v>7</v>
      </c>
      <c r="AA145" s="19"/>
      <c r="AB145" s="19"/>
      <c r="AC145" s="19">
        <v>720</v>
      </c>
      <c r="AD145" s="19">
        <v>847</v>
      </c>
      <c r="AE145" s="59">
        <v>672</v>
      </c>
      <c r="AF145" s="59">
        <v>1097</v>
      </c>
      <c r="AG145" s="48"/>
      <c r="AH145" s="31"/>
      <c r="AI145" s="31"/>
      <c r="AJ145" s="27"/>
      <c r="AK145" s="27"/>
      <c r="AL145" s="27"/>
      <c r="AM145" s="27"/>
      <c r="AN145" s="18"/>
      <c r="AO145" s="31"/>
      <c r="AP145" s="30"/>
      <c r="AQ145" s="14"/>
      <c r="AR145" s="14"/>
      <c r="AS145" s="14"/>
      <c r="AT145" s="32"/>
      <c r="AU145" s="18"/>
      <c r="AV145" s="33"/>
      <c r="AW145" s="33"/>
      <c r="AX145" s="18" t="s">
        <v>7</v>
      </c>
      <c r="AY145" s="34">
        <v>994</v>
      </c>
      <c r="AZ145" s="91">
        <f>'Imports - Data (Raw)'!AZ145/15</f>
        <v>2451.8666666666668</v>
      </c>
      <c r="BA145" s="11">
        <v>746</v>
      </c>
      <c r="BB145" s="11">
        <f>'Imports - Data (Raw)'!BB145/15</f>
        <v>1865</v>
      </c>
      <c r="BC145" s="11">
        <v>915</v>
      </c>
      <c r="BD145" s="11">
        <f>'Imports - Data (Raw)'!BD145/15</f>
        <v>2562</v>
      </c>
      <c r="BE145" s="18" t="s">
        <v>7</v>
      </c>
      <c r="BF145" s="38">
        <v>531</v>
      </c>
      <c r="BG145" s="34">
        <f>'Imports - Data (Raw)'!BG145/15</f>
        <v>1636.8666666666666</v>
      </c>
      <c r="BH145" s="18" t="s">
        <v>7</v>
      </c>
      <c r="BI145" s="34">
        <v>702</v>
      </c>
      <c r="BJ145" s="35">
        <f>'Imports - Data (Raw)'!BJ145/15</f>
        <v>2059.1999999999998</v>
      </c>
      <c r="BK145" s="18" t="s">
        <v>7</v>
      </c>
      <c r="BL145" s="30">
        <v>936</v>
      </c>
      <c r="BM145" s="30">
        <v>2497</v>
      </c>
      <c r="BN145" s="18"/>
      <c r="BO145" s="30"/>
      <c r="BP145" s="30"/>
      <c r="BR145" s="30"/>
      <c r="BS145" s="30"/>
    </row>
    <row r="146" spans="1:74" x14ac:dyDescent="0.3">
      <c r="A146" s="180" t="s">
        <v>213</v>
      </c>
      <c r="B146" s="11"/>
      <c r="C146" s="57"/>
      <c r="D146" s="11"/>
      <c r="E146" s="57"/>
      <c r="F146" s="14"/>
      <c r="G146" s="14"/>
      <c r="H146" s="14"/>
      <c r="I146" s="57"/>
      <c r="J146" s="18"/>
      <c r="K146" s="14"/>
      <c r="L146" s="14"/>
      <c r="M146" s="20"/>
      <c r="N146" s="14"/>
      <c r="O146" s="14"/>
      <c r="P146" s="18"/>
      <c r="Q146" s="19"/>
      <c r="R146" s="19"/>
      <c r="S146" s="19"/>
      <c r="T146" s="19"/>
      <c r="U146" s="18"/>
      <c r="V146" s="27"/>
      <c r="W146" s="27"/>
      <c r="X146" s="27"/>
      <c r="Y146" s="27"/>
      <c r="Z146" s="18" t="s">
        <v>7</v>
      </c>
      <c r="AA146" s="19"/>
      <c r="AB146" s="19"/>
      <c r="AC146" s="19"/>
      <c r="AD146" s="37">
        <v>1121</v>
      </c>
      <c r="AE146" s="59">
        <v>2150</v>
      </c>
      <c r="AF146" s="59">
        <v>1753</v>
      </c>
      <c r="AG146" s="48"/>
      <c r="AJ146" s="27"/>
      <c r="AK146" s="27"/>
      <c r="AL146" s="27"/>
      <c r="AM146" s="27"/>
      <c r="AT146" s="67"/>
      <c r="AX146" s="18" t="s">
        <v>7</v>
      </c>
      <c r="AY146" s="34">
        <v>372</v>
      </c>
      <c r="AZ146" s="91">
        <f>'Imports - Data (Raw)'!AZ146/15</f>
        <v>2078.8666666666668</v>
      </c>
      <c r="BA146" s="11">
        <v>421</v>
      </c>
      <c r="BB146" s="11">
        <f>'Imports - Data (Raw)'!BB146/15</f>
        <v>2353.0666666666666</v>
      </c>
      <c r="BD146" s="11">
        <f>'Imports - Data (Raw)'!BD146/15</f>
        <v>1818.6666666666667</v>
      </c>
      <c r="BE146" s="18"/>
      <c r="BF146" s="34"/>
      <c r="BG146" s="34">
        <f>'Imports - Data (Raw)'!BG146/15</f>
        <v>11220.733333333334</v>
      </c>
      <c r="BH146" s="18"/>
      <c r="BI146" s="34"/>
      <c r="BJ146" s="35">
        <f>'Imports - Data (Raw)'!BJ146/15</f>
        <v>11263</v>
      </c>
      <c r="BK146" s="48"/>
      <c r="BL146" s="30"/>
      <c r="BM146" s="30">
        <v>5773</v>
      </c>
      <c r="BO146" s="30"/>
      <c r="BP146" s="30"/>
      <c r="BR146" s="30"/>
      <c r="BS146" s="30"/>
    </row>
    <row r="147" spans="1:74" x14ac:dyDescent="0.3">
      <c r="A147" s="25" t="s">
        <v>26</v>
      </c>
      <c r="B147" s="14"/>
      <c r="C147" s="57">
        <f>'Imports - Data (Raw)'!C147/15</f>
        <v>200</v>
      </c>
      <c r="D147" s="11"/>
      <c r="E147" s="57">
        <f>'Imports - Data (Raw)'!E147/15</f>
        <v>53.333333333333336</v>
      </c>
      <c r="F147" s="14"/>
      <c r="G147" s="14">
        <f>'Imports - Data (Raw)'!G147/15</f>
        <v>166.66666666666666</v>
      </c>
      <c r="H147" s="14"/>
      <c r="I147" s="57">
        <f>'Imports - Data (Raw)'!I147/15</f>
        <v>170</v>
      </c>
      <c r="J147" s="18"/>
      <c r="K147" s="14"/>
      <c r="L147" s="14"/>
      <c r="M147" s="20"/>
      <c r="N147" s="14"/>
      <c r="O147" s="14"/>
      <c r="P147" s="18"/>
      <c r="Q147" s="19"/>
      <c r="R147" s="19"/>
      <c r="S147" s="19"/>
      <c r="T147" s="19"/>
      <c r="U147" s="18"/>
      <c r="V147" s="27"/>
      <c r="W147" s="27"/>
      <c r="X147" s="27"/>
      <c r="Y147" s="27"/>
      <c r="Z147" s="18"/>
      <c r="AA147" s="19"/>
      <c r="AB147" s="19"/>
      <c r="AC147" s="19"/>
      <c r="AD147" s="19"/>
      <c r="AE147" s="19"/>
      <c r="AF147" s="19">
        <v>236</v>
      </c>
      <c r="AG147" s="48"/>
      <c r="AH147" s="31"/>
      <c r="AI147" s="31">
        <v>257</v>
      </c>
      <c r="AJ147" s="27"/>
      <c r="AK147" s="27">
        <v>294</v>
      </c>
      <c r="AL147" s="27"/>
      <c r="AM147" s="27">
        <v>283</v>
      </c>
      <c r="AN147" s="18"/>
      <c r="AO147" s="31"/>
      <c r="AP147" s="30">
        <v>308</v>
      </c>
      <c r="AQ147" s="14"/>
      <c r="AR147" s="14">
        <v>278</v>
      </c>
      <c r="AS147" s="14"/>
      <c r="AT147" s="81">
        <v>330</v>
      </c>
      <c r="AU147" s="18"/>
      <c r="AV147" s="33"/>
      <c r="AW147" s="42">
        <v>250</v>
      </c>
      <c r="AY147" s="34"/>
      <c r="AZ147" s="91">
        <f>'Imports - Data (Raw)'!AZ147/15</f>
        <v>365.33333333333331</v>
      </c>
      <c r="BB147" s="11">
        <f>'Imports - Data (Raw)'!BB147/15</f>
        <v>396</v>
      </c>
      <c r="BD147" s="11">
        <f>'Imports - Data (Raw)'!BD147/15</f>
        <v>177</v>
      </c>
      <c r="BE147" s="18"/>
      <c r="BF147" s="34"/>
      <c r="BG147" s="34">
        <f>'Imports - Data (Raw)'!BG147/15</f>
        <v>251.66666666666666</v>
      </c>
      <c r="BH147" s="49"/>
      <c r="BI147" s="34"/>
      <c r="BJ147" s="35">
        <f>'Imports - Data (Raw)'!BJ147/15</f>
        <v>228.26666666666668</v>
      </c>
      <c r="BK147" s="48"/>
      <c r="BL147" s="30"/>
      <c r="BM147" s="30">
        <v>141</v>
      </c>
      <c r="BO147" s="30"/>
      <c r="BP147" s="30"/>
      <c r="BR147" s="30"/>
      <c r="BS147" s="30"/>
    </row>
    <row r="148" spans="1:74" x14ac:dyDescent="0.3">
      <c r="A148" s="180" t="s">
        <v>214</v>
      </c>
      <c r="B148" s="14"/>
      <c r="C148" s="57">
        <f>'Imports - Data (Raw)'!C148/15</f>
        <v>106.66666666666667</v>
      </c>
      <c r="D148" s="11"/>
      <c r="E148" s="57">
        <f>'Imports - Data (Raw)'!E148/15</f>
        <v>180</v>
      </c>
      <c r="F148" s="14"/>
      <c r="G148" s="14">
        <f>'Imports - Data (Raw)'!G148/15</f>
        <v>953.33333333333337</v>
      </c>
      <c r="H148" s="14"/>
      <c r="I148" s="57">
        <f>'Imports - Data (Raw)'!I148/15</f>
        <v>833.33333333333337</v>
      </c>
      <c r="J148" s="18" t="s">
        <v>7</v>
      </c>
      <c r="K148" s="14">
        <v>690</v>
      </c>
      <c r="L148" s="14">
        <v>794</v>
      </c>
      <c r="M148" s="20" t="s">
        <v>7</v>
      </c>
      <c r="N148" s="14">
        <v>740</v>
      </c>
      <c r="O148" s="69">
        <v>860</v>
      </c>
      <c r="P148" s="18"/>
      <c r="Q148" s="19"/>
      <c r="R148" s="19"/>
      <c r="S148" s="19"/>
      <c r="T148" s="19">
        <v>625</v>
      </c>
      <c r="U148" s="18" t="s">
        <v>7</v>
      </c>
      <c r="V148" s="27">
        <v>875</v>
      </c>
      <c r="W148" s="27">
        <v>1077</v>
      </c>
      <c r="X148" s="27">
        <v>840</v>
      </c>
      <c r="Y148" s="27">
        <v>922</v>
      </c>
      <c r="Z148" s="18" t="s">
        <v>7</v>
      </c>
      <c r="AA148" s="19">
        <v>900</v>
      </c>
      <c r="AB148" s="19">
        <v>975</v>
      </c>
      <c r="AC148" s="19">
        <v>850</v>
      </c>
      <c r="AD148" s="19">
        <v>1012</v>
      </c>
      <c r="AE148" s="19">
        <v>920</v>
      </c>
      <c r="AF148" s="19">
        <v>1092</v>
      </c>
      <c r="AG148" s="48" t="s">
        <v>7</v>
      </c>
      <c r="AH148" s="31">
        <v>830</v>
      </c>
      <c r="AI148" s="31">
        <v>986</v>
      </c>
      <c r="AJ148" s="27">
        <v>865</v>
      </c>
      <c r="AK148" s="27">
        <v>1009</v>
      </c>
      <c r="AL148" s="27">
        <v>749</v>
      </c>
      <c r="AM148" s="27">
        <v>699</v>
      </c>
      <c r="AN148" s="18" t="s">
        <v>7</v>
      </c>
      <c r="AO148" s="31">
        <v>705</v>
      </c>
      <c r="AP148" s="30">
        <v>658</v>
      </c>
      <c r="AQ148" s="14">
        <v>765</v>
      </c>
      <c r="AR148" s="14">
        <v>714</v>
      </c>
      <c r="AS148" s="14">
        <v>760</v>
      </c>
      <c r="AT148" s="32">
        <v>659</v>
      </c>
      <c r="AU148" s="18" t="s">
        <v>7</v>
      </c>
      <c r="AV148" s="33">
        <v>520</v>
      </c>
      <c r="AW148" s="33">
        <v>433</v>
      </c>
      <c r="AX148" s="20" t="s">
        <v>7</v>
      </c>
      <c r="AY148" s="34">
        <v>1309</v>
      </c>
      <c r="AZ148" s="91">
        <f>'Imports - Data (Raw)'!AZ148/15</f>
        <v>1134.6666666666667</v>
      </c>
      <c r="BA148" s="11">
        <v>1461</v>
      </c>
      <c r="BB148" s="11">
        <f>'Imports - Data (Raw)'!BB148/15</f>
        <v>1175.4666666666667</v>
      </c>
      <c r="BC148" s="44">
        <v>112</v>
      </c>
      <c r="BD148" s="11">
        <f>'Imports - Data (Raw)'!BD148/15</f>
        <v>105.73333333333333</v>
      </c>
      <c r="BE148" s="20" t="s">
        <v>7</v>
      </c>
      <c r="BF148" s="34">
        <v>353</v>
      </c>
      <c r="BG148" s="34">
        <f>'Imports - Data (Raw)'!BG148/15</f>
        <v>305.93333333333334</v>
      </c>
      <c r="BH148" s="20" t="s">
        <v>7</v>
      </c>
      <c r="BI148" s="34">
        <v>1431</v>
      </c>
      <c r="BJ148" s="35">
        <f>'Imports - Data (Raw)'!BJ148/15</f>
        <v>1335.6</v>
      </c>
      <c r="BK148" s="18" t="s">
        <v>7</v>
      </c>
      <c r="BL148" s="30">
        <v>1111</v>
      </c>
      <c r="BM148" s="30">
        <v>1011</v>
      </c>
      <c r="BN148" s="15" t="s">
        <v>12</v>
      </c>
      <c r="BO148" s="30">
        <v>63</v>
      </c>
      <c r="BP148" s="30">
        <v>1062</v>
      </c>
      <c r="BQ148" s="18" t="s">
        <v>12</v>
      </c>
      <c r="BR148" s="30">
        <v>53</v>
      </c>
      <c r="BS148" s="30">
        <v>700</v>
      </c>
      <c r="BT148" s="18" t="s">
        <v>12</v>
      </c>
      <c r="BU148" s="4">
        <v>70</v>
      </c>
      <c r="BV148" s="4">
        <v>752</v>
      </c>
    </row>
    <row r="149" spans="1:74" x14ac:dyDescent="0.3">
      <c r="A149" s="25" t="s">
        <v>74</v>
      </c>
      <c r="B149" s="14"/>
      <c r="C149" s="57"/>
      <c r="D149" s="11"/>
      <c r="E149" s="14"/>
      <c r="F149" s="14"/>
      <c r="G149" s="14"/>
      <c r="H149" s="14"/>
      <c r="I149" s="57"/>
      <c r="J149" s="18" t="s">
        <v>7</v>
      </c>
      <c r="K149" s="14">
        <v>2593</v>
      </c>
      <c r="L149" s="14">
        <v>2402</v>
      </c>
      <c r="M149" s="20" t="s">
        <v>7</v>
      </c>
      <c r="N149" s="14">
        <v>2620</v>
      </c>
      <c r="O149" s="14">
        <v>2463</v>
      </c>
      <c r="P149" s="18"/>
      <c r="Q149" s="19"/>
      <c r="R149" s="19"/>
      <c r="S149" s="19"/>
      <c r="T149" s="19"/>
      <c r="U149" s="18"/>
      <c r="V149" s="27"/>
      <c r="W149" s="27"/>
      <c r="X149" s="27"/>
      <c r="Y149" s="27"/>
      <c r="Z149" s="18"/>
      <c r="AA149" s="19"/>
      <c r="AB149" s="19"/>
      <c r="AC149" s="19"/>
      <c r="AD149" s="19"/>
      <c r="AE149" s="19"/>
      <c r="AF149" s="19"/>
      <c r="AG149" s="48"/>
      <c r="AH149" s="31"/>
      <c r="AI149" s="31"/>
      <c r="AJ149" s="27"/>
      <c r="AK149" s="27"/>
      <c r="AL149" s="27"/>
      <c r="AM149" s="27"/>
      <c r="AN149" s="18"/>
      <c r="AO149" s="31"/>
      <c r="AP149" s="30"/>
      <c r="AQ149" s="14"/>
      <c r="AR149" s="14"/>
      <c r="AS149" s="14"/>
      <c r="AT149" s="32"/>
      <c r="AU149" s="18"/>
      <c r="AV149" s="33"/>
      <c r="AW149" s="33"/>
      <c r="AY149" s="34"/>
      <c r="BE149" s="18"/>
      <c r="BF149" s="34"/>
      <c r="BG149" s="34"/>
      <c r="BH149" s="18"/>
      <c r="BI149" s="34"/>
      <c r="BJ149" s="35"/>
      <c r="BK149" s="48"/>
      <c r="BL149" s="30"/>
      <c r="BM149" s="30"/>
      <c r="BN149" s="18"/>
      <c r="BO149" s="30"/>
      <c r="BP149" s="30"/>
      <c r="BQ149" s="18"/>
      <c r="BR149" s="30"/>
      <c r="BS149" s="30"/>
      <c r="BT149" s="18"/>
    </row>
    <row r="150" spans="1:74" x14ac:dyDescent="0.3">
      <c r="A150" s="181" t="s">
        <v>215</v>
      </c>
      <c r="B150" s="82"/>
      <c r="C150" s="57">
        <f>'Imports - Data (Raw)'!C150/15</f>
        <v>26.666666666666668</v>
      </c>
      <c r="D150" s="11"/>
      <c r="E150" s="276">
        <f>'Imports - Data (Raw)'!E150/15</f>
        <v>2433.3333333333335</v>
      </c>
      <c r="F150" s="14"/>
      <c r="G150" s="14">
        <f>'Imports - Data (Raw)'!G150/15</f>
        <v>33.333333333333336</v>
      </c>
      <c r="H150" s="11"/>
      <c r="I150" s="57">
        <f>'Imports - Data (Raw)'!I150/15</f>
        <v>46.666666666666664</v>
      </c>
      <c r="J150" s="18"/>
      <c r="K150" s="11"/>
      <c r="L150" s="11"/>
      <c r="M150" s="20"/>
      <c r="N150" s="11"/>
      <c r="O150" s="11"/>
      <c r="P150" s="18"/>
      <c r="Q150" s="11"/>
      <c r="R150" s="11"/>
      <c r="S150" s="11"/>
      <c r="T150" s="11"/>
      <c r="U150" s="18"/>
      <c r="V150" s="11"/>
      <c r="W150" s="11"/>
      <c r="X150" s="11"/>
      <c r="Y150" s="11"/>
      <c r="Z150" s="18"/>
      <c r="AA150" s="11"/>
      <c r="AB150" s="11"/>
      <c r="AC150" s="11"/>
      <c r="AD150" s="11"/>
      <c r="AE150" s="11"/>
      <c r="AF150" s="11"/>
      <c r="AG150" s="18"/>
      <c r="AH150" s="11"/>
      <c r="AI150" s="11"/>
      <c r="AJ150" s="11"/>
      <c r="AK150" s="11"/>
      <c r="AL150" s="11"/>
      <c r="AM150" s="11"/>
      <c r="AN150" s="18"/>
      <c r="AO150" s="11"/>
      <c r="AP150" s="11"/>
      <c r="AQ150" s="11"/>
      <c r="AR150" s="11"/>
      <c r="AS150" s="11"/>
      <c r="AT150" s="54"/>
      <c r="AU150" s="18"/>
      <c r="AV150" s="11"/>
      <c r="AW150" s="11"/>
      <c r="AY150" s="11"/>
      <c r="BE150" s="18"/>
      <c r="BF150" s="11"/>
      <c r="BG150" s="34"/>
      <c r="BH150" s="18"/>
      <c r="BI150" s="11"/>
      <c r="BJ150" s="35"/>
      <c r="BK150" s="18"/>
      <c r="BL150" s="11"/>
      <c r="BM150" s="11"/>
      <c r="BN150" s="18"/>
      <c r="BO150" s="11"/>
      <c r="BP150" s="11"/>
      <c r="BQ150" s="18"/>
      <c r="BR150" s="11"/>
      <c r="BS150" s="11"/>
      <c r="BT150" s="18"/>
      <c r="BU150" s="11"/>
      <c r="BV150" s="11"/>
    </row>
    <row r="151" spans="1:74" x14ac:dyDescent="0.3">
      <c r="A151" s="180" t="s">
        <v>216</v>
      </c>
      <c r="B151" s="11"/>
      <c r="C151" s="57">
        <f>'Imports - Data (Raw)'!C151/15</f>
        <v>48</v>
      </c>
      <c r="D151" s="11"/>
      <c r="E151" s="276"/>
      <c r="F151" s="14"/>
      <c r="G151" s="14">
        <f>'Imports - Data (Raw)'!G151/15</f>
        <v>273.33333333333331</v>
      </c>
      <c r="H151" s="14"/>
      <c r="I151" s="57">
        <f>'Imports - Data (Raw)'!I151/15</f>
        <v>126.66666666666667</v>
      </c>
      <c r="J151" s="51"/>
      <c r="K151" s="14"/>
      <c r="L151" s="14"/>
      <c r="M151" s="20"/>
      <c r="N151" s="14"/>
      <c r="O151" s="14"/>
      <c r="P151" s="18"/>
      <c r="Q151" s="19"/>
      <c r="R151" s="19"/>
      <c r="S151" s="19"/>
      <c r="T151" s="19"/>
      <c r="U151" s="18"/>
      <c r="V151" s="27"/>
      <c r="W151" s="27"/>
      <c r="X151" s="27"/>
      <c r="Y151" s="27"/>
      <c r="Z151" s="18" t="s">
        <v>7</v>
      </c>
      <c r="AA151" s="19"/>
      <c r="AB151" s="19"/>
      <c r="AC151" s="19"/>
      <c r="AD151" s="19"/>
      <c r="AE151" s="19">
        <v>370</v>
      </c>
      <c r="AF151" s="19">
        <v>375</v>
      </c>
      <c r="AG151" s="48" t="s">
        <v>7</v>
      </c>
      <c r="AH151" s="31">
        <v>440</v>
      </c>
      <c r="AI151" s="31">
        <v>343</v>
      </c>
      <c r="AJ151" s="27"/>
      <c r="AK151" s="27"/>
      <c r="AL151" s="27"/>
      <c r="AM151" s="27"/>
      <c r="AN151" s="18"/>
      <c r="AO151" s="31"/>
      <c r="AP151" s="30"/>
      <c r="AQ151" s="14"/>
      <c r="AR151" s="14"/>
      <c r="AS151" s="14"/>
      <c r="AT151" s="32"/>
      <c r="AU151" s="18"/>
      <c r="AV151" s="33"/>
      <c r="AW151" s="33"/>
      <c r="AX151" s="18" t="s">
        <v>7</v>
      </c>
      <c r="AY151" s="34">
        <v>667</v>
      </c>
      <c r="AZ151" s="91">
        <f>'Imports - Data (Raw)'!AZ151/15</f>
        <v>548.4</v>
      </c>
      <c r="BA151" s="11">
        <v>1828</v>
      </c>
      <c r="BB151" s="11">
        <f>'Imports - Data (Raw)'!BB151/15</f>
        <v>1131.8666666666666</v>
      </c>
      <c r="BD151" s="11">
        <f>'Imports - Data (Raw)'!BD151/15</f>
        <v>1026.1333333333334</v>
      </c>
      <c r="BE151" s="18" t="s">
        <v>7</v>
      </c>
      <c r="BF151" s="34"/>
      <c r="BG151" s="34">
        <f>'Imports - Data (Raw)'!BG151/15</f>
        <v>1840</v>
      </c>
      <c r="BH151" s="18" t="s">
        <v>7</v>
      </c>
      <c r="BI151" s="34"/>
      <c r="BJ151" s="35">
        <f>'Imports - Data (Raw)'!BJ151/15</f>
        <v>2709.3333333333335</v>
      </c>
      <c r="BK151" s="15" t="s">
        <v>7</v>
      </c>
      <c r="BL151" s="30"/>
      <c r="BM151" s="30">
        <v>300</v>
      </c>
      <c r="BN151" s="15" t="s">
        <v>12</v>
      </c>
      <c r="BO151" s="30"/>
      <c r="BP151" s="30">
        <v>3010</v>
      </c>
      <c r="BQ151" s="15" t="s">
        <v>12</v>
      </c>
      <c r="BR151" s="30"/>
      <c r="BS151" s="30">
        <v>3305</v>
      </c>
      <c r="BT151" s="15" t="s">
        <v>12</v>
      </c>
      <c r="BU151" s="4">
        <v>846</v>
      </c>
      <c r="BV151" s="4">
        <v>8075</v>
      </c>
    </row>
    <row r="152" spans="1:74" x14ac:dyDescent="0.3">
      <c r="A152" s="180" t="s">
        <v>217</v>
      </c>
      <c r="B152" s="11"/>
      <c r="C152" s="57">
        <f>'Imports - Data (Raw)'!C152/15</f>
        <v>750</v>
      </c>
      <c r="D152" s="11"/>
      <c r="E152" s="276"/>
      <c r="F152" s="14"/>
      <c r="G152" s="14">
        <f>'Imports - Data (Raw)'!G152/15</f>
        <v>1900</v>
      </c>
      <c r="H152" s="14"/>
      <c r="I152" s="57">
        <f>'Imports - Data (Raw)'!I152/15</f>
        <v>2086.6666666666665</v>
      </c>
      <c r="M152" s="20"/>
      <c r="P152" s="18" t="s">
        <v>7</v>
      </c>
      <c r="Q152" s="19">
        <v>3017</v>
      </c>
      <c r="R152" s="19">
        <v>3448</v>
      </c>
      <c r="S152" s="19">
        <v>3030</v>
      </c>
      <c r="T152" s="19">
        <v>3409</v>
      </c>
      <c r="U152" s="18" t="s">
        <v>7</v>
      </c>
      <c r="V152" s="27">
        <v>3000</v>
      </c>
      <c r="W152" s="27">
        <v>3323</v>
      </c>
      <c r="X152" s="27">
        <v>3250</v>
      </c>
      <c r="Y152" s="27">
        <v>3092</v>
      </c>
      <c r="Z152" s="18" t="s">
        <v>7</v>
      </c>
      <c r="AA152" s="19">
        <v>3530</v>
      </c>
      <c r="AB152" s="19">
        <v>3057</v>
      </c>
      <c r="AC152" s="19">
        <v>3850</v>
      </c>
      <c r="AD152" s="19">
        <v>3097</v>
      </c>
      <c r="AE152" s="19">
        <v>4100</v>
      </c>
      <c r="AF152" s="19">
        <v>3716</v>
      </c>
      <c r="AG152" s="48" t="s">
        <v>7</v>
      </c>
      <c r="AH152" s="31">
        <v>4850</v>
      </c>
      <c r="AI152" s="31">
        <v>3473</v>
      </c>
      <c r="AJ152" s="27"/>
      <c r="AK152" s="27"/>
      <c r="AL152" s="27"/>
      <c r="AM152" s="27"/>
      <c r="AN152" s="18"/>
      <c r="AO152" s="31"/>
      <c r="AP152" s="30"/>
      <c r="AQ152" s="14"/>
      <c r="AR152" s="14"/>
      <c r="AS152" s="14"/>
      <c r="AT152" s="32"/>
      <c r="AU152" s="18"/>
      <c r="AV152" s="33"/>
      <c r="AW152" s="33"/>
      <c r="AX152" s="18" t="s">
        <v>7</v>
      </c>
      <c r="AY152" s="34">
        <v>19306</v>
      </c>
      <c r="AZ152" s="91">
        <f>'Imports - Data (Raw)'!AZ152/15</f>
        <v>16392.466666666667</v>
      </c>
      <c r="BA152" s="11">
        <v>21068</v>
      </c>
      <c r="BB152" s="11">
        <f>'Imports - Data (Raw)'!BB152/15</f>
        <v>15476.733333333334</v>
      </c>
      <c r="BC152" s="11">
        <v>8137</v>
      </c>
      <c r="BD152" s="44">
        <f>'Imports - Data (Raw)'!BD152/15</f>
        <v>6510.2666666666664</v>
      </c>
      <c r="BE152" s="18" t="s">
        <v>7</v>
      </c>
      <c r="BF152" s="34">
        <v>11333</v>
      </c>
      <c r="BG152" s="34">
        <f>'Imports - Data (Raw)'!BG152/15</f>
        <v>9034.9333333333325</v>
      </c>
      <c r="BH152" s="18" t="s">
        <v>7</v>
      </c>
      <c r="BI152" s="34">
        <v>17262</v>
      </c>
      <c r="BJ152" s="35">
        <f>'Imports - Data (Raw)'!BJ152/15</f>
        <v>14960.4</v>
      </c>
      <c r="BK152" s="15" t="s">
        <v>7</v>
      </c>
      <c r="BL152" s="30">
        <v>22410</v>
      </c>
      <c r="BM152" s="30">
        <v>31862</v>
      </c>
      <c r="BN152" s="15" t="s">
        <v>12</v>
      </c>
      <c r="BO152" s="30">
        <v>2017</v>
      </c>
      <c r="BP152" s="30">
        <v>30260</v>
      </c>
      <c r="BQ152" s="15" t="s">
        <v>12</v>
      </c>
      <c r="BR152" s="30">
        <v>1841</v>
      </c>
      <c r="BS152" s="30">
        <v>27614</v>
      </c>
      <c r="BT152" s="15" t="s">
        <v>12</v>
      </c>
      <c r="BU152" s="83">
        <v>2438</v>
      </c>
      <c r="BV152" s="83">
        <v>35758</v>
      </c>
    </row>
    <row r="153" spans="1:74" x14ac:dyDescent="0.3">
      <c r="A153" s="180" t="s">
        <v>218</v>
      </c>
      <c r="B153" s="11"/>
      <c r="C153" s="57"/>
      <c r="D153" s="11"/>
      <c r="E153" s="11"/>
      <c r="F153" s="14"/>
      <c r="G153" s="14"/>
      <c r="H153" s="14"/>
      <c r="I153" s="57"/>
      <c r="J153" s="51"/>
      <c r="K153" s="14"/>
      <c r="L153" s="14"/>
      <c r="M153" s="20"/>
      <c r="N153" s="14"/>
      <c r="O153" s="14"/>
      <c r="P153" s="18"/>
      <c r="Q153" s="19"/>
      <c r="R153" s="19"/>
      <c r="S153" s="19"/>
      <c r="T153" s="19"/>
      <c r="U153" s="18"/>
      <c r="V153" s="27"/>
      <c r="W153" s="27"/>
      <c r="X153" s="27"/>
      <c r="Y153" s="27"/>
      <c r="Z153" s="18"/>
      <c r="AA153" s="19"/>
      <c r="AB153" s="19"/>
      <c r="AC153" s="19"/>
      <c r="AD153" s="19"/>
      <c r="AE153" s="19"/>
      <c r="AF153" s="19"/>
      <c r="AG153" s="48" t="s">
        <v>7</v>
      </c>
      <c r="AH153" s="31"/>
      <c r="AI153" s="31"/>
      <c r="AJ153" s="27">
        <v>5197</v>
      </c>
      <c r="AK153" s="27">
        <v>4334</v>
      </c>
      <c r="AL153" s="27">
        <v>7132</v>
      </c>
      <c r="AM153" s="27">
        <v>5290</v>
      </c>
      <c r="AN153" s="18" t="s">
        <v>7</v>
      </c>
      <c r="AO153" s="31">
        <v>8056</v>
      </c>
      <c r="AP153" s="30">
        <v>5564</v>
      </c>
      <c r="AQ153" s="14">
        <v>9345</v>
      </c>
      <c r="AR153" s="14">
        <v>6489</v>
      </c>
      <c r="AS153" s="14">
        <v>13419</v>
      </c>
      <c r="AT153" s="32">
        <v>9472</v>
      </c>
      <c r="AU153" s="18" t="s">
        <v>7</v>
      </c>
      <c r="AV153" s="33">
        <v>14124</v>
      </c>
      <c r="AW153" s="33">
        <v>11321</v>
      </c>
      <c r="AY153" s="34"/>
      <c r="BE153" s="18"/>
      <c r="BF153" s="34"/>
      <c r="BG153" s="34"/>
      <c r="BH153" s="18"/>
      <c r="BI153" s="34"/>
      <c r="BJ153" s="35"/>
      <c r="BL153" s="30"/>
      <c r="BM153" s="30"/>
      <c r="BO153" s="30"/>
      <c r="BP153" s="30"/>
      <c r="BR153" s="30"/>
      <c r="BS153" s="30"/>
    </row>
    <row r="154" spans="1:74" x14ac:dyDescent="0.3">
      <c r="A154" s="25" t="s">
        <v>27</v>
      </c>
      <c r="B154" s="14"/>
      <c r="C154" s="57">
        <f>'Imports - Data (Raw)'!C154/15</f>
        <v>466.66666666666669</v>
      </c>
      <c r="D154" s="11"/>
      <c r="E154" s="14">
        <f>'Imports - Data (Raw)'!E154/15</f>
        <v>1100</v>
      </c>
      <c r="F154" s="14"/>
      <c r="G154" s="14">
        <f>'Imports - Data (Raw)'!G154/15</f>
        <v>1200</v>
      </c>
      <c r="H154" s="14"/>
      <c r="I154" s="57">
        <f>'Imports - Data (Raw)'!I154/15</f>
        <v>1220</v>
      </c>
      <c r="J154" s="18" t="s">
        <v>7</v>
      </c>
      <c r="K154" s="14">
        <v>1028</v>
      </c>
      <c r="L154" s="14">
        <v>1428</v>
      </c>
      <c r="M154" s="20" t="s">
        <v>7</v>
      </c>
      <c r="N154" s="14">
        <v>929</v>
      </c>
      <c r="O154" s="14">
        <v>1402</v>
      </c>
      <c r="P154" s="18" t="s">
        <v>7</v>
      </c>
      <c r="Q154" s="19">
        <v>1020</v>
      </c>
      <c r="R154" s="19">
        <v>1672</v>
      </c>
      <c r="S154" s="19">
        <v>967</v>
      </c>
      <c r="T154" s="19">
        <v>1292</v>
      </c>
      <c r="U154" s="18" t="s">
        <v>7</v>
      </c>
      <c r="V154" s="27">
        <v>850</v>
      </c>
      <c r="W154" s="27">
        <v>1157</v>
      </c>
      <c r="X154" s="27">
        <v>880</v>
      </c>
      <c r="Y154" s="27">
        <v>1067</v>
      </c>
      <c r="Z154" s="18" t="s">
        <v>7</v>
      </c>
      <c r="AA154" s="19">
        <v>910</v>
      </c>
      <c r="AB154" s="19">
        <v>1125</v>
      </c>
      <c r="AC154" s="19">
        <v>980</v>
      </c>
      <c r="AD154" s="19">
        <v>1268</v>
      </c>
      <c r="AE154" s="52">
        <v>845</v>
      </c>
      <c r="AF154" s="19">
        <v>1019</v>
      </c>
      <c r="AG154" s="48" t="s">
        <v>7</v>
      </c>
      <c r="AH154" s="31">
        <v>1045</v>
      </c>
      <c r="AI154" s="31">
        <v>1045</v>
      </c>
      <c r="AJ154" s="27">
        <v>1108</v>
      </c>
      <c r="AK154" s="27">
        <v>1423</v>
      </c>
      <c r="AL154" s="27">
        <v>1330</v>
      </c>
      <c r="AM154" s="27">
        <v>1745</v>
      </c>
      <c r="AN154" s="18" t="s">
        <v>7</v>
      </c>
      <c r="AO154" s="31">
        <v>1242</v>
      </c>
      <c r="AP154" s="30">
        <v>2223</v>
      </c>
      <c r="AQ154" s="14">
        <v>2315</v>
      </c>
      <c r="AR154" s="14">
        <v>4088</v>
      </c>
      <c r="AS154" s="14">
        <v>1646</v>
      </c>
      <c r="AT154" s="32">
        <v>1528</v>
      </c>
      <c r="AU154" s="18" t="s">
        <v>7</v>
      </c>
      <c r="AV154" s="33">
        <v>1325</v>
      </c>
      <c r="AW154" s="33">
        <v>1146</v>
      </c>
      <c r="AX154" s="18" t="s">
        <v>7</v>
      </c>
      <c r="AY154" s="34">
        <v>1462</v>
      </c>
      <c r="AZ154" s="91">
        <f>'Imports - Data (Raw)'!AZ154/15</f>
        <v>1218.3333333333333</v>
      </c>
      <c r="BA154" s="11">
        <v>1490</v>
      </c>
      <c r="BB154" s="11">
        <f>'Imports - Data (Raw)'!BB154/15</f>
        <v>1291.3333333333333</v>
      </c>
      <c r="BC154" s="11">
        <v>2266</v>
      </c>
      <c r="BD154" s="11">
        <f>'Imports - Data (Raw)'!BD154/15</f>
        <v>4229.8666666666668</v>
      </c>
      <c r="BE154" s="18" t="s">
        <v>7</v>
      </c>
      <c r="BF154" s="34">
        <v>10210</v>
      </c>
      <c r="BG154" s="34">
        <f>'Imports - Data (Raw)'!BG154/15</f>
        <v>7298.666666666667</v>
      </c>
      <c r="BH154" s="18" t="s">
        <v>7</v>
      </c>
      <c r="BI154" s="34">
        <v>3585</v>
      </c>
      <c r="BJ154" s="35">
        <f>'Imports - Data (Raw)'!BJ154/15</f>
        <v>6692</v>
      </c>
      <c r="BL154" s="30">
        <v>2908</v>
      </c>
      <c r="BM154" s="30">
        <v>6666</v>
      </c>
      <c r="BN154" s="15" t="s">
        <v>7</v>
      </c>
      <c r="BO154" s="30">
        <v>2833</v>
      </c>
      <c r="BP154" s="30">
        <v>6060</v>
      </c>
      <c r="BQ154" s="15" t="s">
        <v>7</v>
      </c>
      <c r="BR154" s="30">
        <v>2375</v>
      </c>
      <c r="BS154" s="30">
        <v>5167</v>
      </c>
      <c r="BT154" s="15" t="s">
        <v>7</v>
      </c>
      <c r="BU154" s="4">
        <v>4004</v>
      </c>
      <c r="BV154" s="4">
        <v>6879</v>
      </c>
    </row>
    <row r="155" spans="1:74" x14ac:dyDescent="0.3">
      <c r="A155" s="25" t="s">
        <v>28</v>
      </c>
      <c r="B155" s="14"/>
      <c r="C155" s="57">
        <f>'Imports - Data (Raw)'!C155/15</f>
        <v>8.3333333333333339</v>
      </c>
      <c r="D155" s="11"/>
      <c r="E155" s="14">
        <f>'Imports - Data (Raw)'!E155/15</f>
        <v>33.333333333333336</v>
      </c>
      <c r="F155" s="14"/>
      <c r="G155" s="14">
        <f>'Imports - Data (Raw)'!G155/15</f>
        <v>43.333333333333336</v>
      </c>
      <c r="H155" s="14"/>
      <c r="I155" s="57">
        <f>'Imports - Data (Raw)'!I155/15</f>
        <v>53.333333333333336</v>
      </c>
      <c r="J155" s="18"/>
      <c r="K155" s="14"/>
      <c r="L155" s="14"/>
      <c r="M155" s="20"/>
      <c r="N155" s="14"/>
      <c r="O155" s="14"/>
      <c r="P155" s="18"/>
      <c r="Q155" s="19"/>
      <c r="R155" s="19"/>
      <c r="S155" s="19"/>
      <c r="T155" s="19"/>
      <c r="U155" s="18"/>
      <c r="V155" s="11"/>
      <c r="W155" s="11"/>
      <c r="X155" s="11"/>
      <c r="Y155" s="11"/>
      <c r="Z155" s="18"/>
      <c r="AA155" s="19"/>
      <c r="AB155" s="19"/>
      <c r="AC155" s="19"/>
      <c r="AD155" s="19"/>
      <c r="AE155" s="19"/>
      <c r="AF155" s="19">
        <v>300</v>
      </c>
      <c r="AG155" s="48"/>
      <c r="AH155" s="31"/>
      <c r="AI155" s="31">
        <v>312</v>
      </c>
      <c r="AJ155" s="27"/>
      <c r="AK155" s="27">
        <v>357</v>
      </c>
      <c r="AL155" s="27"/>
      <c r="AM155" s="27">
        <v>630</v>
      </c>
      <c r="AN155" s="18" t="s">
        <v>25</v>
      </c>
      <c r="AO155" s="31"/>
      <c r="AP155" s="30">
        <v>689</v>
      </c>
      <c r="AQ155" s="14"/>
      <c r="AR155" s="14">
        <v>783</v>
      </c>
      <c r="AS155" s="57">
        <v>67150</v>
      </c>
      <c r="AT155" s="32">
        <v>1678</v>
      </c>
      <c r="AU155" s="18" t="s">
        <v>25</v>
      </c>
      <c r="AV155" s="33">
        <v>83750</v>
      </c>
      <c r="AW155" s="33">
        <v>2093</v>
      </c>
      <c r="AX155" s="18" t="s">
        <v>25</v>
      </c>
      <c r="AY155" s="34">
        <v>90250</v>
      </c>
      <c r="AZ155" s="91">
        <f>'Imports - Data (Raw)'!AZ155/15</f>
        <v>2627.6666666666665</v>
      </c>
      <c r="BA155" s="11">
        <v>115700</v>
      </c>
      <c r="BB155" s="11">
        <f>'Imports - Data (Raw)'!BB155/15</f>
        <v>3085.3333333333335</v>
      </c>
      <c r="BC155" s="11">
        <v>240840</v>
      </c>
      <c r="BD155" s="11">
        <f>'Imports - Data (Raw)'!BD155/15</f>
        <v>8028</v>
      </c>
      <c r="BE155" s="18" t="s">
        <v>25</v>
      </c>
      <c r="BF155" s="34">
        <v>278375</v>
      </c>
      <c r="BG155" s="34">
        <f>'Imports - Data (Raw)'!BG155/15</f>
        <v>9279.1333333333332</v>
      </c>
      <c r="BH155" s="18" t="s">
        <v>25</v>
      </c>
      <c r="BI155" s="34">
        <v>452880</v>
      </c>
      <c r="BJ155" s="35">
        <f>'Imports - Data (Raw)'!BJ155/15</f>
        <v>16039.466666666667</v>
      </c>
      <c r="BK155" s="48" t="s">
        <v>25</v>
      </c>
      <c r="BL155" s="30">
        <v>347760</v>
      </c>
      <c r="BM155" s="30">
        <v>12420</v>
      </c>
      <c r="BN155" s="15" t="s">
        <v>7</v>
      </c>
      <c r="BO155" s="29">
        <v>7287</v>
      </c>
      <c r="BP155" s="29">
        <v>34001</v>
      </c>
      <c r="BQ155" s="15" t="s">
        <v>7</v>
      </c>
      <c r="BR155" s="29">
        <v>6969</v>
      </c>
      <c r="BS155" s="30">
        <v>30367</v>
      </c>
      <c r="BT155" s="15" t="s">
        <v>7</v>
      </c>
      <c r="BU155" s="4">
        <v>6900</v>
      </c>
      <c r="BV155" s="4">
        <v>30457</v>
      </c>
    </row>
    <row r="156" spans="1:74" x14ac:dyDescent="0.3">
      <c r="A156" s="180" t="s">
        <v>219</v>
      </c>
      <c r="B156" s="14"/>
      <c r="C156" s="57"/>
      <c r="D156" s="11"/>
      <c r="E156" s="14"/>
      <c r="F156" s="14"/>
      <c r="G156" s="14"/>
      <c r="H156" s="14"/>
      <c r="I156" s="57"/>
      <c r="J156" s="18"/>
      <c r="K156" s="14"/>
      <c r="L156" s="14"/>
      <c r="M156" s="20"/>
      <c r="N156" s="14"/>
      <c r="O156" s="14"/>
      <c r="P156" s="18"/>
      <c r="Q156" s="19"/>
      <c r="R156" s="19"/>
      <c r="S156" s="19"/>
      <c r="T156" s="19"/>
      <c r="U156" s="18"/>
      <c r="V156" s="11"/>
      <c r="W156" s="11"/>
      <c r="X156" s="11"/>
      <c r="Y156" s="11"/>
      <c r="Z156" s="18"/>
      <c r="AA156" s="19"/>
      <c r="AB156" s="19"/>
      <c r="AC156" s="19"/>
      <c r="AD156" s="19"/>
      <c r="AE156" s="19"/>
      <c r="AF156" s="19"/>
      <c r="AG156" s="48"/>
      <c r="AH156" s="31"/>
      <c r="AL156" s="27"/>
      <c r="AN156" s="18"/>
      <c r="AO156" s="31"/>
      <c r="AS156" s="14"/>
      <c r="AT156" s="67"/>
      <c r="AU156" s="18"/>
      <c r="AV156" s="33"/>
      <c r="AY156" s="34"/>
      <c r="AZ156" s="91">
        <f>'Imports - Data (Raw)'!AZ156/15</f>
        <v>4274.4666666666662</v>
      </c>
      <c r="BB156" s="44">
        <f>'Imports - Data (Raw)'!BB156/15</f>
        <v>6343.5333333333338</v>
      </c>
      <c r="BD156" s="11">
        <f>'Imports - Data (Raw)'!BD156/15</f>
        <v>1484</v>
      </c>
      <c r="BE156" s="48"/>
      <c r="BF156" s="34"/>
      <c r="BG156" s="38">
        <f>'Imports - Data (Raw)'!BG156/15</f>
        <v>2333.6</v>
      </c>
      <c r="BH156" s="49"/>
      <c r="BI156" s="34"/>
      <c r="BJ156" s="35">
        <f>'Imports - Data (Raw)'!BJ156/15</f>
        <v>4546.6000000000004</v>
      </c>
      <c r="BK156" s="48"/>
      <c r="BL156" s="30"/>
      <c r="BM156" s="30">
        <v>8101</v>
      </c>
      <c r="BO156" s="30"/>
      <c r="BP156" s="30"/>
      <c r="BR156" s="30"/>
      <c r="BS156" s="30"/>
    </row>
    <row r="157" spans="1:74" x14ac:dyDescent="0.3">
      <c r="A157" s="180" t="s">
        <v>220</v>
      </c>
      <c r="C157" s="57"/>
      <c r="D157" s="11"/>
      <c r="E157" s="14"/>
      <c r="G157" s="14"/>
      <c r="H157" s="14"/>
      <c r="I157" s="57"/>
      <c r="J157" s="18"/>
      <c r="M157" s="20"/>
      <c r="N157" s="14"/>
      <c r="P157" s="18"/>
      <c r="Q157" s="19"/>
      <c r="S157" s="19"/>
      <c r="Z157" s="18"/>
      <c r="AE157" s="19"/>
      <c r="AG157" s="48"/>
      <c r="AH157" s="11"/>
      <c r="AI157" s="11"/>
      <c r="AJ157" s="27"/>
      <c r="AK157" s="27"/>
      <c r="AL157" s="27"/>
      <c r="AM157" s="27"/>
      <c r="AN157" s="18"/>
      <c r="AO157" s="31"/>
      <c r="AP157" s="30"/>
      <c r="AQ157" s="14"/>
      <c r="AR157" s="14"/>
      <c r="AS157" s="14"/>
      <c r="AT157" s="32"/>
      <c r="AU157" s="18"/>
      <c r="AV157" s="33"/>
      <c r="AW157" s="33"/>
      <c r="AY157" s="34"/>
      <c r="AZ157" s="91">
        <f>'Imports - Data (Raw)'!AZ157/15</f>
        <v>2960</v>
      </c>
      <c r="BB157" s="11">
        <f>'Imports - Data (Raw)'!BB157/15</f>
        <v>3400</v>
      </c>
      <c r="BD157" s="11">
        <f>'Imports - Data (Raw)'!BD157/15</f>
        <v>4373.333333333333</v>
      </c>
      <c r="BE157" s="48"/>
      <c r="BF157" s="34"/>
      <c r="BG157" s="34">
        <f>'Imports - Data (Raw)'!BG157/15</f>
        <v>5066.666666666667</v>
      </c>
      <c r="BH157" s="49"/>
      <c r="BI157" s="34"/>
      <c r="BJ157" s="35">
        <f>'Imports - Data (Raw)'!BJ157/15</f>
        <v>4066.9333333333334</v>
      </c>
      <c r="BK157" s="48"/>
      <c r="BL157" s="30"/>
      <c r="BM157" s="30">
        <v>5560</v>
      </c>
      <c r="BO157" s="30"/>
      <c r="BP157" s="30"/>
      <c r="BR157" s="30"/>
      <c r="BS157" s="30"/>
    </row>
    <row r="158" spans="1:74" x14ac:dyDescent="0.3">
      <c r="A158" s="25" t="s">
        <v>48</v>
      </c>
      <c r="B158" s="34"/>
      <c r="C158" s="57">
        <f>'Imports - Data (Raw)'!C158/15</f>
        <v>1240</v>
      </c>
      <c r="D158" s="11"/>
      <c r="E158" s="14">
        <f>'Imports - Data (Raw)'!E158/15</f>
        <v>2660</v>
      </c>
      <c r="F158" s="14"/>
      <c r="G158" s="14">
        <f>'Imports - Data (Raw)'!G158/15</f>
        <v>2140</v>
      </c>
      <c r="H158" s="14"/>
      <c r="I158" s="57">
        <f>'Imports - Data (Raw)'!I158/15</f>
        <v>2133.3333333333335</v>
      </c>
      <c r="J158" s="18"/>
      <c r="K158" s="14"/>
      <c r="L158" s="14">
        <v>1107</v>
      </c>
      <c r="M158" s="20"/>
      <c r="N158" s="14"/>
      <c r="O158" s="14">
        <v>2489</v>
      </c>
      <c r="P158" s="18"/>
      <c r="Q158" s="19"/>
      <c r="R158" s="19">
        <v>2327</v>
      </c>
      <c r="S158" s="19"/>
      <c r="T158" s="19">
        <v>2912</v>
      </c>
      <c r="U158" s="18"/>
      <c r="V158" s="27"/>
      <c r="W158" s="27">
        <v>3001</v>
      </c>
      <c r="X158" s="27"/>
      <c r="Y158" s="27">
        <v>2536</v>
      </c>
      <c r="Z158" s="18"/>
      <c r="AA158" s="19"/>
      <c r="AB158" s="19">
        <v>2361</v>
      </c>
      <c r="AC158" s="19"/>
      <c r="AD158" s="19">
        <v>2335</v>
      </c>
      <c r="AE158" s="19"/>
      <c r="AF158" s="19">
        <v>3475</v>
      </c>
      <c r="AG158" s="18"/>
      <c r="AH158" s="11"/>
      <c r="AI158" s="31">
        <v>3816</v>
      </c>
      <c r="AJ158" s="27"/>
      <c r="AK158" s="27">
        <v>4107</v>
      </c>
      <c r="AL158" s="11"/>
      <c r="AM158" s="27">
        <v>2520</v>
      </c>
      <c r="AN158" s="18"/>
      <c r="AO158" s="11"/>
      <c r="AP158" s="30">
        <v>3823</v>
      </c>
      <c r="AQ158" s="14"/>
      <c r="AR158" s="14">
        <v>16832</v>
      </c>
      <c r="AS158" s="11"/>
      <c r="AT158" s="32">
        <v>14652</v>
      </c>
      <c r="AU158" s="18"/>
      <c r="AV158" s="11"/>
      <c r="AW158" s="33">
        <v>8693</v>
      </c>
      <c r="AY158" s="34"/>
      <c r="BE158" s="48"/>
      <c r="BF158" s="34"/>
      <c r="BG158" s="34"/>
      <c r="BH158" s="49"/>
      <c r="BI158" s="34"/>
      <c r="BJ158" s="35"/>
      <c r="BK158" s="48"/>
      <c r="BL158" s="30"/>
      <c r="BM158" s="30"/>
      <c r="BO158" s="30"/>
      <c r="BP158" s="29">
        <v>2429</v>
      </c>
      <c r="BR158" s="30"/>
      <c r="BS158" s="29">
        <v>4474</v>
      </c>
      <c r="BV158" s="4">
        <v>11205</v>
      </c>
    </row>
    <row r="159" spans="1:74" x14ac:dyDescent="0.3">
      <c r="A159" s="25" t="s">
        <v>40</v>
      </c>
      <c r="B159" s="14"/>
      <c r="C159" s="57">
        <f>'Imports - Data (Raw)'!C159/15</f>
        <v>6133.333333333333</v>
      </c>
      <c r="D159" s="11"/>
      <c r="E159" s="14">
        <f>'Imports - Data (Raw)'!E159/15</f>
        <v>7133.333333333333</v>
      </c>
      <c r="F159" s="14"/>
      <c r="G159" s="14">
        <f>'Imports - Data (Raw)'!G159/15</f>
        <v>6433.333333333333</v>
      </c>
      <c r="H159" s="14"/>
      <c r="I159" s="57">
        <f>'Imports - Data (Raw)'!I159/15</f>
        <v>6800</v>
      </c>
      <c r="J159" s="18" t="s">
        <v>7</v>
      </c>
      <c r="K159" s="14">
        <v>8447</v>
      </c>
      <c r="L159" s="14">
        <v>8122</v>
      </c>
      <c r="M159" s="20" t="s">
        <v>7</v>
      </c>
      <c r="N159" s="69">
        <v>8500</v>
      </c>
      <c r="O159" s="14">
        <v>8267</v>
      </c>
      <c r="P159" s="18" t="s">
        <v>7</v>
      </c>
      <c r="Q159" s="19">
        <v>5319</v>
      </c>
      <c r="R159" s="19">
        <v>7465</v>
      </c>
      <c r="S159" s="19">
        <v>5030</v>
      </c>
      <c r="T159" s="19">
        <v>6409</v>
      </c>
      <c r="U159" s="18" t="s">
        <v>7</v>
      </c>
      <c r="V159" s="27">
        <v>4320</v>
      </c>
      <c r="W159" s="27">
        <v>5483</v>
      </c>
      <c r="X159" s="47">
        <v>4550</v>
      </c>
      <c r="Y159" s="27">
        <v>5067</v>
      </c>
      <c r="Z159" s="18"/>
      <c r="AA159" s="19"/>
      <c r="AB159" s="37">
        <v>5144</v>
      </c>
      <c r="AC159" s="19"/>
      <c r="AD159" s="19">
        <v>5938</v>
      </c>
      <c r="AE159" s="19"/>
      <c r="AF159" s="37">
        <v>7014</v>
      </c>
      <c r="AG159" s="18"/>
      <c r="AH159" s="31"/>
      <c r="AI159" s="31">
        <v>7353</v>
      </c>
      <c r="AJ159" s="11"/>
      <c r="AK159" s="11"/>
      <c r="AL159" s="11"/>
      <c r="AM159" s="11"/>
      <c r="AN159" s="18"/>
      <c r="AO159" s="11"/>
      <c r="AP159" s="11"/>
      <c r="AQ159" s="11"/>
      <c r="AR159" s="11"/>
      <c r="AS159" s="11"/>
      <c r="AT159" s="54"/>
      <c r="AU159" s="18"/>
      <c r="AV159" s="11"/>
      <c r="AW159" s="33">
        <v>15259</v>
      </c>
      <c r="AY159" s="34"/>
      <c r="AZ159" s="91">
        <f>'Imports - Data (Raw)'!AZ159/15</f>
        <v>17253.333333333332</v>
      </c>
      <c r="BB159" s="44">
        <f>'Imports - Data (Raw)'!BB159/15</f>
        <v>22300</v>
      </c>
      <c r="BD159" s="44">
        <f>'Imports - Data (Raw)'!BD159/15</f>
        <v>17669.733333333334</v>
      </c>
      <c r="BE159" s="48"/>
      <c r="BF159" s="34"/>
      <c r="BG159" s="34">
        <f>'Imports - Data (Raw)'!BG159/15</f>
        <v>8600.4</v>
      </c>
      <c r="BH159" s="49"/>
      <c r="BI159" s="34"/>
      <c r="BJ159" s="35">
        <f>'Imports - Data (Raw)'!BJ159/15</f>
        <v>23289.666666666668</v>
      </c>
      <c r="BK159" s="48"/>
      <c r="BL159" s="30"/>
      <c r="BM159" s="30">
        <v>26133</v>
      </c>
      <c r="BO159" s="30"/>
      <c r="BP159" s="29">
        <v>12597</v>
      </c>
      <c r="BR159" s="30"/>
      <c r="BS159" s="29">
        <v>17833</v>
      </c>
      <c r="BV159" s="4">
        <v>17653</v>
      </c>
    </row>
    <row r="160" spans="1:74" x14ac:dyDescent="0.3">
      <c r="A160" s="180" t="s">
        <v>221</v>
      </c>
      <c r="B160" s="11"/>
      <c r="C160" s="57"/>
      <c r="D160" s="11"/>
      <c r="E160" s="14"/>
      <c r="F160" s="14"/>
      <c r="G160" s="14">
        <f>'Imports - Data (Raw)'!G160/15</f>
        <v>516.66666666666663</v>
      </c>
      <c r="H160" s="11"/>
      <c r="I160" s="57">
        <f>'Imports - Data (Raw)'!I160/15</f>
        <v>540</v>
      </c>
      <c r="J160" s="18"/>
      <c r="K160" s="11"/>
      <c r="L160" s="11"/>
      <c r="M160" s="20"/>
      <c r="N160" s="11"/>
      <c r="O160" s="11"/>
      <c r="P160" s="18"/>
      <c r="Q160" s="19"/>
      <c r="R160" s="19"/>
      <c r="S160" s="19"/>
      <c r="T160" s="19"/>
      <c r="U160" s="18"/>
      <c r="V160" s="27"/>
      <c r="W160" s="27"/>
      <c r="X160" s="27"/>
      <c r="Y160" s="27"/>
      <c r="Z160" s="18"/>
      <c r="AA160" s="19"/>
      <c r="AB160" s="19"/>
      <c r="AC160" s="19"/>
      <c r="AD160" s="19"/>
      <c r="AE160" s="19"/>
      <c r="AF160" s="37">
        <v>56</v>
      </c>
      <c r="AG160" s="48"/>
      <c r="AH160" s="31"/>
      <c r="AI160" s="31">
        <v>63</v>
      </c>
      <c r="AL160" s="27"/>
      <c r="AN160" s="18"/>
      <c r="AO160" s="31"/>
      <c r="AS160" s="14"/>
      <c r="AT160" s="67"/>
      <c r="AU160" s="18"/>
      <c r="AV160" s="33"/>
      <c r="AY160" s="34"/>
      <c r="AZ160" s="91">
        <f>'Imports - Data (Raw)'!AZ160/15</f>
        <v>239.6</v>
      </c>
      <c r="BB160" s="25">
        <f>'Imports - Data (Raw)'!BB160/15</f>
        <v>360</v>
      </c>
      <c r="BD160" s="25">
        <f>'Imports - Data (Raw)'!BD160/15</f>
        <v>23.333333333333332</v>
      </c>
      <c r="BE160" s="48"/>
      <c r="BF160" s="34"/>
      <c r="BG160" s="34">
        <f>'Imports - Data (Raw)'!BG160/15</f>
        <v>202</v>
      </c>
      <c r="BH160" s="49"/>
      <c r="BI160" s="34"/>
      <c r="BJ160" s="35">
        <f>'Imports - Data (Raw)'!BJ160/15</f>
        <v>116.33333333333333</v>
      </c>
      <c r="BK160" s="48"/>
      <c r="BL160" s="30"/>
      <c r="BM160" s="30">
        <v>70</v>
      </c>
      <c r="BO160" s="30"/>
      <c r="BP160" s="30"/>
      <c r="BR160" s="30"/>
      <c r="BS160" s="30"/>
    </row>
    <row r="161" spans="1:74" x14ac:dyDescent="0.3">
      <c r="A161" s="180" t="s">
        <v>221</v>
      </c>
      <c r="B161" s="11"/>
      <c r="C161" s="57"/>
      <c r="D161" s="11"/>
      <c r="E161" s="14"/>
      <c r="F161" s="14"/>
      <c r="G161" s="14"/>
      <c r="H161" s="11"/>
      <c r="I161" s="57"/>
      <c r="J161" s="18"/>
      <c r="K161" s="11"/>
      <c r="L161" s="11"/>
      <c r="M161" s="20"/>
      <c r="N161" s="11"/>
      <c r="O161" s="11"/>
      <c r="P161" s="18"/>
      <c r="Q161" s="19"/>
      <c r="R161" s="19"/>
      <c r="S161" s="19"/>
      <c r="T161" s="19"/>
      <c r="U161" s="18"/>
      <c r="V161" s="27"/>
      <c r="W161" s="27"/>
      <c r="X161" s="27"/>
      <c r="Y161" s="27"/>
      <c r="Z161" s="18"/>
      <c r="AA161" s="19"/>
      <c r="AB161" s="19"/>
      <c r="AC161" s="19"/>
      <c r="AD161" s="19"/>
      <c r="AE161" s="19"/>
      <c r="AF161" s="52"/>
      <c r="AG161" s="48"/>
      <c r="AH161" s="31"/>
      <c r="AI161" s="31"/>
      <c r="AJ161" s="27"/>
      <c r="AK161" s="27">
        <v>7915</v>
      </c>
      <c r="AL161" s="27"/>
      <c r="AM161" s="27">
        <v>4253</v>
      </c>
      <c r="AN161" s="18"/>
      <c r="AO161" s="31"/>
      <c r="AP161" s="30">
        <v>4908</v>
      </c>
      <c r="AQ161" s="14"/>
      <c r="AR161" s="14">
        <v>11222</v>
      </c>
      <c r="AS161" s="14"/>
      <c r="AT161" s="32">
        <v>18492</v>
      </c>
      <c r="AU161" s="18"/>
      <c r="AV161" s="33"/>
      <c r="AW161" s="33"/>
      <c r="AY161" s="34"/>
      <c r="BB161" s="25"/>
      <c r="BD161" s="25"/>
      <c r="BE161" s="48"/>
      <c r="BF161" s="34"/>
      <c r="BG161" s="34"/>
      <c r="BH161" s="49"/>
      <c r="BI161" s="34"/>
      <c r="BJ161" s="35"/>
      <c r="BK161" s="48"/>
      <c r="BL161" s="30"/>
      <c r="BM161" s="30"/>
      <c r="BO161" s="30"/>
      <c r="BP161" s="30"/>
      <c r="BR161" s="30"/>
      <c r="BS161" s="30"/>
    </row>
    <row r="162" spans="1:74" x14ac:dyDescent="0.3">
      <c r="A162" s="25" t="s">
        <v>29</v>
      </c>
      <c r="B162" s="14"/>
      <c r="C162" s="57">
        <f>'Imports - Data (Raw)'!C162/15</f>
        <v>89.333333333333329</v>
      </c>
      <c r="D162" s="11"/>
      <c r="E162" s="14">
        <f>'Imports - Data (Raw)'!E162/15</f>
        <v>53.333333333333336</v>
      </c>
      <c r="F162" s="14"/>
      <c r="G162" s="14">
        <f>'Imports - Data (Raw)'!G162/15</f>
        <v>126.66666666666667</v>
      </c>
      <c r="H162" s="11"/>
      <c r="I162" s="57">
        <f>'Imports - Data (Raw)'!I162/15</f>
        <v>130</v>
      </c>
      <c r="J162" s="18"/>
      <c r="K162" s="11"/>
      <c r="L162" s="11"/>
      <c r="M162" s="20"/>
      <c r="N162" s="11"/>
      <c r="O162" s="11"/>
      <c r="P162" s="18"/>
      <c r="Q162" s="19"/>
      <c r="R162" s="19"/>
      <c r="S162" s="19"/>
      <c r="T162" s="19"/>
      <c r="U162" s="18"/>
      <c r="V162" s="27"/>
      <c r="W162" s="27"/>
      <c r="X162" s="27"/>
      <c r="Y162" s="27"/>
      <c r="Z162" s="18"/>
      <c r="AA162" s="19"/>
      <c r="AB162" s="19"/>
      <c r="AC162" s="19"/>
      <c r="AD162" s="19"/>
      <c r="AE162" s="19"/>
      <c r="AF162" s="19">
        <v>357</v>
      </c>
      <c r="AG162" s="48"/>
      <c r="AH162" s="31"/>
      <c r="AI162" s="31">
        <v>312</v>
      </c>
      <c r="AJ162" s="27"/>
      <c r="AK162" s="27">
        <v>374</v>
      </c>
      <c r="AL162" s="27"/>
      <c r="AM162" s="27">
        <v>238</v>
      </c>
      <c r="AN162" s="18"/>
      <c r="AO162" s="31"/>
      <c r="AP162" s="30">
        <v>462</v>
      </c>
      <c r="AQ162" s="14"/>
      <c r="AR162" s="14">
        <v>424</v>
      </c>
      <c r="AS162" s="14"/>
      <c r="AT162" s="32">
        <v>377</v>
      </c>
      <c r="AU162" s="18"/>
      <c r="AV162" s="33"/>
      <c r="AW162" s="33">
        <v>460</v>
      </c>
      <c r="AY162" s="34"/>
      <c r="AZ162" s="91">
        <f>'Imports - Data (Raw)'!AZ162/15</f>
        <v>503.33333333333331</v>
      </c>
      <c r="BB162" s="25">
        <f>'Imports - Data (Raw)'!BB162/15</f>
        <v>646.66666666666663</v>
      </c>
      <c r="BD162" s="25">
        <f>'Imports - Data (Raw)'!BD162/15</f>
        <v>658.66666666666663</v>
      </c>
      <c r="BE162" s="48"/>
      <c r="BF162" s="34"/>
      <c r="BG162" s="34">
        <f>'Imports - Data (Raw)'!BG162/15</f>
        <v>864.4</v>
      </c>
      <c r="BH162" s="49"/>
      <c r="BI162" s="34"/>
      <c r="BJ162" s="35">
        <f>'Imports - Data (Raw)'!BJ162/15</f>
        <v>1348.6666666666667</v>
      </c>
      <c r="BK162" s="48"/>
      <c r="BL162" s="30"/>
      <c r="BM162" s="30">
        <v>64</v>
      </c>
      <c r="BO162" s="30"/>
      <c r="BP162" s="30"/>
      <c r="BR162" s="30"/>
      <c r="BS162" s="30"/>
    </row>
    <row r="163" spans="1:74" x14ac:dyDescent="0.3">
      <c r="A163" s="181" t="s">
        <v>106</v>
      </c>
      <c r="B163" s="14"/>
      <c r="C163" s="57">
        <f>'Imports - Data (Raw)'!C163/15</f>
        <v>53.333333333333336</v>
      </c>
      <c r="D163" s="11"/>
      <c r="E163" s="14">
        <f>'Imports - Data (Raw)'!E163/15</f>
        <v>63.333333333333336</v>
      </c>
      <c r="F163" s="14"/>
      <c r="G163" s="14">
        <f>'Imports - Data (Raw)'!G163/15</f>
        <v>26.666666666666668</v>
      </c>
      <c r="H163" s="11"/>
      <c r="I163" s="57">
        <f>'Imports - Data (Raw)'!I163/15</f>
        <v>36.666666666666664</v>
      </c>
      <c r="J163" s="18"/>
      <c r="K163" s="11"/>
      <c r="L163" s="11"/>
      <c r="M163" s="20"/>
      <c r="N163" s="11"/>
      <c r="O163" s="11"/>
      <c r="P163" s="18"/>
      <c r="Q163" s="11"/>
      <c r="R163" s="11"/>
      <c r="S163" s="11"/>
      <c r="T163" s="11"/>
      <c r="U163" s="18"/>
      <c r="V163" s="11"/>
      <c r="W163" s="11"/>
      <c r="X163" s="11"/>
      <c r="Y163" s="11"/>
      <c r="Z163" s="18"/>
      <c r="AA163" s="11"/>
      <c r="AB163" s="11"/>
      <c r="AC163" s="11"/>
      <c r="AD163" s="11"/>
      <c r="AE163" s="11"/>
      <c r="AF163" s="11"/>
      <c r="AG163" s="18"/>
      <c r="AH163" s="11"/>
      <c r="AI163" s="11"/>
      <c r="AJ163" s="11"/>
      <c r="AK163" s="11"/>
      <c r="AL163" s="11"/>
      <c r="AM163" s="11"/>
      <c r="AN163" s="18"/>
      <c r="AO163" s="11"/>
      <c r="AP163" s="11"/>
      <c r="AQ163" s="11"/>
      <c r="AR163" s="11"/>
      <c r="AS163" s="11"/>
      <c r="AT163" s="54"/>
      <c r="AU163" s="18"/>
      <c r="AV163" s="11"/>
      <c r="AW163" s="11"/>
      <c r="AY163" s="11"/>
      <c r="BB163" s="25"/>
      <c r="BD163" s="25"/>
      <c r="BE163" s="18"/>
      <c r="BF163" s="11"/>
      <c r="BG163" s="34"/>
      <c r="BH163" s="18"/>
      <c r="BI163" s="11"/>
      <c r="BJ163" s="35"/>
      <c r="BK163" s="18"/>
      <c r="BL163" s="11"/>
      <c r="BM163" s="11"/>
      <c r="BN163" s="18"/>
      <c r="BO163" s="11"/>
      <c r="BP163" s="11"/>
      <c r="BQ163" s="18"/>
      <c r="BR163" s="11"/>
      <c r="BS163" s="11"/>
      <c r="BT163" s="18"/>
      <c r="BU163" s="11"/>
      <c r="BV163" s="11"/>
    </row>
    <row r="164" spans="1:74" x14ac:dyDescent="0.3">
      <c r="A164" s="180" t="s">
        <v>225</v>
      </c>
      <c r="B164" s="14"/>
      <c r="C164" s="57">
        <f>'Imports - Data (Raw)'!C164/15</f>
        <v>1170</v>
      </c>
      <c r="D164" s="11"/>
      <c r="E164" s="14">
        <f>'Imports - Data (Raw)'!E164/15</f>
        <v>1066.6666666666667</v>
      </c>
      <c r="F164" s="14"/>
      <c r="G164" s="14">
        <f>'Imports - Data (Raw)'!G164/15</f>
        <v>1033.3333333333333</v>
      </c>
      <c r="H164" s="14"/>
      <c r="I164" s="57">
        <f>'Imports - Data (Raw)'!I164/15</f>
        <v>1033.3333333333333</v>
      </c>
      <c r="J164" s="18" t="s">
        <v>7</v>
      </c>
      <c r="K164" s="14">
        <v>273</v>
      </c>
      <c r="L164" s="14">
        <v>2572</v>
      </c>
      <c r="M164" s="20" t="s">
        <v>7</v>
      </c>
      <c r="N164" s="14">
        <v>319</v>
      </c>
      <c r="O164" s="14">
        <v>1132</v>
      </c>
      <c r="P164" s="18" t="s">
        <v>7</v>
      </c>
      <c r="Q164" s="19">
        <v>450</v>
      </c>
      <c r="R164" s="19">
        <v>1125</v>
      </c>
      <c r="S164" s="19">
        <v>350</v>
      </c>
      <c r="T164" s="19">
        <v>794</v>
      </c>
      <c r="U164" s="18" t="s">
        <v>7</v>
      </c>
      <c r="V164" s="27">
        <v>310</v>
      </c>
      <c r="W164" s="27">
        <v>679</v>
      </c>
      <c r="X164" s="27">
        <v>280</v>
      </c>
      <c r="Y164" s="27">
        <v>561</v>
      </c>
      <c r="Z164" s="18" t="s">
        <v>7</v>
      </c>
      <c r="AA164" s="19"/>
      <c r="AB164" s="19"/>
      <c r="AC164" s="19">
        <v>300</v>
      </c>
      <c r="AD164" s="19">
        <v>635</v>
      </c>
      <c r="AE164" s="37">
        <v>387</v>
      </c>
      <c r="AF164" s="19">
        <v>794</v>
      </c>
      <c r="AG164" s="48" t="s">
        <v>7</v>
      </c>
      <c r="AH164" s="31">
        <v>440</v>
      </c>
      <c r="AI164" s="31">
        <v>935</v>
      </c>
      <c r="AJ164" s="47">
        <v>478</v>
      </c>
      <c r="AK164" s="27">
        <v>940</v>
      </c>
      <c r="AL164" s="27">
        <v>449</v>
      </c>
      <c r="AM164" s="27">
        <v>890</v>
      </c>
      <c r="AN164" s="18" t="s">
        <v>7</v>
      </c>
      <c r="AO164" s="31">
        <v>490</v>
      </c>
      <c r="AP164" s="30">
        <v>973</v>
      </c>
      <c r="AQ164" s="14">
        <v>480</v>
      </c>
      <c r="AR164" s="14">
        <v>950</v>
      </c>
      <c r="AS164" s="14">
        <v>165</v>
      </c>
      <c r="AT164" s="32">
        <v>385</v>
      </c>
      <c r="AU164" s="18" t="s">
        <v>7</v>
      </c>
      <c r="AV164" s="33">
        <v>150</v>
      </c>
      <c r="AW164" s="33">
        <v>200</v>
      </c>
      <c r="AX164" s="18" t="s">
        <v>7</v>
      </c>
      <c r="AY164" s="34">
        <v>169</v>
      </c>
      <c r="AZ164" s="91">
        <f>'Imports - Data (Raw)'!AZ164/15</f>
        <v>240</v>
      </c>
      <c r="BA164" s="11">
        <v>175</v>
      </c>
      <c r="BB164" s="25">
        <f>'Imports - Data (Raw)'!BB164/15</f>
        <v>548.33333333333337</v>
      </c>
      <c r="BC164" s="11">
        <v>239</v>
      </c>
      <c r="BD164" s="25">
        <f>'Imports - Data (Raw)'!BD164/15</f>
        <v>889.33333333333337</v>
      </c>
      <c r="BE164" s="18" t="s">
        <v>7</v>
      </c>
      <c r="BF164" s="34">
        <v>100</v>
      </c>
      <c r="BG164" s="34">
        <f>'Imports - Data (Raw)'!BG164/15</f>
        <v>400</v>
      </c>
      <c r="BH164" s="18" t="s">
        <v>7</v>
      </c>
      <c r="BI164" s="34">
        <v>75</v>
      </c>
      <c r="BJ164" s="35">
        <f>'Imports - Data (Raw)'!BJ164/15</f>
        <v>360</v>
      </c>
      <c r="BK164" s="48"/>
      <c r="BL164" s="30"/>
      <c r="BM164" s="30">
        <v>12</v>
      </c>
      <c r="BN164" s="84"/>
      <c r="BO164" s="30"/>
      <c r="BP164" s="289">
        <v>2484</v>
      </c>
      <c r="BQ164" s="285" t="s">
        <v>7</v>
      </c>
      <c r="BR164" s="30"/>
      <c r="BS164" s="289">
        <v>4195</v>
      </c>
      <c r="BT164" s="285" t="s">
        <v>7</v>
      </c>
      <c r="BU164" s="283">
        <v>193</v>
      </c>
      <c r="BV164" s="283">
        <v>4330</v>
      </c>
    </row>
    <row r="165" spans="1:74" x14ac:dyDescent="0.3">
      <c r="A165" s="184" t="s">
        <v>222</v>
      </c>
      <c r="B165" s="14"/>
      <c r="C165" s="57">
        <f>'Imports - Data (Raw)'!C165/15</f>
        <v>2940</v>
      </c>
      <c r="D165" s="11"/>
      <c r="E165" s="14">
        <f>'Imports - Data (Raw)'!E165/15</f>
        <v>1206.6666666666667</v>
      </c>
      <c r="F165" s="14"/>
      <c r="G165" s="14">
        <f>'Imports - Data (Raw)'!G165/15</f>
        <v>1550</v>
      </c>
      <c r="H165" s="14"/>
      <c r="I165" s="57">
        <f>'Imports - Data (Raw)'!I165/15</f>
        <v>1630</v>
      </c>
      <c r="J165" s="18" t="s">
        <v>2</v>
      </c>
      <c r="K165" s="70">
        <v>80</v>
      </c>
      <c r="L165" s="14">
        <v>1614</v>
      </c>
      <c r="M165" s="20" t="s">
        <v>2</v>
      </c>
      <c r="N165" s="14">
        <v>73</v>
      </c>
      <c r="O165" s="14">
        <v>1521</v>
      </c>
      <c r="P165" s="18" t="s">
        <v>2</v>
      </c>
      <c r="Q165" s="19">
        <v>76</v>
      </c>
      <c r="R165" s="19">
        <v>1850</v>
      </c>
      <c r="S165" s="19">
        <v>94</v>
      </c>
      <c r="T165" s="19">
        <v>2408</v>
      </c>
      <c r="U165" s="58" t="s">
        <v>44</v>
      </c>
      <c r="V165" s="27">
        <v>95</v>
      </c>
      <c r="W165" s="27">
        <v>2945</v>
      </c>
      <c r="X165" s="27">
        <v>85</v>
      </c>
      <c r="Y165" s="27">
        <v>2428</v>
      </c>
      <c r="Z165" s="58" t="s">
        <v>2</v>
      </c>
      <c r="AA165" s="19">
        <v>76</v>
      </c>
      <c r="AB165" s="19">
        <v>2213</v>
      </c>
      <c r="AC165" s="19"/>
      <c r="AD165" s="37">
        <v>2421</v>
      </c>
      <c r="AE165" s="19"/>
      <c r="AF165" s="37">
        <v>1258</v>
      </c>
      <c r="AG165" s="48"/>
      <c r="AH165" s="31"/>
      <c r="AJ165" s="27"/>
      <c r="AK165" s="27">
        <v>3459</v>
      </c>
      <c r="AL165" s="27"/>
      <c r="AM165" s="27">
        <v>3293</v>
      </c>
      <c r="AN165" s="18"/>
      <c r="AO165" s="31"/>
      <c r="AP165" s="30">
        <v>3570</v>
      </c>
      <c r="AQ165" s="14"/>
      <c r="AR165" s="14">
        <v>7916</v>
      </c>
      <c r="AS165" s="14"/>
      <c r="AT165" s="32">
        <v>19476</v>
      </c>
      <c r="AU165" s="18"/>
      <c r="AV165" s="33"/>
      <c r="AW165" s="33">
        <v>20652</v>
      </c>
      <c r="AY165" s="34"/>
      <c r="BB165" s="25"/>
      <c r="BD165" s="25"/>
      <c r="BE165" s="48"/>
      <c r="BF165" s="34"/>
      <c r="BG165" s="34"/>
      <c r="BH165" s="49"/>
      <c r="BI165" s="34"/>
      <c r="BJ165" s="34"/>
      <c r="BK165" s="48"/>
      <c r="BL165" s="30"/>
      <c r="BM165" s="30"/>
      <c r="BN165" s="84"/>
      <c r="BO165" s="30"/>
      <c r="BP165" s="289"/>
      <c r="BQ165" s="285"/>
      <c r="BR165" s="30"/>
      <c r="BS165" s="289"/>
      <c r="BT165" s="285"/>
      <c r="BU165" s="283"/>
      <c r="BV165" s="283"/>
    </row>
    <row r="166" spans="1:74" x14ac:dyDescent="0.3">
      <c r="A166" s="180" t="s">
        <v>223</v>
      </c>
      <c r="B166" s="14"/>
      <c r="C166" s="57"/>
      <c r="D166" s="11"/>
      <c r="E166" s="14"/>
      <c r="F166" s="14"/>
      <c r="G166" s="14"/>
      <c r="H166" s="14"/>
      <c r="I166" s="57"/>
      <c r="J166" s="51"/>
      <c r="K166" s="14"/>
      <c r="L166" s="14"/>
      <c r="M166" s="20"/>
      <c r="N166" s="14"/>
      <c r="O166" s="14"/>
      <c r="P166" s="18"/>
      <c r="Q166" s="19"/>
      <c r="R166" s="19"/>
      <c r="S166" s="19"/>
      <c r="T166" s="19"/>
      <c r="U166" s="18"/>
      <c r="V166" s="27"/>
      <c r="W166" s="27"/>
      <c r="X166" s="27"/>
      <c r="Y166" s="27"/>
      <c r="Z166" s="18"/>
      <c r="AA166" s="19"/>
      <c r="AB166" s="19"/>
      <c r="AC166" s="19"/>
      <c r="AD166" s="19"/>
      <c r="AE166" s="19"/>
      <c r="AF166" s="19"/>
      <c r="AG166" s="48"/>
      <c r="AH166" s="31"/>
      <c r="AI166" s="31">
        <v>1093</v>
      </c>
      <c r="AL166" s="27"/>
      <c r="AN166" s="18"/>
      <c r="AO166" s="31"/>
      <c r="AS166" s="14"/>
      <c r="AT166" s="67"/>
      <c r="AU166" s="18"/>
      <c r="AV166" s="33"/>
      <c r="AY166" s="34"/>
      <c r="AZ166" s="91">
        <f>'Imports - Data (Raw)'!AZ166/15</f>
        <v>3348</v>
      </c>
      <c r="BB166" s="44">
        <f>'Imports - Data (Raw)'!BB166/15</f>
        <v>3702.2666666666669</v>
      </c>
      <c r="BD166" s="44">
        <f>'Imports - Data (Raw)'!BD166/15</f>
        <v>7100</v>
      </c>
      <c r="BE166" s="48"/>
      <c r="BF166" s="34"/>
      <c r="BG166" s="34">
        <f>'Imports - Data (Raw)'!BG166/15</f>
        <v>2360</v>
      </c>
      <c r="BH166" s="49"/>
      <c r="BI166" s="34"/>
      <c r="BJ166" s="38">
        <f>'Imports - Data (Raw)'!BJ166/15</f>
        <v>4956.333333333333</v>
      </c>
      <c r="BK166" s="48"/>
      <c r="BL166" s="30"/>
      <c r="BM166" s="30">
        <v>67</v>
      </c>
      <c r="BN166" s="20"/>
      <c r="BO166" s="30"/>
      <c r="BP166" s="30"/>
      <c r="BR166" s="30"/>
      <c r="BS166" s="30"/>
      <c r="BT166" s="20"/>
    </row>
    <row r="167" spans="1:74" x14ac:dyDescent="0.3">
      <c r="A167" s="180" t="s">
        <v>224</v>
      </c>
      <c r="C167" s="57"/>
      <c r="E167" s="14"/>
      <c r="G167" s="14"/>
      <c r="H167" s="14"/>
      <c r="I167" s="57"/>
      <c r="AG167" s="18"/>
      <c r="AH167" s="31"/>
      <c r="AI167" s="31">
        <v>241</v>
      </c>
      <c r="AJ167" s="11"/>
      <c r="AK167" s="11"/>
      <c r="AL167" s="11"/>
      <c r="AM167" s="11"/>
      <c r="AN167" s="18"/>
      <c r="AO167" s="11"/>
      <c r="AP167" s="11"/>
      <c r="AQ167" s="11"/>
      <c r="AR167" s="11"/>
      <c r="AS167" s="11"/>
      <c r="AT167" s="54"/>
      <c r="AU167" s="18"/>
      <c r="AV167" s="33"/>
      <c r="AW167" s="33"/>
      <c r="AY167" s="34"/>
      <c r="AZ167" s="91">
        <f>'Imports - Data (Raw)'!AZ167/15</f>
        <v>376.66666666666669</v>
      </c>
      <c r="BB167" s="25">
        <f>'Imports - Data (Raw)'!BB167/15</f>
        <v>526.66666666666663</v>
      </c>
      <c r="BD167" s="25">
        <f>'Imports - Data (Raw)'!BD167/15</f>
        <v>1173.3333333333333</v>
      </c>
      <c r="BE167" s="48"/>
      <c r="BF167" s="34"/>
      <c r="BG167" s="34"/>
      <c r="BH167" s="49"/>
      <c r="BI167" s="34"/>
      <c r="BJ167" s="45">
        <f>'Imports - Data (Raw)'!BJ167/15</f>
        <v>1360.6</v>
      </c>
      <c r="BK167" s="48"/>
      <c r="BL167" s="30"/>
      <c r="BM167" s="30"/>
      <c r="BO167" s="30"/>
      <c r="BP167" s="30"/>
      <c r="BR167" s="30"/>
      <c r="BS167" s="30"/>
    </row>
    <row r="168" spans="1:74" x14ac:dyDescent="0.3">
      <c r="A168" s="180" t="s">
        <v>226</v>
      </c>
      <c r="B168" s="14"/>
      <c r="C168" s="57"/>
      <c r="D168" s="11"/>
      <c r="E168" s="14"/>
      <c r="F168" s="14"/>
      <c r="G168" s="14"/>
      <c r="H168" s="14"/>
      <c r="I168" s="57"/>
      <c r="J168" s="51"/>
      <c r="K168" s="70"/>
      <c r="L168" s="14"/>
      <c r="M168" s="20"/>
      <c r="N168" s="14"/>
      <c r="O168" s="14"/>
      <c r="P168" s="18"/>
      <c r="Q168" s="19"/>
      <c r="R168" s="19"/>
      <c r="S168" s="19"/>
      <c r="T168" s="19"/>
      <c r="U168" s="18"/>
      <c r="V168" s="27"/>
      <c r="W168" s="27"/>
      <c r="X168" s="27"/>
      <c r="Y168" s="27"/>
      <c r="Z168" s="18"/>
      <c r="AA168" s="19"/>
      <c r="AB168" s="19"/>
      <c r="AC168" s="19"/>
      <c r="AD168" s="19"/>
      <c r="AE168" s="19"/>
      <c r="AF168" s="37">
        <v>1007</v>
      </c>
      <c r="AG168" s="18"/>
      <c r="AH168" s="31"/>
      <c r="AI168" s="31">
        <v>1210</v>
      </c>
      <c r="AJ168" s="11"/>
      <c r="AK168" s="11"/>
      <c r="AL168" s="11"/>
      <c r="AM168" s="11"/>
      <c r="AN168" s="18"/>
      <c r="AO168" s="11"/>
      <c r="AP168" s="11"/>
      <c r="AQ168" s="11"/>
      <c r="AR168" s="11"/>
      <c r="AS168" s="11"/>
      <c r="AT168" s="54"/>
      <c r="AU168" s="18"/>
      <c r="AV168" s="33"/>
      <c r="AW168" s="33"/>
      <c r="AX168" s="18" t="s">
        <v>7</v>
      </c>
      <c r="AY168" s="34"/>
      <c r="AZ168" s="91">
        <f>'Imports - Data (Raw)'!AZ168/15</f>
        <v>13212.666666666666</v>
      </c>
      <c r="BA168" s="11">
        <v>10830</v>
      </c>
      <c r="BB168" s="25">
        <f>'Imports - Data (Raw)'!BB168/15</f>
        <v>8004</v>
      </c>
      <c r="BD168" s="25">
        <f>'Imports - Data (Raw)'!BD168/15</f>
        <v>7116.666666666667</v>
      </c>
      <c r="BE168" s="18" t="s">
        <v>7</v>
      </c>
      <c r="BF168" s="34">
        <v>10800</v>
      </c>
      <c r="BG168" s="34">
        <f>'Imports - Data (Raw)'!BG168/15</f>
        <v>5013.333333333333</v>
      </c>
      <c r="BH168" s="18" t="s">
        <v>7</v>
      </c>
      <c r="BI168" s="38">
        <v>12950</v>
      </c>
      <c r="BJ168" s="34">
        <f>'Imports - Data (Raw)'!BJ168/15</f>
        <v>7290</v>
      </c>
      <c r="BK168" s="15" t="s">
        <v>1</v>
      </c>
      <c r="BL168" s="30">
        <v>15138</v>
      </c>
      <c r="BM168" s="30">
        <v>10297</v>
      </c>
      <c r="BO168" s="30"/>
      <c r="BP168" s="30"/>
      <c r="BR168" s="30"/>
      <c r="BS168" s="30"/>
    </row>
    <row r="169" spans="1:74" x14ac:dyDescent="0.3">
      <c r="A169" s="180" t="s">
        <v>227</v>
      </c>
      <c r="B169" s="14"/>
      <c r="C169" s="57"/>
      <c r="D169" s="11"/>
      <c r="E169" s="14"/>
      <c r="F169" s="14"/>
      <c r="G169" s="14"/>
      <c r="H169" s="14"/>
      <c r="I169" s="57"/>
      <c r="J169" s="51"/>
      <c r="K169" s="70"/>
      <c r="L169" s="14"/>
      <c r="M169" s="20"/>
      <c r="N169" s="14"/>
      <c r="O169" s="14"/>
      <c r="P169" s="18"/>
      <c r="Q169" s="19"/>
      <c r="R169" s="19"/>
      <c r="S169" s="19"/>
      <c r="T169" s="19"/>
      <c r="U169" s="18"/>
      <c r="V169" s="27"/>
      <c r="W169" s="27"/>
      <c r="X169" s="27"/>
      <c r="Y169" s="27"/>
      <c r="Z169" s="18"/>
      <c r="AA169" s="19"/>
      <c r="AB169" s="19"/>
      <c r="AC169" s="19"/>
      <c r="AD169" s="19"/>
      <c r="AE169" s="19"/>
      <c r="AF169" s="37">
        <v>419</v>
      </c>
      <c r="AG169" s="18"/>
      <c r="AH169" s="31"/>
      <c r="AI169" s="29">
        <v>412</v>
      </c>
      <c r="AJ169" s="11"/>
      <c r="AK169" s="11"/>
      <c r="AL169" s="11"/>
      <c r="AM169" s="11"/>
      <c r="AN169" s="18"/>
      <c r="AO169" s="11"/>
      <c r="AP169" s="11"/>
      <c r="AQ169" s="11"/>
      <c r="AR169" s="11"/>
      <c r="AS169" s="11"/>
      <c r="AT169" s="54"/>
      <c r="AU169" s="18"/>
      <c r="AV169" s="33"/>
      <c r="AW169" s="33"/>
      <c r="AY169" s="34"/>
      <c r="AZ169" s="91">
        <f>'Imports - Data (Raw)'!AZ169/15</f>
        <v>1182.6666666666667</v>
      </c>
      <c r="BB169" s="44">
        <f>'Imports - Data (Raw)'!BB169/15</f>
        <v>1484.6666666666667</v>
      </c>
      <c r="BD169" s="25"/>
      <c r="BE169" s="48"/>
      <c r="BF169" s="34"/>
      <c r="BG169" s="34"/>
      <c r="BH169" s="49"/>
      <c r="BI169" s="34"/>
      <c r="BJ169" s="34"/>
      <c r="BL169" s="30"/>
      <c r="BM169" s="30"/>
      <c r="BO169" s="30"/>
      <c r="BP169" s="30"/>
      <c r="BR169" s="30"/>
      <c r="BS169" s="30"/>
    </row>
    <row r="170" spans="1:74" x14ac:dyDescent="0.3">
      <c r="A170" s="180" t="s">
        <v>228</v>
      </c>
      <c r="B170" s="14"/>
      <c r="C170" s="57"/>
      <c r="D170" s="11"/>
      <c r="E170" s="14"/>
      <c r="F170" s="14"/>
      <c r="G170" s="14"/>
      <c r="H170" s="14"/>
      <c r="I170" s="57"/>
      <c r="J170" s="51"/>
      <c r="K170" s="70"/>
      <c r="L170" s="14"/>
      <c r="M170" s="20"/>
      <c r="N170" s="14"/>
      <c r="O170" s="14"/>
      <c r="P170" s="18"/>
      <c r="Q170" s="19"/>
      <c r="R170" s="19"/>
      <c r="S170" s="19"/>
      <c r="T170" s="19"/>
      <c r="U170" s="18"/>
      <c r="V170" s="27"/>
      <c r="W170" s="27"/>
      <c r="X170" s="27"/>
      <c r="Y170" s="27"/>
      <c r="Z170" s="18"/>
      <c r="AA170" s="19"/>
      <c r="AB170" s="19"/>
      <c r="AC170" s="19"/>
      <c r="AD170" s="19"/>
      <c r="AE170" s="19"/>
      <c r="AF170" s="19"/>
      <c r="AG170" s="18"/>
      <c r="AH170" s="11"/>
      <c r="AI170" s="11"/>
      <c r="AJ170" s="11"/>
      <c r="AK170" s="11"/>
      <c r="AL170" s="11"/>
      <c r="AM170" s="11"/>
      <c r="AN170" s="18"/>
      <c r="AO170" s="11"/>
      <c r="AP170" s="11"/>
      <c r="AQ170" s="11"/>
      <c r="AR170" s="11"/>
      <c r="AS170" s="11"/>
      <c r="AT170" s="54"/>
      <c r="AU170" s="18"/>
      <c r="AV170" s="33"/>
      <c r="AW170" s="33"/>
      <c r="AX170" s="20" t="s">
        <v>7</v>
      </c>
      <c r="AY170" s="34"/>
      <c r="BB170" s="25"/>
      <c r="BC170" s="11">
        <v>700</v>
      </c>
      <c r="BD170" s="25">
        <f>'Imports - Data (Raw)'!BD170/15</f>
        <v>1166.6666666666667</v>
      </c>
      <c r="BE170" s="48" t="s">
        <v>1</v>
      </c>
      <c r="BF170" s="34">
        <v>750</v>
      </c>
      <c r="BG170" s="34">
        <f>'Imports - Data (Raw)'!BG170/15</f>
        <v>669.33333333333337</v>
      </c>
      <c r="BH170" s="64" t="s">
        <v>1</v>
      </c>
      <c r="BI170" s="34">
        <v>2000</v>
      </c>
      <c r="BJ170" s="34">
        <f>'Imports - Data (Raw)'!BJ170/15</f>
        <v>4000</v>
      </c>
      <c r="BK170" s="15" t="s">
        <v>1</v>
      </c>
      <c r="BL170" s="30">
        <v>2600</v>
      </c>
      <c r="BM170" s="30">
        <v>5200</v>
      </c>
      <c r="BO170" s="30"/>
      <c r="BP170" s="30"/>
      <c r="BR170" s="30"/>
      <c r="BS170" s="30"/>
    </row>
    <row r="171" spans="1:74" x14ac:dyDescent="0.3">
      <c r="A171" s="180" t="s">
        <v>229</v>
      </c>
      <c r="B171" s="14"/>
      <c r="C171" s="57"/>
      <c r="D171" s="11"/>
      <c r="E171" s="14"/>
      <c r="F171" s="14"/>
      <c r="G171" s="14"/>
      <c r="H171" s="14"/>
      <c r="I171" s="57"/>
      <c r="J171" s="51"/>
      <c r="K171" s="70"/>
      <c r="L171" s="14"/>
      <c r="M171" s="20"/>
      <c r="N171" s="14"/>
      <c r="O171" s="14"/>
      <c r="P171" s="18"/>
      <c r="Q171" s="19"/>
      <c r="R171" s="19"/>
      <c r="S171" s="19"/>
      <c r="T171" s="19"/>
      <c r="U171" s="18"/>
      <c r="V171" s="27"/>
      <c r="W171" s="27"/>
      <c r="X171" s="27"/>
      <c r="Y171" s="27"/>
      <c r="Z171" s="18"/>
      <c r="AA171" s="19"/>
      <c r="AB171" s="19"/>
      <c r="AC171" s="19"/>
      <c r="AD171" s="19"/>
      <c r="AE171" s="19"/>
      <c r="AF171" s="19"/>
      <c r="AG171" s="18"/>
      <c r="AH171" s="31"/>
      <c r="AJ171" s="11"/>
      <c r="AK171" s="11"/>
      <c r="AL171" s="11"/>
      <c r="AM171" s="11"/>
      <c r="AN171" s="18"/>
      <c r="AO171" s="11"/>
      <c r="AP171" s="11"/>
      <c r="AQ171" s="11"/>
      <c r="AR171" s="11"/>
      <c r="AS171" s="11"/>
      <c r="AT171" s="54"/>
      <c r="AU171" s="18"/>
      <c r="AV171" s="33"/>
      <c r="AW171" s="33"/>
      <c r="AY171" s="34"/>
      <c r="BB171" s="25"/>
      <c r="BD171" s="25">
        <f>'Imports - Data (Raw)'!BD171/15</f>
        <v>400</v>
      </c>
      <c r="BE171" s="48"/>
      <c r="BF171" s="34"/>
      <c r="BG171" s="34">
        <f>'Imports - Data (Raw)'!BG171/15</f>
        <v>480.26666666666665</v>
      </c>
      <c r="BH171" s="49"/>
      <c r="BI171" s="34"/>
      <c r="BJ171" s="34">
        <f>'Imports - Data (Raw)'!BJ171/15</f>
        <v>245</v>
      </c>
      <c r="BK171" s="48"/>
      <c r="BL171" s="30"/>
      <c r="BM171" s="30">
        <v>1550</v>
      </c>
      <c r="BO171" s="30"/>
      <c r="BP171" s="30"/>
      <c r="BR171" s="30"/>
      <c r="BS171" s="30"/>
    </row>
    <row r="172" spans="1:74" x14ac:dyDescent="0.3">
      <c r="C172" s="57"/>
      <c r="E172" s="14"/>
      <c r="G172" s="14"/>
      <c r="I172" s="57"/>
      <c r="AT172" s="67"/>
      <c r="BB172" s="25"/>
      <c r="BD172" s="25"/>
      <c r="BG172" s="34"/>
      <c r="BJ172" s="34"/>
    </row>
    <row r="173" spans="1:74" x14ac:dyDescent="0.3">
      <c r="A173" s="180" t="s">
        <v>73</v>
      </c>
      <c r="B173" s="14"/>
      <c r="C173" s="57">
        <f>'Imports - Data (Raw)'!C173/15</f>
        <v>286.66666666666669</v>
      </c>
      <c r="D173" s="11"/>
      <c r="E173" s="14">
        <f>'Imports - Data (Raw)'!E173/15</f>
        <v>373.33333333333331</v>
      </c>
      <c r="F173" s="14"/>
      <c r="G173" s="14"/>
      <c r="H173" s="14"/>
      <c r="I173" s="57"/>
      <c r="J173" s="51"/>
      <c r="K173" s="14"/>
      <c r="L173" s="14">
        <v>6453</v>
      </c>
      <c r="M173" s="20"/>
      <c r="N173" s="14"/>
      <c r="O173" s="14">
        <v>7113</v>
      </c>
      <c r="P173" s="18"/>
      <c r="Q173" s="19"/>
      <c r="R173" s="19">
        <v>6915</v>
      </c>
      <c r="S173" s="19"/>
      <c r="T173" s="19">
        <v>4278</v>
      </c>
      <c r="U173" s="18"/>
      <c r="V173" s="27"/>
      <c r="W173" s="27">
        <v>3494</v>
      </c>
      <c r="X173" s="27"/>
      <c r="Y173" s="27">
        <v>4280</v>
      </c>
      <c r="Z173" s="18"/>
      <c r="AA173" s="19"/>
      <c r="AB173" s="19">
        <v>4910</v>
      </c>
      <c r="AC173" s="19"/>
      <c r="AD173" s="19">
        <v>385</v>
      </c>
      <c r="AE173" s="19"/>
      <c r="AF173" s="19">
        <v>879</v>
      </c>
      <c r="AG173" s="48"/>
      <c r="AH173" s="31"/>
      <c r="AI173" s="31">
        <v>778</v>
      </c>
      <c r="AJ173" s="27"/>
      <c r="AK173" s="27">
        <v>1562</v>
      </c>
      <c r="AL173" s="27"/>
      <c r="AM173" s="27">
        <v>1541</v>
      </c>
      <c r="AN173" s="18"/>
      <c r="AO173" s="31"/>
      <c r="AP173" s="30">
        <v>1575</v>
      </c>
      <c r="AQ173" s="14"/>
      <c r="AR173" s="14">
        <v>1525</v>
      </c>
      <c r="AS173" s="14"/>
      <c r="AT173" s="32">
        <v>854</v>
      </c>
      <c r="AU173" s="18"/>
      <c r="AV173" s="33"/>
      <c r="AW173" s="33">
        <v>2975</v>
      </c>
      <c r="AY173" s="34"/>
      <c r="AZ173" s="91">
        <f>'Imports - Data (Raw)'!AZ173/15</f>
        <v>2770.6666666666665</v>
      </c>
      <c r="BB173" s="44">
        <f>'Imports - Data (Raw)'!BB173/15</f>
        <v>3230</v>
      </c>
      <c r="BD173" s="44">
        <f>'Imports - Data (Raw)'!BD173/15</f>
        <v>4754.2</v>
      </c>
      <c r="BE173" s="48"/>
      <c r="BF173" s="34"/>
      <c r="BG173" s="34">
        <f>'Imports - Data (Raw)'!BG173/15</f>
        <v>3687.0666666666666</v>
      </c>
      <c r="BH173" s="49"/>
      <c r="BI173" s="34"/>
      <c r="BJ173" s="34">
        <f>'Imports - Data (Raw)'!BJ173/15</f>
        <v>5861.9333333333334</v>
      </c>
      <c r="BK173" s="48"/>
      <c r="BL173" s="30"/>
      <c r="BM173" s="30">
        <v>6730</v>
      </c>
      <c r="BN173" s="48"/>
      <c r="BO173" s="30"/>
      <c r="BP173" s="29">
        <f>6379-BP19-BP21-BP57-BP80-BP84-BP123-BP125</f>
        <v>2470</v>
      </c>
      <c r="BR173" s="30"/>
      <c r="BS173" s="29">
        <f>6379-BS19-BS21-BS57-BS80-BS84-BS123-BS125</f>
        <v>1414</v>
      </c>
      <c r="BV173" s="4">
        <v>9107</v>
      </c>
    </row>
    <row r="174" spans="1:74" x14ac:dyDescent="0.3">
      <c r="A174" s="25"/>
      <c r="B174" s="14"/>
      <c r="C174" s="57"/>
      <c r="D174" s="11"/>
      <c r="E174" s="14"/>
      <c r="F174" s="14"/>
      <c r="G174" s="14"/>
      <c r="H174" s="14"/>
      <c r="I174" s="57"/>
      <c r="J174" s="51"/>
      <c r="K174" s="14"/>
      <c r="L174" s="14"/>
      <c r="M174" s="20"/>
      <c r="N174" s="14"/>
      <c r="O174" s="14"/>
      <c r="P174" s="18"/>
      <c r="Q174" s="19"/>
      <c r="R174" s="19"/>
      <c r="S174" s="19"/>
      <c r="T174" s="19"/>
      <c r="U174" s="18"/>
      <c r="V174" s="27"/>
      <c r="W174" s="27"/>
      <c r="X174" s="27"/>
      <c r="Y174" s="27"/>
      <c r="Z174" s="18"/>
      <c r="AA174" s="19"/>
      <c r="AB174" s="19"/>
      <c r="AC174" s="19"/>
      <c r="AD174" s="19"/>
      <c r="AE174" s="19"/>
      <c r="AF174" s="19"/>
      <c r="AG174" s="48"/>
      <c r="AH174" s="31"/>
      <c r="AI174" s="31"/>
      <c r="AJ174" s="27"/>
      <c r="AK174" s="27"/>
      <c r="AL174" s="27"/>
      <c r="AM174" s="27"/>
      <c r="AN174" s="18"/>
      <c r="AO174" s="31"/>
      <c r="AP174" s="30"/>
      <c r="AQ174" s="14"/>
      <c r="AR174" s="14"/>
      <c r="AS174" s="14"/>
      <c r="AT174" s="32"/>
      <c r="AU174" s="18"/>
      <c r="AV174" s="33"/>
      <c r="AW174" s="33"/>
      <c r="AY174" s="34"/>
      <c r="BD174" s="25"/>
      <c r="BE174" s="48"/>
      <c r="BF174" s="34"/>
      <c r="BG174" s="34"/>
      <c r="BH174" s="49"/>
      <c r="BI174" s="34"/>
      <c r="BJ174" s="34"/>
      <c r="BK174" s="48"/>
      <c r="BL174" s="30"/>
      <c r="BM174" s="30"/>
      <c r="BO174" s="30"/>
      <c r="BP174" s="30"/>
      <c r="BR174" s="30"/>
      <c r="BS174" s="30"/>
    </row>
    <row r="175" spans="1:74" s="11" customFormat="1" x14ac:dyDescent="0.3">
      <c r="A175" s="25" t="s">
        <v>32</v>
      </c>
      <c r="B175" s="14"/>
      <c r="C175" s="57">
        <f>'Imports - Data (Raw)'!C175/15</f>
        <v>113560.73333333334</v>
      </c>
      <c r="E175" s="14">
        <f>'Imports - Data (Raw)'!E175/15</f>
        <v>114161</v>
      </c>
      <c r="F175" s="14"/>
      <c r="G175" s="14">
        <f>'Imports - Data (Raw)'!G175/15</f>
        <v>146752</v>
      </c>
      <c r="H175" s="14"/>
      <c r="I175" s="57">
        <f>'Imports - Data (Raw)'!I175/15</f>
        <v>168864.33333333334</v>
      </c>
      <c r="J175" s="51"/>
      <c r="K175" s="14"/>
      <c r="L175" s="14">
        <v>251083</v>
      </c>
      <c r="M175" s="20"/>
      <c r="N175" s="14"/>
      <c r="O175" s="14">
        <v>276823</v>
      </c>
      <c r="P175" s="18"/>
      <c r="Q175" s="19"/>
      <c r="R175" s="19">
        <v>347080</v>
      </c>
      <c r="S175" s="19"/>
      <c r="T175" s="19">
        <v>331794</v>
      </c>
      <c r="U175" s="18"/>
      <c r="V175" s="27"/>
      <c r="W175" s="27">
        <v>313192</v>
      </c>
      <c r="X175" s="27"/>
      <c r="Y175" s="27">
        <v>319791</v>
      </c>
      <c r="Z175" s="18"/>
      <c r="AA175" s="19"/>
      <c r="AC175" s="19"/>
      <c r="AE175" s="19"/>
      <c r="AG175" s="18"/>
      <c r="AH175" s="31"/>
      <c r="AJ175" s="27"/>
      <c r="AL175" s="27"/>
      <c r="AN175" s="85"/>
      <c r="AQ175" s="14"/>
      <c r="AS175" s="14"/>
      <c r="AT175" s="54"/>
      <c r="AU175" s="18"/>
      <c r="AV175" s="33"/>
      <c r="AX175" s="18"/>
      <c r="AY175" s="54"/>
      <c r="AZ175" s="91"/>
      <c r="BD175" s="25"/>
      <c r="BE175" s="18"/>
      <c r="BH175" s="18"/>
      <c r="BJ175" s="34"/>
      <c r="BK175" s="18"/>
      <c r="BL175" s="30"/>
      <c r="BN175" s="18"/>
      <c r="BO175" s="30"/>
      <c r="BQ175" s="18"/>
      <c r="BR175" s="30"/>
      <c r="BT175" s="18"/>
    </row>
    <row r="176" spans="1:74" x14ac:dyDescent="0.3">
      <c r="A176" s="25" t="s">
        <v>31</v>
      </c>
      <c r="B176" s="14"/>
      <c r="C176" s="69">
        <f>'Imports - Data (Raw)'!C176/15</f>
        <v>35051.066666666666</v>
      </c>
      <c r="D176" s="11"/>
      <c r="E176" s="14">
        <f>'Imports - Data (Raw)'!E176/15</f>
        <v>35600</v>
      </c>
      <c r="F176" s="14"/>
      <c r="G176" s="14">
        <f>'Imports - Data (Raw)'!G176/15</f>
        <v>71333.333333333328</v>
      </c>
      <c r="H176" s="14"/>
      <c r="I176" s="57">
        <f>'Imports - Data (Raw)'!I176/15</f>
        <v>71800</v>
      </c>
      <c r="J176" s="51"/>
      <c r="K176" s="14"/>
      <c r="L176" s="14">
        <v>79595</v>
      </c>
      <c r="M176" s="20"/>
      <c r="N176" s="14"/>
      <c r="O176" s="14">
        <v>78632</v>
      </c>
      <c r="P176" s="18"/>
      <c r="Q176" s="19"/>
      <c r="R176" s="19">
        <v>75357</v>
      </c>
      <c r="S176" s="19"/>
      <c r="T176" s="19">
        <v>142063</v>
      </c>
      <c r="U176" s="18"/>
      <c r="V176" s="27"/>
      <c r="W176" s="27">
        <v>132000</v>
      </c>
      <c r="X176" s="27"/>
      <c r="Y176" s="27">
        <v>108150</v>
      </c>
      <c r="Z176" s="18"/>
      <c r="AA176" s="19"/>
      <c r="AB176" s="19">
        <v>99017</v>
      </c>
      <c r="AC176" s="19"/>
      <c r="AD176" s="19">
        <v>116411</v>
      </c>
      <c r="AE176" s="19"/>
      <c r="AF176" s="19">
        <v>128407</v>
      </c>
      <c r="AG176" s="48"/>
      <c r="AH176" s="31"/>
      <c r="AI176" s="32">
        <v>124312</v>
      </c>
      <c r="AJ176" s="27"/>
      <c r="AK176" s="27">
        <v>144144</v>
      </c>
      <c r="AL176" s="27"/>
      <c r="AM176" s="27">
        <v>110782</v>
      </c>
      <c r="AN176" s="18"/>
      <c r="AO176" s="31"/>
      <c r="AP176" s="30">
        <v>171647</v>
      </c>
      <c r="AQ176" s="77"/>
      <c r="AR176" s="32">
        <v>274321</v>
      </c>
      <c r="AS176" s="77"/>
      <c r="AT176" s="32">
        <v>286317</v>
      </c>
      <c r="AU176" s="18"/>
      <c r="AV176" s="33"/>
      <c r="AW176" s="33">
        <v>238337</v>
      </c>
      <c r="AY176" s="34"/>
      <c r="AZ176" s="91">
        <f>'Imports - Data (Raw)'!AZ176/15</f>
        <v>263080</v>
      </c>
      <c r="BA176" s="91"/>
      <c r="BB176" s="91">
        <f>'Imports - Data (Raw)'!BB176/15</f>
        <v>486426.66666666669</v>
      </c>
      <c r="BC176" s="91"/>
      <c r="BD176" s="25">
        <f>'Imports - Data (Raw)'!BD176/15</f>
        <v>218063.2</v>
      </c>
      <c r="BE176" s="91"/>
      <c r="BF176" s="91"/>
      <c r="BG176" s="91">
        <f>'Imports - Data (Raw)'!BG176/15</f>
        <v>153800</v>
      </c>
      <c r="BH176" s="49"/>
      <c r="BI176" s="34"/>
      <c r="BJ176" s="34">
        <f>'Imports - Data (Raw)'!BJ176/15</f>
        <v>716793.8666666667</v>
      </c>
      <c r="BK176" s="48"/>
      <c r="BL176" s="30"/>
      <c r="BM176" s="30">
        <v>505197</v>
      </c>
      <c r="BO176" s="30"/>
      <c r="BP176" s="30">
        <v>417731</v>
      </c>
      <c r="BR176" s="30"/>
      <c r="BS176" s="30">
        <v>600000</v>
      </c>
      <c r="BV176" s="4">
        <v>366118</v>
      </c>
    </row>
    <row r="177" spans="1:74" s="11" customFormat="1" ht="15.6" customHeight="1" x14ac:dyDescent="0.3">
      <c r="J177" s="18"/>
      <c r="M177" s="20"/>
      <c r="P177" s="18"/>
      <c r="U177" s="18"/>
      <c r="Z177" s="18"/>
      <c r="AG177" s="18"/>
      <c r="AN177" s="18"/>
      <c r="AT177" s="54"/>
      <c r="AU177" s="18"/>
      <c r="AX177" s="18"/>
      <c r="AZ177" s="95"/>
      <c r="BE177" s="18"/>
      <c r="BH177" s="18"/>
      <c r="BJ177" s="34"/>
      <c r="BK177" s="18"/>
      <c r="BN177" s="18"/>
      <c r="BQ177" s="18"/>
      <c r="BT177" s="18"/>
    </row>
    <row r="178" spans="1:74" s="11" customFormat="1" x14ac:dyDescent="0.3">
      <c r="A178" s="195" t="s">
        <v>230</v>
      </c>
      <c r="B178" s="14"/>
      <c r="C178" s="14">
        <f>'Imports - Data (Raw)'!C178/15</f>
        <v>148611.79999999999</v>
      </c>
      <c r="D178" s="14"/>
      <c r="E178" s="14">
        <f>'Imports - Data (Raw)'!E178/15</f>
        <v>149761</v>
      </c>
      <c r="F178" s="14"/>
      <c r="G178" s="14">
        <f>'Imports - Data (Raw)'!G178/15</f>
        <v>218085.33333333334</v>
      </c>
      <c r="H178" s="14"/>
      <c r="I178" s="14">
        <f>'Imports - Data (Raw)'!I178/15</f>
        <v>240664.33333333334</v>
      </c>
      <c r="J178" s="51"/>
      <c r="K178" s="14"/>
      <c r="L178" s="14">
        <v>330678</v>
      </c>
      <c r="M178" s="20"/>
      <c r="N178" s="14"/>
      <c r="O178" s="14">
        <v>355455</v>
      </c>
      <c r="P178" s="18"/>
      <c r="Q178" s="19"/>
      <c r="R178" s="19">
        <v>422437</v>
      </c>
      <c r="S178" s="19"/>
      <c r="T178" s="19">
        <v>473857</v>
      </c>
      <c r="U178" s="18"/>
      <c r="V178" s="27"/>
      <c r="W178" s="27">
        <v>445192</v>
      </c>
      <c r="X178" s="27"/>
      <c r="Y178" s="27">
        <v>427911</v>
      </c>
      <c r="Z178" s="18"/>
      <c r="AB178" s="52">
        <v>387010</v>
      </c>
      <c r="AD178" s="19">
        <v>479106</v>
      </c>
      <c r="AF178" s="19">
        <v>502954</v>
      </c>
      <c r="AG178" s="18"/>
      <c r="AI178" s="32">
        <v>551728</v>
      </c>
      <c r="AK178" s="75">
        <v>641506</v>
      </c>
      <c r="AM178" s="27">
        <v>450775</v>
      </c>
      <c r="AN178" s="18"/>
      <c r="AR178" s="32">
        <v>888041</v>
      </c>
      <c r="AT178" s="32">
        <v>1027564</v>
      </c>
      <c r="AU178" s="18"/>
      <c r="AW178" s="33">
        <v>992275</v>
      </c>
      <c r="AX178" s="18"/>
      <c r="AZ178" s="95">
        <f>'Imports - Data (Raw)'!AZ178/15</f>
        <v>1620101.2666666666</v>
      </c>
      <c r="BA178" s="95"/>
      <c r="BB178" s="95">
        <f>'Imports - Data (Raw)'!BB178/15</f>
        <v>1637026.1333333333</v>
      </c>
      <c r="BC178" s="95"/>
      <c r="BD178" s="95">
        <f>'Imports - Data (Raw)'!BD178/15</f>
        <v>1021544</v>
      </c>
      <c r="BE178" s="95"/>
      <c r="BF178" s="95"/>
      <c r="BG178" s="95">
        <f>'Imports - Data (Raw)'!BG178/15</f>
        <v>790078.4</v>
      </c>
      <c r="BH178" s="18"/>
      <c r="BJ178" s="34">
        <f>'Imports - Data (Raw)'!BJ178/15</f>
        <v>1894929.8666666667</v>
      </c>
      <c r="BK178" s="86"/>
      <c r="BM178" s="72">
        <v>1770074</v>
      </c>
      <c r="BN178" s="18"/>
      <c r="BP178" s="72">
        <v>2065959</v>
      </c>
      <c r="BQ178" s="55"/>
      <c r="BS178" s="72">
        <v>2239527</v>
      </c>
      <c r="BT178" s="18"/>
      <c r="BV178" s="54">
        <v>1877630</v>
      </c>
    </row>
    <row r="180" spans="1:74" x14ac:dyDescent="0.3">
      <c r="A180" s="199" t="s">
        <v>274</v>
      </c>
    </row>
    <row r="181" spans="1:74" x14ac:dyDescent="0.3">
      <c r="B181" s="4">
        <v>1</v>
      </c>
      <c r="C181" s="220" t="s">
        <v>275</v>
      </c>
      <c r="D181" s="4">
        <v>15</v>
      </c>
      <c r="E181" s="221" t="s">
        <v>276</v>
      </c>
    </row>
  </sheetData>
  <mergeCells count="46">
    <mergeCell ref="BO1:BP1"/>
    <mergeCell ref="BR1:BS1"/>
    <mergeCell ref="BU1:BV1"/>
    <mergeCell ref="BA1:BB1"/>
    <mergeCell ref="BC1:BD1"/>
    <mergeCell ref="BF1:BG1"/>
    <mergeCell ref="BI1:BJ1"/>
    <mergeCell ref="BL1:BM1"/>
    <mergeCell ref="AO1:AP1"/>
    <mergeCell ref="AQ1:AR1"/>
    <mergeCell ref="AS1:AT1"/>
    <mergeCell ref="AV1:AW1"/>
    <mergeCell ref="AY1:AZ1"/>
    <mergeCell ref="K1:L1"/>
    <mergeCell ref="N1:O1"/>
    <mergeCell ref="Q1:R1"/>
    <mergeCell ref="B1:C1"/>
    <mergeCell ref="D1:E1"/>
    <mergeCell ref="F1:G1"/>
    <mergeCell ref="H1:I1"/>
    <mergeCell ref="S1:T1"/>
    <mergeCell ref="V1:W1"/>
    <mergeCell ref="X1:Y1"/>
    <mergeCell ref="AA1:AB1"/>
    <mergeCell ref="BV164:BV165"/>
    <mergeCell ref="BQ164:BQ165"/>
    <mergeCell ref="Y4:Y6"/>
    <mergeCell ref="AB4:AB6"/>
    <mergeCell ref="BS164:BS165"/>
    <mergeCell ref="BT164:BT165"/>
    <mergeCell ref="BU164:BU165"/>
    <mergeCell ref="AC1:AD1"/>
    <mergeCell ref="AE1:AF1"/>
    <mergeCell ref="AH1:AI1"/>
    <mergeCell ref="AJ1:AK1"/>
    <mergeCell ref="AL1:AM1"/>
    <mergeCell ref="C60:C62"/>
    <mergeCell ref="E60:E62"/>
    <mergeCell ref="R63:R64"/>
    <mergeCell ref="E150:E152"/>
    <mergeCell ref="BP164:BP165"/>
    <mergeCell ref="L4:L6"/>
    <mergeCell ref="O4:O6"/>
    <mergeCell ref="R4:R6"/>
    <mergeCell ref="T4:T6"/>
    <mergeCell ref="W4:W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4"/>
  <sheetViews>
    <sheetView zoomScale="70" zoomScaleNormal="70" workbookViewId="0">
      <pane xSplit="1" ySplit="2" topLeftCell="B83" activePane="bottomRight" state="frozen"/>
      <selection pane="topRight" activeCell="B1" sqref="B1"/>
      <selection pane="bottomLeft" activeCell="A4" sqref="A4"/>
      <selection pane="bottomRight" activeCell="A118" sqref="A118"/>
    </sheetView>
  </sheetViews>
  <sheetFormatPr defaultColWidth="11" defaultRowHeight="14.4" x14ac:dyDescent="0.3"/>
  <cols>
    <col min="1" max="1" width="33.5" style="4" customWidth="1"/>
    <col min="2" max="2" width="6.5" style="15" customWidth="1"/>
    <col min="3" max="3" width="13.09765625" style="116" customWidth="1"/>
    <col min="4" max="4" width="6.5" style="16" customWidth="1"/>
    <col min="5" max="5" width="13.09765625" style="116" customWidth="1"/>
    <col min="6" max="6" width="7.09765625" style="15" customWidth="1"/>
    <col min="7" max="8" width="13.09765625" style="116" customWidth="1"/>
    <col min="9" max="9" width="6.5" style="15" customWidth="1"/>
    <col min="10" max="11" width="13.09765625" style="116" customWidth="1"/>
    <col min="12" max="12" width="7.69921875" style="15" customWidth="1"/>
    <col min="13" max="15" width="13.09765625" style="116" customWidth="1"/>
    <col min="16" max="16" width="7" style="15" customWidth="1"/>
    <col min="17" max="19" width="13.09765625" style="116" customWidth="1"/>
    <col min="20" max="20" width="5.19921875" style="15" customWidth="1"/>
    <col min="21" max="21" width="13.09765625" style="116" customWidth="1"/>
    <col min="22" max="22" width="13.09765625" style="4" customWidth="1"/>
    <col min="23" max="23" width="13.09765625" style="116" customWidth="1"/>
    <col min="24" max="24" width="5.796875" style="15" customWidth="1"/>
    <col min="25" max="25" width="13.09765625" style="116" customWidth="1"/>
    <col min="26" max="26" width="6.19921875" style="18" customWidth="1"/>
    <col min="27" max="27" width="13.09765625" style="116" customWidth="1"/>
    <col min="28" max="29" width="13.09765625" style="108" customWidth="1"/>
    <col min="30" max="30" width="5.19921875" style="15" customWidth="1"/>
    <col min="31" max="31" width="13.09765625" style="116" customWidth="1"/>
    <col min="32" max="32" width="6.5" style="15" customWidth="1"/>
    <col min="33" max="33" width="13.09765625" style="116" customWidth="1"/>
    <col min="34" max="34" width="6.69921875" style="15" customWidth="1"/>
    <col min="35" max="35" width="13.09765625" style="116" customWidth="1"/>
    <col min="36" max="36" width="7.09765625" style="15" customWidth="1"/>
    <col min="37" max="37" width="13.09765625" style="116" customWidth="1"/>
    <col min="38" max="38" width="7.3984375" style="15" customWidth="1"/>
    <col min="39" max="39" width="13.09765625" style="116" customWidth="1"/>
    <col min="40" max="40" width="6.3984375" style="15" customWidth="1"/>
    <col min="41" max="41" width="13.09765625" style="116" customWidth="1"/>
    <col min="42" max="16384" width="11" style="4"/>
  </cols>
  <sheetData>
    <row r="1" spans="1:49" s="171" customFormat="1" ht="15" customHeight="1" x14ac:dyDescent="0.3">
      <c r="C1" s="201" t="s">
        <v>238</v>
      </c>
      <c r="D1" s="172"/>
      <c r="E1" s="201" t="s">
        <v>239</v>
      </c>
      <c r="G1" s="201" t="s">
        <v>240</v>
      </c>
      <c r="H1" s="201" t="s">
        <v>241</v>
      </c>
      <c r="J1" s="201" t="s">
        <v>242</v>
      </c>
      <c r="K1" s="201" t="s">
        <v>243</v>
      </c>
      <c r="M1" s="201" t="s">
        <v>244</v>
      </c>
      <c r="N1" s="201" t="s">
        <v>245</v>
      </c>
      <c r="O1" s="201" t="s">
        <v>246</v>
      </c>
      <c r="Q1" s="201" t="s">
        <v>247</v>
      </c>
      <c r="R1" s="201" t="s">
        <v>248</v>
      </c>
      <c r="S1" s="201" t="s">
        <v>249</v>
      </c>
      <c r="U1" s="201" t="s">
        <v>250</v>
      </c>
      <c r="V1" s="201" t="s">
        <v>251</v>
      </c>
      <c r="W1" s="201" t="s">
        <v>252</v>
      </c>
      <c r="Y1" s="201" t="s">
        <v>253</v>
      </c>
      <c r="Z1" s="177"/>
      <c r="AA1" s="214" t="s">
        <v>254</v>
      </c>
      <c r="AB1" s="201" t="s">
        <v>255</v>
      </c>
      <c r="AC1" s="201" t="s">
        <v>75</v>
      </c>
      <c r="AE1" s="214" t="s">
        <v>256</v>
      </c>
      <c r="AG1" s="214" t="s">
        <v>76</v>
      </c>
      <c r="AI1" s="214" t="s">
        <v>77</v>
      </c>
      <c r="AK1" s="215" t="s">
        <v>78</v>
      </c>
      <c r="AL1" s="216"/>
      <c r="AM1" s="215" t="s">
        <v>67</v>
      </c>
      <c r="AN1" s="214"/>
      <c r="AO1" s="200" t="s">
        <v>79</v>
      </c>
      <c r="AQ1" s="216"/>
      <c r="AR1" s="178"/>
      <c r="AT1" s="216"/>
      <c r="AU1" s="178"/>
      <c r="AW1" s="178"/>
    </row>
    <row r="2" spans="1:49" s="98" customFormat="1" ht="15" customHeight="1" x14ac:dyDescent="0.3">
      <c r="A2" s="196" t="s">
        <v>83</v>
      </c>
      <c r="B2" s="210" t="s">
        <v>0</v>
      </c>
      <c r="C2" s="206" t="s">
        <v>257</v>
      </c>
      <c r="D2" s="211" t="s">
        <v>0</v>
      </c>
      <c r="E2" s="206" t="s">
        <v>257</v>
      </c>
      <c r="F2" s="105" t="s">
        <v>0</v>
      </c>
      <c r="G2" s="206" t="s">
        <v>257</v>
      </c>
      <c r="H2" s="206" t="s">
        <v>257</v>
      </c>
      <c r="I2" s="105" t="s">
        <v>0</v>
      </c>
      <c r="J2" s="206" t="s">
        <v>257</v>
      </c>
      <c r="K2" s="206" t="s">
        <v>257</v>
      </c>
      <c r="L2" s="105" t="s">
        <v>0</v>
      </c>
      <c r="M2" s="206" t="s">
        <v>257</v>
      </c>
      <c r="N2" s="206" t="s">
        <v>257</v>
      </c>
      <c r="O2" s="206" t="s">
        <v>257</v>
      </c>
      <c r="P2" s="210" t="s">
        <v>0</v>
      </c>
      <c r="Q2" s="206" t="s">
        <v>257</v>
      </c>
      <c r="R2" s="206" t="s">
        <v>257</v>
      </c>
      <c r="S2" s="206" t="s">
        <v>257</v>
      </c>
      <c r="T2" s="105" t="s">
        <v>0</v>
      </c>
      <c r="U2" s="206" t="s">
        <v>257</v>
      </c>
      <c r="V2" s="206" t="s">
        <v>257</v>
      </c>
      <c r="W2" s="206" t="s">
        <v>257</v>
      </c>
      <c r="X2" s="105" t="s">
        <v>0</v>
      </c>
      <c r="Y2" s="206" t="s">
        <v>257</v>
      </c>
      <c r="Z2" s="105" t="s">
        <v>0</v>
      </c>
      <c r="AA2" s="206" t="s">
        <v>257</v>
      </c>
      <c r="AB2" s="206" t="s">
        <v>257</v>
      </c>
      <c r="AC2" s="206" t="s">
        <v>257</v>
      </c>
      <c r="AD2" s="212" t="s">
        <v>0</v>
      </c>
      <c r="AE2" s="206" t="s">
        <v>257</v>
      </c>
      <c r="AF2" s="212" t="s">
        <v>0</v>
      </c>
      <c r="AG2" s="206" t="s">
        <v>257</v>
      </c>
      <c r="AH2" s="213" t="s">
        <v>0</v>
      </c>
      <c r="AI2" s="206" t="s">
        <v>257</v>
      </c>
      <c r="AJ2" s="211" t="s">
        <v>0</v>
      </c>
      <c r="AK2" s="206" t="s">
        <v>257</v>
      </c>
      <c r="AL2" s="211" t="s">
        <v>0</v>
      </c>
      <c r="AM2" s="206" t="s">
        <v>257</v>
      </c>
      <c r="AN2" s="211" t="s">
        <v>0</v>
      </c>
      <c r="AO2" s="206" t="s">
        <v>257</v>
      </c>
    </row>
    <row r="3" spans="1:49" x14ac:dyDescent="0.3">
      <c r="A3" s="179" t="s">
        <v>145</v>
      </c>
      <c r="C3" s="107"/>
      <c r="E3" s="107"/>
      <c r="F3" s="17"/>
      <c r="G3" s="107"/>
      <c r="H3" s="107"/>
      <c r="I3" s="17"/>
      <c r="J3" s="107"/>
      <c r="K3" s="107"/>
      <c r="L3" s="18"/>
      <c r="M3" s="108"/>
      <c r="N3" s="108"/>
      <c r="O3" s="108"/>
      <c r="P3" s="20"/>
      <c r="Q3" s="109"/>
      <c r="R3" s="109"/>
      <c r="S3" s="109"/>
      <c r="T3" s="17"/>
      <c r="U3" s="109"/>
      <c r="V3" s="8"/>
      <c r="W3" s="109"/>
      <c r="X3" s="17"/>
      <c r="Y3" s="109"/>
      <c r="AA3" s="110"/>
      <c r="AD3" s="20"/>
      <c r="AE3" s="111"/>
      <c r="AF3" s="23"/>
      <c r="AG3" s="111"/>
      <c r="AH3" s="20"/>
      <c r="AI3" s="111"/>
      <c r="AJ3" s="24"/>
      <c r="AK3" s="111"/>
      <c r="AL3" s="20"/>
      <c r="AM3" s="111"/>
      <c r="AN3" s="24"/>
      <c r="AO3" s="112"/>
    </row>
    <row r="4" spans="1:49" x14ac:dyDescent="0.3">
      <c r="A4" s="180" t="s">
        <v>146</v>
      </c>
      <c r="B4" s="18"/>
      <c r="C4" s="113"/>
      <c r="D4" s="20"/>
      <c r="E4" s="113"/>
      <c r="F4" s="18"/>
      <c r="G4" s="108"/>
      <c r="H4" s="108"/>
      <c r="I4" s="18"/>
      <c r="J4" s="114"/>
      <c r="K4" s="114"/>
      <c r="L4" s="18" t="s">
        <v>42</v>
      </c>
      <c r="M4" s="115"/>
      <c r="O4" s="115">
        <f>'Imports - Data (Adjusted) - 1'!AF4/'Imports - Data (Adjusted) - 1'!AE4</f>
        <v>15.423076923076923</v>
      </c>
      <c r="P4" s="18" t="s">
        <v>42</v>
      </c>
      <c r="Q4" s="113">
        <f>'Imports - Data (Adjusted) - 1'!AI4/'Imports - Data (Adjusted) - 1'!AH4</f>
        <v>19.363636363636363</v>
      </c>
      <c r="R4" s="114">
        <f>'Imports - Data (Adjusted) - 1'!AK4/'Imports - Data (Adjusted) - 1'!AJ4</f>
        <v>20.048780487804876</v>
      </c>
      <c r="S4" s="114">
        <f>'Imports - Data (Adjusted) - 1'!AM4/'Imports - Data (Adjusted) - 1'!AL4</f>
        <v>23.333333333333332</v>
      </c>
      <c r="T4" s="18" t="s">
        <v>42</v>
      </c>
      <c r="U4" s="113">
        <f>'Imports - Data (Adjusted) - 1'!AP4/'Imports - Data (Adjusted) - 1'!AO4</f>
        <v>23.342105263157894</v>
      </c>
      <c r="V4" s="113">
        <f>'Imports - Data (Adjusted) - 1'!AR4/'Imports - Data (Adjusted) - 1'!AQ4</f>
        <v>26.391304347826086</v>
      </c>
      <c r="W4" s="113">
        <f>'Imports - Data (Adjusted) - 1'!AT4/'Imports - Data (Adjusted) - 1'!AS4</f>
        <v>20</v>
      </c>
      <c r="X4" s="18" t="s">
        <v>42</v>
      </c>
      <c r="Y4" s="108">
        <f>'Imports - Data (Adjusted) - 1'!AW4/'Imports - Data (Adjusted) - 1'!AV4</f>
        <v>25</v>
      </c>
      <c r="Z4" s="18" t="s">
        <v>42</v>
      </c>
      <c r="AA4" s="116">
        <f>'Imports - Data (Adjusted) - 1'!AZ4/'Imports - Data (Adjusted) - 1'!AY4</f>
        <v>27.333333333333332</v>
      </c>
      <c r="AB4" s="108">
        <f>'Imports - Data (Adjusted) - 1'!BB4/'Imports - Data (Adjusted) - 1'!BA4</f>
        <v>38.5</v>
      </c>
      <c r="AC4" s="108">
        <f>'Imports - Data (Adjusted) - 1'!BD4/'Imports - Data (Adjusted) - 1'!BC4</f>
        <v>50</v>
      </c>
      <c r="AD4" s="18" t="s">
        <v>42</v>
      </c>
      <c r="AE4" s="117">
        <f>'Imports - Data (Adjusted) - 1'!BG4/'Imports - Data (Adjusted) - 1'!BF4</f>
        <v>26.666666666666668</v>
      </c>
      <c r="AF4" s="18" t="s">
        <v>42</v>
      </c>
      <c r="AG4" s="117">
        <f>'Imports - Data (Adjusted) - 1'!BJ4/'Imports - Data (Adjusted) - 1'!BI4</f>
        <v>30</v>
      </c>
      <c r="AH4" s="18" t="s">
        <v>42</v>
      </c>
      <c r="AI4" s="118">
        <f>'Imports - Data (Adjusted) - 1'!BM4/'Imports - Data (Adjusted) - 1'!BL4</f>
        <v>23.375</v>
      </c>
      <c r="AJ4" s="18" t="s">
        <v>42</v>
      </c>
      <c r="AK4" s="118">
        <f>'Imports - Data (Adjusted) - 1'!BP4/'Imports - Data (Adjusted) - 1'!BO4</f>
        <v>26.666666666666668</v>
      </c>
      <c r="AL4" s="18" t="s">
        <v>42</v>
      </c>
      <c r="AM4" s="118">
        <f>'Imports - Data (Adjusted) - 1'!BS4/'Imports - Data (Adjusted) - 1'!BR4</f>
        <v>20</v>
      </c>
      <c r="AN4" s="18" t="s">
        <v>42</v>
      </c>
      <c r="AO4" s="116">
        <f>'Imports - Data (Adjusted) - 1'!BV4/'Imports - Data (Adjusted) - 1'!BU4</f>
        <v>26</v>
      </c>
    </row>
    <row r="5" spans="1:49" x14ac:dyDescent="0.3">
      <c r="A5" s="180" t="s">
        <v>147</v>
      </c>
      <c r="B5" s="18"/>
      <c r="C5" s="113"/>
      <c r="D5" s="20"/>
      <c r="E5" s="113"/>
      <c r="F5" s="18"/>
      <c r="G5" s="108"/>
      <c r="H5" s="108"/>
      <c r="I5" s="18"/>
      <c r="J5" s="114"/>
      <c r="K5" s="114"/>
      <c r="L5" s="18" t="s">
        <v>42</v>
      </c>
      <c r="M5" s="115"/>
      <c r="N5" s="108"/>
      <c r="O5" s="115">
        <f>'Imports - Data (Adjusted) - 1'!AF5/'Imports - Data (Adjusted) - 1'!AE5</f>
        <v>6.709677419354839</v>
      </c>
      <c r="P5" s="18" t="s">
        <v>42</v>
      </c>
      <c r="Q5" s="113">
        <f>'Imports - Data (Adjusted) - 1'!AI5/'Imports - Data (Adjusted) - 1'!AH5</f>
        <v>7.8888888888888893</v>
      </c>
      <c r="R5" s="114">
        <f>'Imports - Data (Adjusted) - 1'!AK5/'Imports - Data (Adjusted) - 1'!AJ5</f>
        <v>7.882352941176471</v>
      </c>
      <c r="S5" s="114">
        <f>'Imports - Data (Adjusted) - 1'!AM5/'Imports - Data (Adjusted) - 1'!AL5</f>
        <v>7.7333333333333334</v>
      </c>
      <c r="T5" s="18" t="s">
        <v>42</v>
      </c>
      <c r="U5" s="113">
        <f>'Imports - Data (Adjusted) - 1'!AP5/'Imports - Data (Adjusted) - 1'!AO5</f>
        <v>8.7894736842105257</v>
      </c>
      <c r="V5" s="113">
        <f>'Imports - Data (Adjusted) - 1'!AR5/'Imports - Data (Adjusted) - 1'!AQ5</f>
        <v>4.333333333333333</v>
      </c>
      <c r="W5" s="113">
        <f>'Imports - Data (Adjusted) - 1'!AT5/'Imports - Data (Adjusted) - 1'!AS5</f>
        <v>5.35</v>
      </c>
      <c r="X5" s="18" t="s">
        <v>42</v>
      </c>
      <c r="Y5" s="108">
        <f>'Imports - Data (Adjusted) - 1'!AW5/'Imports - Data (Adjusted) - 1'!AV5</f>
        <v>4</v>
      </c>
      <c r="Z5" s="18" t="s">
        <v>42</v>
      </c>
      <c r="AA5" s="116">
        <f>'Imports - Data (Adjusted) - 1'!AZ5/'Imports - Data (Adjusted) - 1'!AY5</f>
        <v>5.4666666666666668</v>
      </c>
      <c r="AB5" s="108">
        <f>'Imports - Data (Adjusted) - 1'!BB5/'Imports - Data (Adjusted) - 1'!BA5</f>
        <v>5.8</v>
      </c>
      <c r="AC5" s="108">
        <f>'Imports - Data (Adjusted) - 1'!BD5/'Imports - Data (Adjusted) - 1'!BC5</f>
        <v>5.3333333333333339</v>
      </c>
      <c r="AD5" s="18" t="s">
        <v>42</v>
      </c>
      <c r="AE5" s="117">
        <f>'Imports - Data (Adjusted) - 1'!BG5/'Imports - Data (Adjusted) - 1'!BF5</f>
        <v>4</v>
      </c>
      <c r="AF5" s="18" t="s">
        <v>42</v>
      </c>
      <c r="AG5" s="117">
        <f>'Imports - Data (Adjusted) - 1'!BJ5/'Imports - Data (Adjusted) - 1'!BI5</f>
        <v>5</v>
      </c>
      <c r="AH5" s="18" t="s">
        <v>42</v>
      </c>
      <c r="AI5" s="118">
        <f>'Imports - Data (Adjusted) - 1'!BM5/'Imports - Data (Adjusted) - 1'!BL5</f>
        <v>6</v>
      </c>
      <c r="AJ5" s="18" t="s">
        <v>42</v>
      </c>
      <c r="AK5" s="118">
        <f>'Imports - Data (Adjusted) - 1'!BP5/'Imports - Data (Adjusted) - 1'!BO5</f>
        <v>5.6640625</v>
      </c>
      <c r="AL5" s="18" t="s">
        <v>42</v>
      </c>
      <c r="AM5" s="118">
        <f>'Imports - Data (Adjusted) - 1'!BS5/'Imports - Data (Adjusted) - 1'!BR5</f>
        <v>6.666666666666667</v>
      </c>
      <c r="AN5" s="18" t="s">
        <v>42</v>
      </c>
      <c r="AO5" s="116">
        <f>'Imports - Data (Adjusted) - 1'!BV5/'Imports - Data (Adjusted) - 1'!BU5</f>
        <v>7.0769230769230766</v>
      </c>
    </row>
    <row r="6" spans="1:49" x14ac:dyDescent="0.3">
      <c r="A6" s="180" t="s">
        <v>148</v>
      </c>
      <c r="B6" s="18"/>
      <c r="C6" s="113"/>
      <c r="D6" s="20"/>
      <c r="E6" s="113"/>
      <c r="F6" s="18"/>
      <c r="G6" s="108"/>
      <c r="H6" s="108"/>
      <c r="I6" s="18"/>
      <c r="J6" s="114"/>
      <c r="K6" s="114"/>
      <c r="L6" s="18" t="s">
        <v>42</v>
      </c>
      <c r="M6" s="115"/>
      <c r="N6" s="108"/>
      <c r="O6" s="115">
        <f>'Imports - Data (Adjusted) - 1'!AF6/'Imports - Data (Adjusted) - 1'!AE6</f>
        <v>7.3636363636363633</v>
      </c>
      <c r="P6" s="18" t="s">
        <v>42</v>
      </c>
      <c r="Q6" s="113">
        <f>'Imports - Data (Adjusted) - 1'!AI6/'Imports - Data (Adjusted) - 1'!AH6</f>
        <v>6.3658536585365857</v>
      </c>
      <c r="R6" s="114">
        <f>'Imports - Data (Adjusted) - 1'!AK6/'Imports - Data (Adjusted) - 1'!AJ6</f>
        <v>7.7941176470588234</v>
      </c>
      <c r="S6" s="114">
        <f>'Imports - Data (Adjusted) - 1'!AM6/'Imports - Data (Adjusted) - 1'!AL6</f>
        <v>7.7692307692307692</v>
      </c>
      <c r="T6" s="18" t="s">
        <v>42</v>
      </c>
      <c r="U6" s="113">
        <f>'Imports - Data (Adjusted) - 1'!AP6/'Imports - Data (Adjusted) - 1'!AO6</f>
        <v>5.5483870967741939</v>
      </c>
      <c r="V6" s="113">
        <f>'Imports - Data (Adjusted) - 1'!AR6/'Imports - Data (Adjusted) - 1'!AQ6</f>
        <v>8.6428571428571423</v>
      </c>
      <c r="W6" s="113">
        <f>'Imports - Data (Adjusted) - 1'!AT6/'Imports - Data (Adjusted) - 1'!AS6</f>
        <v>8.0857142857142854</v>
      </c>
      <c r="X6" s="18" t="s">
        <v>42</v>
      </c>
      <c r="Y6" s="108">
        <f>'Imports - Data (Adjusted) - 1'!AW6/'Imports - Data (Adjusted) - 1'!AV6</f>
        <v>4.1428571428571432</v>
      </c>
      <c r="Z6" s="18" t="s">
        <v>42</v>
      </c>
      <c r="AA6" s="116">
        <f>'Imports - Data (Adjusted) - 1'!AZ6/'Imports - Data (Adjusted) - 1'!AY6</f>
        <v>5.432098765432098</v>
      </c>
      <c r="AB6" s="108">
        <f>'Imports - Data (Adjusted) - 1'!BB6/'Imports - Data (Adjusted) - 1'!BA6</f>
        <v>8.1041666666666661</v>
      </c>
      <c r="AC6" s="108">
        <f>'Imports - Data (Adjusted) - 1'!BD6/'Imports - Data (Adjusted) - 1'!BC6</f>
        <v>6.6666666666666661</v>
      </c>
      <c r="AD6" s="18" t="s">
        <v>42</v>
      </c>
      <c r="AE6" s="117">
        <f>'Imports - Data (Adjusted) - 1'!BG6/'Imports - Data (Adjusted) - 1'!BF6</f>
        <v>4.057971014492753</v>
      </c>
      <c r="AF6" s="18" t="s">
        <v>42</v>
      </c>
      <c r="AG6" s="117">
        <f>'Imports - Data (Adjusted) - 1'!BJ6/'Imports - Data (Adjusted) - 1'!BI6</f>
        <v>2.8000000000000003</v>
      </c>
      <c r="AH6" s="18" t="s">
        <v>42</v>
      </c>
      <c r="AI6" s="118">
        <f>'Imports - Data (Adjusted) - 1'!BM6/'Imports - Data (Adjusted) - 1'!BL6</f>
        <v>3.3333333333333335</v>
      </c>
      <c r="AJ6" s="18" t="s">
        <v>42</v>
      </c>
      <c r="AK6" s="118">
        <f>'Imports - Data (Adjusted) - 1'!BP6/'Imports - Data (Adjusted) - 1'!BO6</f>
        <v>4.6571428571428575</v>
      </c>
      <c r="AL6" s="18" t="s">
        <v>42</v>
      </c>
      <c r="AM6" s="118">
        <f>'Imports - Data (Adjusted) - 1'!BS6/'Imports - Data (Adjusted) - 1'!BR6</f>
        <v>3.3</v>
      </c>
      <c r="AN6" s="18" t="s">
        <v>42</v>
      </c>
      <c r="AO6" s="116">
        <f>'Imports - Data (Adjusted) - 1'!BV6/'Imports - Data (Adjusted) - 1'!BU6</f>
        <v>4</v>
      </c>
    </row>
    <row r="7" spans="1:49" x14ac:dyDescent="0.3">
      <c r="A7" s="180" t="s">
        <v>149</v>
      </c>
      <c r="B7" s="40"/>
      <c r="C7" s="113"/>
      <c r="D7" s="20"/>
      <c r="E7" s="113"/>
      <c r="F7" s="18"/>
      <c r="G7" s="108"/>
      <c r="H7" s="108"/>
      <c r="I7" s="18"/>
      <c r="J7" s="114"/>
      <c r="K7" s="114"/>
      <c r="L7" s="18"/>
      <c r="M7" s="108"/>
      <c r="N7" s="108"/>
      <c r="O7" s="115"/>
      <c r="P7" s="18"/>
      <c r="Q7" s="113"/>
      <c r="R7" s="114"/>
      <c r="S7" s="114"/>
      <c r="T7" s="18"/>
      <c r="U7" s="113"/>
      <c r="V7" s="113"/>
      <c r="W7" s="113"/>
      <c r="X7" s="18" t="s">
        <v>42</v>
      </c>
      <c r="Y7" s="108">
        <f>'Imports - Data (Adjusted) - 1'!AW7/'Imports - Data (Adjusted) - 1'!AV7</f>
        <v>5</v>
      </c>
      <c r="Z7" s="18" t="s">
        <v>42</v>
      </c>
      <c r="AA7" s="116">
        <f>'Imports - Data (Adjusted) - 1'!AZ7/'Imports - Data (Adjusted) - 1'!AY7</f>
        <v>4.6666666666666661</v>
      </c>
      <c r="AB7" s="108">
        <f>'Imports - Data (Adjusted) - 1'!BB7/'Imports - Data (Adjusted) - 1'!BA7</f>
        <v>6</v>
      </c>
      <c r="AC7" s="108">
        <f>'Imports - Data (Adjusted) - 1'!BD7/'Imports - Data (Adjusted) - 1'!BC7</f>
        <v>8</v>
      </c>
      <c r="AD7" s="18" t="s">
        <v>42</v>
      </c>
      <c r="AE7" s="117"/>
      <c r="AF7" s="18" t="s">
        <v>42</v>
      </c>
      <c r="AG7" s="117">
        <f>'Imports - Data (Adjusted) - 1'!BJ7/'Imports - Data (Adjusted) - 1'!BI7</f>
        <v>10</v>
      </c>
      <c r="AH7" s="18" t="s">
        <v>42</v>
      </c>
      <c r="AI7" s="118">
        <f>'Imports - Data (Adjusted) - 1'!BM7/'Imports - Data (Adjusted) - 1'!BL7</f>
        <v>3.3333333333333335</v>
      </c>
      <c r="AJ7" s="18" t="s">
        <v>42</v>
      </c>
      <c r="AK7" s="118">
        <f>'Imports - Data (Adjusted) - 1'!BP7/'Imports - Data (Adjusted) - 1'!BO7</f>
        <v>4</v>
      </c>
      <c r="AL7" s="18" t="s">
        <v>42</v>
      </c>
      <c r="AM7" s="118">
        <f>'Imports - Data (Adjusted) - 1'!BS7/'Imports - Data (Adjusted) - 1'!BR7</f>
        <v>3.35</v>
      </c>
      <c r="AN7" s="18" t="s">
        <v>42</v>
      </c>
      <c r="AO7" s="116">
        <f>'Imports - Data (Adjusted) - 1'!BV7/'Imports - Data (Adjusted) - 1'!BU7</f>
        <v>3.1666666666666665</v>
      </c>
    </row>
    <row r="8" spans="1:49" x14ac:dyDescent="0.3">
      <c r="A8" s="180" t="s">
        <v>150</v>
      </c>
      <c r="B8" s="18" t="s">
        <v>42</v>
      </c>
      <c r="C8" s="113">
        <f>'Imports - Data (Adjusted) - 1'!L8/'Imports - Data (Adjusted) - 1'!K8</f>
        <v>0.14346428571428571</v>
      </c>
      <c r="D8" s="20" t="s">
        <v>42</v>
      </c>
      <c r="E8" s="113">
        <f>'Imports - Data (Adjusted) - 1'!O8/'Imports - Data (Adjusted) - 1'!N8</f>
        <v>0.15384615384615385</v>
      </c>
      <c r="F8" s="18" t="s">
        <v>42</v>
      </c>
      <c r="G8" s="108">
        <f>'Imports - Data (Adjusted) - 1'!R8/'Imports - Data (Adjusted) - 1'!Q8</f>
        <v>0.21578044596912521</v>
      </c>
      <c r="H8" s="108">
        <f>'Imports - Data (Adjusted) - 1'!T8/'Imports - Data (Adjusted) - 1'!S8</f>
        <v>0.18345161290322581</v>
      </c>
      <c r="I8" s="18" t="s">
        <v>42</v>
      </c>
      <c r="J8" s="114">
        <f>'Imports - Data (Adjusted) - 1'!W8/'Imports - Data (Adjusted) - 1'!V8</f>
        <v>0.1866749688667497</v>
      </c>
      <c r="K8" s="114">
        <f>'Imports - Data (Adjusted) - 1'!Y8/'Imports - Data (Adjusted) - 1'!X8</f>
        <v>0.17993730407523512</v>
      </c>
      <c r="L8" s="18" t="s">
        <v>42</v>
      </c>
      <c r="M8" s="108">
        <f>'Imports - Data (Adjusted) - 1'!AB8/'Imports - Data (Adjusted) - 1'!AA8</f>
        <v>0.19000374391613628</v>
      </c>
      <c r="N8" s="108"/>
      <c r="O8" s="115">
        <f>'Imports - Data (Adjusted) - 1'!AF8/'Imports - Data (Adjusted) - 1'!AE8</f>
        <v>0.19660140376800886</v>
      </c>
      <c r="P8" s="18" t="s">
        <v>42</v>
      </c>
      <c r="Q8" s="113">
        <f>'Imports - Data (Adjusted) - 1'!AI8/'Imports - Data (Adjusted) - 1'!AH8</f>
        <v>0.18707733511884833</v>
      </c>
      <c r="R8" s="114">
        <f>'Imports - Data (Adjusted) - 1'!AK8/'Imports - Data (Adjusted) - 1'!AJ8</f>
        <v>0.20630451415455242</v>
      </c>
      <c r="S8" s="114">
        <f>'Imports - Data (Adjusted) - 1'!AM8/'Imports - Data (Adjusted) - 1'!AL8</f>
        <v>0.21946697566628043</v>
      </c>
      <c r="T8" s="18" t="s">
        <v>42</v>
      </c>
      <c r="U8" s="113">
        <f>'Imports - Data (Adjusted) - 1'!AP8/'Imports - Data (Adjusted) - 1'!AO8</f>
        <v>0.23622943905525096</v>
      </c>
      <c r="V8" s="113">
        <f>'Imports - Data (Adjusted) - 1'!AR8/'Imports - Data (Adjusted) - 1'!AQ8</f>
        <v>0.2309111880046136</v>
      </c>
      <c r="W8" s="113">
        <f>'Imports - Data (Adjusted) - 1'!AT8/'Imports - Data (Adjusted) - 1'!AS8</f>
        <v>0.24848484848484848</v>
      </c>
      <c r="X8" s="18" t="s">
        <v>42</v>
      </c>
      <c r="Y8" s="108">
        <f>'Imports - Data (Adjusted) - 1'!AW8/'Imports - Data (Adjusted) - 1'!AV8</f>
        <v>0.29640591966173363</v>
      </c>
      <c r="Z8" s="18" t="s">
        <v>42</v>
      </c>
      <c r="AA8" s="116">
        <f>'Imports - Data (Adjusted) - 1'!AZ8/'Imports - Data (Adjusted) - 1'!AY8</f>
        <v>1.3360544217687076</v>
      </c>
      <c r="AB8" s="108">
        <f>'Imports - Data (Adjusted) - 1'!BB8/'Imports - Data (Adjusted) - 1'!BA8</f>
        <v>2.3502694380292533</v>
      </c>
      <c r="AC8" s="108">
        <f>'Imports - Data (Adjusted) - 1'!BD8/'Imports - Data (Adjusted) - 1'!BC8</f>
        <v>2</v>
      </c>
      <c r="AD8" s="18" t="s">
        <v>42</v>
      </c>
      <c r="AE8" s="117">
        <f>'Imports - Data (Adjusted) - 1'!BG8/'Imports - Data (Adjusted) - 1'!BF8</f>
        <v>2</v>
      </c>
      <c r="AF8" s="18" t="s">
        <v>42</v>
      </c>
      <c r="AG8" s="117">
        <f>'Imports - Data (Adjusted) - 1'!BJ8/'Imports - Data (Adjusted) - 1'!BI8</f>
        <v>1.6666666666666667</v>
      </c>
      <c r="AH8" s="18" t="s">
        <v>42</v>
      </c>
      <c r="AI8" s="118">
        <f>'Imports - Data (Adjusted) - 1'!BM8/'Imports - Data (Adjusted) - 1'!BL8</f>
        <v>2.3330000000000002</v>
      </c>
      <c r="AJ8" s="18" t="s">
        <v>42</v>
      </c>
      <c r="AK8" s="118">
        <f>'Imports - Data (Adjusted) - 1'!BP8/'Imports - Data (Adjusted) - 1'!BO8</f>
        <v>2.5330396475770924</v>
      </c>
      <c r="AL8" s="18" t="s">
        <v>42</v>
      </c>
      <c r="AM8" s="118">
        <f>'Imports - Data (Adjusted) - 1'!BS8/'Imports - Data (Adjusted) - 1'!BR8</f>
        <v>2.7692307692307692</v>
      </c>
      <c r="AN8" s="18" t="s">
        <v>42</v>
      </c>
      <c r="AO8" s="116">
        <f>'Imports - Data (Adjusted) - 1'!BV8/'Imports - Data (Adjusted) - 1'!BU8</f>
        <v>3</v>
      </c>
    </row>
    <row r="9" spans="1:49" x14ac:dyDescent="0.3">
      <c r="A9" s="180" t="s">
        <v>151</v>
      </c>
      <c r="B9" s="40"/>
      <c r="C9" s="113"/>
      <c r="D9" s="20"/>
      <c r="E9" s="113"/>
      <c r="F9" s="18"/>
      <c r="G9" s="108"/>
      <c r="H9" s="108"/>
      <c r="I9" s="18"/>
      <c r="J9" s="114"/>
      <c r="K9" s="114"/>
      <c r="L9" s="18"/>
      <c r="M9" s="108"/>
      <c r="N9" s="108"/>
      <c r="O9" s="115"/>
      <c r="P9" s="43"/>
      <c r="Q9" s="113"/>
      <c r="R9" s="114"/>
      <c r="S9" s="114"/>
      <c r="T9" s="18"/>
      <c r="U9" s="113"/>
      <c r="V9" s="113"/>
      <c r="W9" s="113"/>
      <c r="X9" s="18"/>
      <c r="Y9" s="108"/>
      <c r="Z9" s="18" t="s">
        <v>42</v>
      </c>
      <c r="AA9" s="116">
        <f>'Imports - Data (Adjusted) - 1'!AZ9/'Imports - Data (Adjusted) - 1'!AY9</f>
        <v>0.27728726807421622</v>
      </c>
      <c r="AB9" s="108">
        <f>'Imports - Data (Adjusted) - 1'!BB9/'Imports - Data (Adjusted) - 1'!BA9</f>
        <v>0.40886649874055414</v>
      </c>
      <c r="AC9" s="108">
        <f>'Imports - Data (Adjusted) - 1'!BD9/'Imports - Data (Adjusted) - 1'!BC9</f>
        <v>0.92982456140350878</v>
      </c>
      <c r="AD9" s="18" t="s">
        <v>42</v>
      </c>
      <c r="AE9" s="117">
        <f>'Imports - Data (Adjusted) - 1'!BG9/'Imports - Data (Adjusted) - 1'!BF9</f>
        <v>0.31266339869281046</v>
      </c>
      <c r="AF9" s="18" t="s">
        <v>42</v>
      </c>
      <c r="AG9" s="117">
        <f>'Imports - Data (Adjusted) - 1'!BJ9/'Imports - Data (Adjusted) - 1'!BI9</f>
        <v>0.39443436176648516</v>
      </c>
      <c r="AH9" s="18" t="s">
        <v>42</v>
      </c>
      <c r="AI9" s="118">
        <f>'Imports - Data (Adjusted) - 1'!BM9/'Imports - Data (Adjusted) - 1'!BL9</f>
        <v>0.5025754865406582</v>
      </c>
      <c r="AJ9" s="18" t="s">
        <v>42</v>
      </c>
      <c r="AK9" s="118">
        <f>'Imports - Data (Adjusted) - 1'!BP9/'Imports - Data (Adjusted) - 1'!BO9</f>
        <v>0.61627469104104615</v>
      </c>
      <c r="AL9" s="18" t="s">
        <v>42</v>
      </c>
      <c r="AM9" s="118">
        <f>'Imports - Data (Adjusted) - 1'!BS9/'Imports - Data (Adjusted) - 1'!BR9</f>
        <v>0.53594117647058825</v>
      </c>
      <c r="AN9" s="18" t="s">
        <v>42</v>
      </c>
      <c r="AO9" s="116">
        <f>'Imports - Data (Adjusted) - 1'!BV9/'Imports - Data (Adjusted) - 1'!BU9</f>
        <v>2.0744680851063828</v>
      </c>
    </row>
    <row r="10" spans="1:49" x14ac:dyDescent="0.3">
      <c r="A10" s="180" t="s">
        <v>152</v>
      </c>
      <c r="B10" s="40"/>
      <c r="C10" s="113"/>
      <c r="D10" s="20"/>
      <c r="E10" s="113"/>
      <c r="F10" s="18"/>
      <c r="G10" s="108"/>
      <c r="H10" s="108"/>
      <c r="I10" s="18"/>
      <c r="J10" s="114"/>
      <c r="K10" s="114"/>
      <c r="L10" s="18"/>
      <c r="M10" s="108"/>
      <c r="N10" s="108"/>
      <c r="O10" s="115"/>
      <c r="P10" s="43"/>
      <c r="Q10" s="113"/>
      <c r="R10" s="114"/>
      <c r="S10" s="114"/>
      <c r="T10" s="18"/>
      <c r="U10" s="113"/>
      <c r="V10" s="113"/>
      <c r="W10" s="113"/>
      <c r="X10" s="18"/>
      <c r="Y10" s="108"/>
      <c r="Z10" s="18" t="s">
        <v>42</v>
      </c>
      <c r="AC10" s="108">
        <f>'Imports - Data (Adjusted) - 1'!BD10/'Imports - Data (Adjusted) - 1'!BC10</f>
        <v>5.0000000000000001E-3</v>
      </c>
      <c r="AD10" s="18" t="s">
        <v>42</v>
      </c>
      <c r="AE10" s="117">
        <f>'Imports - Data (Adjusted) - 1'!BG10/'Imports - Data (Adjusted) - 1'!BF10</f>
        <v>2.7777777777777776E-2</v>
      </c>
      <c r="AF10" s="18" t="s">
        <v>42</v>
      </c>
      <c r="AG10" s="117">
        <f>'Imports - Data (Adjusted) - 1'!BJ10/'Imports - Data (Adjusted) - 1'!BI10</f>
        <v>0.05</v>
      </c>
      <c r="AH10" s="18" t="s">
        <v>42</v>
      </c>
      <c r="AI10" s="118">
        <f>'Imports - Data (Adjusted) - 1'!BM10/'Imports - Data (Adjusted) - 1'!BL10</f>
        <v>5.1888888888888887E-2</v>
      </c>
      <c r="AJ10" s="18" t="s">
        <v>42</v>
      </c>
      <c r="AK10" s="118">
        <f>'Imports - Data (Adjusted) - 1'!BP10/'Imports - Data (Adjusted) - 1'!BO10</f>
        <v>8.3375000000000005E-2</v>
      </c>
      <c r="AL10" s="18" t="s">
        <v>42</v>
      </c>
      <c r="AM10" s="118">
        <f>'Imports - Data (Adjusted) - 1'!BS10/'Imports - Data (Adjusted) - 1'!BR10</f>
        <v>9.3399999999999997E-2</v>
      </c>
      <c r="AN10" s="18" t="s">
        <v>42</v>
      </c>
      <c r="AO10" s="116">
        <f>'Imports - Data (Adjusted) - 1'!BV10/'Imports - Data (Adjusted) - 1'!BU10</f>
        <v>0.13207547169811321</v>
      </c>
    </row>
    <row r="11" spans="1:49" x14ac:dyDescent="0.3">
      <c r="A11" s="180" t="s">
        <v>153</v>
      </c>
      <c r="B11" s="40"/>
      <c r="C11" s="113"/>
      <c r="D11" s="20"/>
      <c r="E11" s="113"/>
      <c r="F11" s="18"/>
      <c r="G11" s="108"/>
      <c r="H11" s="108"/>
      <c r="I11" s="18"/>
      <c r="J11" s="114"/>
      <c r="K11" s="114"/>
      <c r="L11" s="18" t="s">
        <v>42</v>
      </c>
      <c r="M11" s="108"/>
      <c r="N11" s="108"/>
      <c r="O11" s="115">
        <f>'Imports - Data (Adjusted) - 1'!AF11/'Imports - Data (Adjusted) - 1'!AE11</f>
        <v>1.6178861788617886</v>
      </c>
      <c r="P11" s="43" t="s">
        <v>42</v>
      </c>
      <c r="Q11" s="113">
        <f>'Imports - Data (Adjusted) - 1'!AI11/'Imports - Data (Adjusted) - 1'!AH11</f>
        <v>2.0231092436974789</v>
      </c>
      <c r="R11" s="114">
        <f>'Imports - Data (Adjusted) - 1'!AK11/'Imports - Data (Adjusted) - 1'!AJ11</f>
        <v>1.8374291115311909</v>
      </c>
      <c r="S11" s="114">
        <f>'Imports - Data (Adjusted) - 1'!AM11/'Imports - Data (Adjusted) - 1'!AL11</f>
        <v>1.8979999999999999</v>
      </c>
      <c r="T11" s="18" t="s">
        <v>42</v>
      </c>
      <c r="U11" s="113">
        <f>'Imports - Data (Adjusted) - 1'!AP11/'Imports - Data (Adjusted) - 1'!AO11</f>
        <v>1.9401294498381878</v>
      </c>
      <c r="V11" s="113">
        <f>'Imports - Data (Adjusted) - 1'!AR11/'Imports - Data (Adjusted) - 1'!AQ11</f>
        <v>2.2282352941176469</v>
      </c>
      <c r="W11" s="113">
        <f>'Imports - Data (Adjusted) - 1'!AT11/'Imports - Data (Adjusted) - 1'!AS11</f>
        <v>1.5733333333333333</v>
      </c>
      <c r="X11" s="18"/>
      <c r="Y11" s="108"/>
      <c r="AD11" s="48"/>
      <c r="AE11" s="117"/>
      <c r="AF11" s="49"/>
      <c r="AG11" s="117"/>
      <c r="AH11" s="48"/>
      <c r="AI11" s="118"/>
      <c r="AK11" s="118"/>
      <c r="AM11" s="118"/>
    </row>
    <row r="12" spans="1:49" x14ac:dyDescent="0.3">
      <c r="A12" s="25" t="s">
        <v>383</v>
      </c>
      <c r="B12" s="40"/>
      <c r="C12" s="113"/>
      <c r="D12" s="20"/>
      <c r="E12" s="113"/>
      <c r="F12" s="18" t="s">
        <v>24</v>
      </c>
      <c r="G12" s="108">
        <f>'Imports - Data (Adjusted) - 1'!R12/'Imports - Data (Adjusted) - 1'!Q12</f>
        <v>0.5714285714285714</v>
      </c>
      <c r="H12" s="108">
        <f>'Imports - Data (Adjusted) - 1'!T12/'Imports - Data (Adjusted) - 1'!S12</f>
        <v>0.5</v>
      </c>
      <c r="I12" s="18" t="s">
        <v>24</v>
      </c>
      <c r="J12" s="114">
        <f>'Imports - Data (Adjusted) - 1'!W12/'Imports - Data (Adjusted) - 1'!V12</f>
        <v>0.49249999999999999</v>
      </c>
      <c r="K12" s="114">
        <f>'Imports - Data (Adjusted) - 1'!Y12/'Imports - Data (Adjusted) - 1'!X12</f>
        <v>0.45281899109792284</v>
      </c>
      <c r="L12" s="18"/>
      <c r="M12" s="108"/>
      <c r="N12" s="108"/>
      <c r="O12" s="115"/>
      <c r="P12" s="43"/>
      <c r="Q12" s="113"/>
      <c r="R12" s="114"/>
      <c r="S12" s="114"/>
      <c r="T12" s="18"/>
      <c r="U12" s="113"/>
      <c r="V12" s="113"/>
      <c r="W12" s="113"/>
      <c r="X12" s="18"/>
      <c r="Y12" s="108"/>
      <c r="AD12" s="48"/>
      <c r="AE12" s="117"/>
      <c r="AF12" s="50"/>
      <c r="AG12" s="117"/>
      <c r="AH12" s="48"/>
      <c r="AI12" s="118"/>
      <c r="AK12" s="118"/>
      <c r="AM12" s="118"/>
    </row>
    <row r="13" spans="1:49" ht="14.1" customHeight="1" x14ac:dyDescent="0.3">
      <c r="A13" s="181" t="s">
        <v>156</v>
      </c>
      <c r="B13" s="51"/>
      <c r="C13" s="113"/>
      <c r="D13" s="20"/>
      <c r="E13" s="113"/>
      <c r="F13" s="18"/>
      <c r="G13" s="108"/>
      <c r="H13" s="108"/>
      <c r="I13" s="18"/>
      <c r="J13" s="114"/>
      <c r="K13" s="114"/>
      <c r="L13" s="18"/>
      <c r="M13" s="108"/>
      <c r="N13" s="108"/>
      <c r="O13" s="115"/>
      <c r="P13" s="43"/>
      <c r="Q13" s="113"/>
      <c r="R13" s="114"/>
      <c r="S13" s="114"/>
      <c r="T13" s="18" t="s">
        <v>1</v>
      </c>
      <c r="U13" s="113"/>
      <c r="V13" s="113"/>
      <c r="W13" s="113"/>
      <c r="X13" s="18"/>
      <c r="Y13" s="108"/>
      <c r="AD13" s="48"/>
      <c r="AE13" s="117"/>
      <c r="AF13" s="49"/>
      <c r="AG13" s="117"/>
      <c r="AH13" s="48"/>
      <c r="AI13" s="118"/>
      <c r="AK13" s="118"/>
      <c r="AM13" s="118"/>
    </row>
    <row r="14" spans="1:49" ht="14.1" customHeight="1" x14ac:dyDescent="0.3">
      <c r="A14" s="181" t="s">
        <v>157</v>
      </c>
      <c r="B14" s="51"/>
      <c r="C14" s="113"/>
      <c r="D14" s="20"/>
      <c r="E14" s="113"/>
      <c r="F14" s="18"/>
      <c r="G14" s="108"/>
      <c r="H14" s="108"/>
      <c r="I14" s="18"/>
      <c r="J14" s="114"/>
      <c r="K14" s="114"/>
      <c r="L14" s="51" t="s">
        <v>1</v>
      </c>
      <c r="M14" s="108"/>
      <c r="N14" s="108">
        <f>'Imports - Data (Adjusted) - 1'!AD14/'Imports - Data (Adjusted) - 1'!AC14</f>
        <v>2.625</v>
      </c>
      <c r="O14" s="115">
        <f>'Imports - Data (Adjusted) - 1'!AF14/'Imports - Data (Adjusted) - 1'!AE14</f>
        <v>4.6382271468144047</v>
      </c>
      <c r="P14" s="43"/>
      <c r="Q14" s="113"/>
      <c r="R14" s="114"/>
      <c r="S14" s="114"/>
      <c r="T14" s="18"/>
      <c r="U14" s="113"/>
      <c r="V14" s="113"/>
      <c r="W14" s="113"/>
      <c r="X14" s="18"/>
      <c r="Y14" s="108"/>
      <c r="AD14" s="48"/>
      <c r="AE14" s="117"/>
      <c r="AF14" s="49"/>
      <c r="AG14" s="117"/>
      <c r="AH14" s="48"/>
      <c r="AI14" s="118"/>
      <c r="AK14" s="118"/>
      <c r="AM14" s="118"/>
    </row>
    <row r="15" spans="1:49" ht="14.1" customHeight="1" x14ac:dyDescent="0.3">
      <c r="A15" s="181" t="s">
        <v>154</v>
      </c>
      <c r="B15" s="18"/>
      <c r="C15" s="108"/>
      <c r="D15" s="20"/>
      <c r="E15" s="108"/>
      <c r="F15" s="18"/>
      <c r="G15" s="108"/>
      <c r="H15" s="108"/>
      <c r="I15" s="18"/>
      <c r="J15" s="114"/>
      <c r="K15" s="114"/>
      <c r="L15" s="51" t="s">
        <v>1</v>
      </c>
      <c r="M15" s="108"/>
      <c r="N15" s="108"/>
      <c r="O15" s="115">
        <f>'Imports - Data (Adjusted) - 1'!AF15/'Imports - Data (Adjusted) - 1'!AE15</f>
        <v>3.7463636363636362E-3</v>
      </c>
      <c r="P15" s="43"/>
      <c r="Q15" s="113"/>
      <c r="R15" s="114"/>
      <c r="S15" s="114"/>
      <c r="T15" s="18"/>
      <c r="U15" s="113"/>
      <c r="V15" s="113"/>
      <c r="W15" s="113"/>
      <c r="X15" s="18"/>
      <c r="Y15" s="108"/>
      <c r="AD15" s="48"/>
      <c r="AE15" s="117"/>
      <c r="AF15" s="49"/>
      <c r="AG15" s="117"/>
      <c r="AH15" s="48"/>
      <c r="AI15" s="118"/>
      <c r="AK15" s="118"/>
      <c r="AM15" s="118"/>
    </row>
    <row r="16" spans="1:49" x14ac:dyDescent="0.3">
      <c r="A16" s="181" t="s">
        <v>155</v>
      </c>
      <c r="B16" s="18"/>
      <c r="C16" s="108"/>
      <c r="D16" s="20"/>
      <c r="E16" s="108"/>
      <c r="F16" s="18"/>
      <c r="G16" s="108"/>
      <c r="H16" s="108"/>
      <c r="I16" s="18"/>
      <c r="J16" s="114"/>
      <c r="K16" s="114"/>
      <c r="L16" s="18"/>
      <c r="M16" s="108"/>
      <c r="N16" s="108"/>
      <c r="O16" s="115"/>
      <c r="P16" s="43"/>
      <c r="Q16" s="113"/>
      <c r="R16" s="114"/>
      <c r="S16" s="114"/>
      <c r="T16" s="18"/>
      <c r="U16" s="113"/>
      <c r="V16" s="113"/>
      <c r="W16" s="113"/>
      <c r="X16" s="18"/>
      <c r="Y16" s="108"/>
      <c r="AD16" s="48"/>
      <c r="AE16" s="117"/>
      <c r="AF16" s="49"/>
      <c r="AG16" s="117"/>
      <c r="AH16" s="48"/>
      <c r="AI16" s="118"/>
      <c r="AK16" s="118"/>
      <c r="AM16" s="118"/>
    </row>
    <row r="17" spans="1:41" x14ac:dyDescent="0.3">
      <c r="A17" s="182" t="s">
        <v>90</v>
      </c>
      <c r="B17" s="18"/>
      <c r="C17" s="108"/>
      <c r="D17" s="20"/>
      <c r="E17" s="108"/>
      <c r="F17" s="18"/>
      <c r="G17" s="108"/>
      <c r="H17" s="108"/>
      <c r="I17" s="18"/>
      <c r="J17" s="114"/>
      <c r="K17" s="114"/>
      <c r="L17" s="18"/>
      <c r="M17" s="108"/>
      <c r="N17" s="108"/>
      <c r="O17" s="115"/>
      <c r="P17" s="18"/>
      <c r="Q17" s="113"/>
      <c r="R17" s="114"/>
      <c r="S17" s="114"/>
      <c r="T17" s="18"/>
      <c r="U17" s="113"/>
      <c r="V17" s="113"/>
      <c r="W17" s="113"/>
      <c r="X17" s="18"/>
      <c r="Y17" s="108"/>
      <c r="AD17" s="18"/>
      <c r="AE17" s="117"/>
      <c r="AF17" s="18"/>
      <c r="AG17" s="117"/>
      <c r="AH17" s="20"/>
      <c r="AI17" s="118"/>
      <c r="AJ17" s="18"/>
      <c r="AK17" s="118"/>
      <c r="AL17" s="18"/>
      <c r="AM17" s="118"/>
      <c r="AN17" s="18"/>
    </row>
    <row r="18" spans="1:41" x14ac:dyDescent="0.3">
      <c r="A18" s="20" t="s">
        <v>68</v>
      </c>
      <c r="B18" s="18"/>
      <c r="C18" s="108"/>
      <c r="D18" s="20"/>
      <c r="E18" s="108"/>
      <c r="F18" s="18"/>
      <c r="G18" s="108"/>
      <c r="H18" s="108"/>
      <c r="I18" s="18"/>
      <c r="J18" s="114"/>
      <c r="K18" s="114"/>
      <c r="L18" s="18"/>
      <c r="M18" s="108"/>
      <c r="N18" s="108"/>
      <c r="O18" s="115"/>
      <c r="P18" s="18"/>
      <c r="Q18" s="113"/>
      <c r="R18" s="114"/>
      <c r="S18" s="114"/>
      <c r="T18" s="18"/>
      <c r="U18" s="113"/>
      <c r="V18" s="113"/>
      <c r="W18" s="113"/>
      <c r="X18" s="18"/>
      <c r="Y18" s="108"/>
      <c r="AD18" s="18"/>
      <c r="AE18" s="117"/>
      <c r="AF18" s="18"/>
      <c r="AG18" s="117"/>
      <c r="AH18" s="20"/>
      <c r="AI18" s="118"/>
      <c r="AJ18" s="55"/>
      <c r="AK18" s="118"/>
      <c r="AL18" s="55"/>
      <c r="AM18" s="118"/>
      <c r="AN18" s="55"/>
    </row>
    <row r="19" spans="1:41" ht="14.1" customHeight="1" x14ac:dyDescent="0.3">
      <c r="A19" s="25" t="s">
        <v>3</v>
      </c>
      <c r="B19" s="18"/>
      <c r="C19" s="108"/>
      <c r="D19" s="20"/>
      <c r="E19" s="108"/>
      <c r="F19" s="18"/>
      <c r="G19" s="108"/>
      <c r="H19" s="108"/>
      <c r="I19" s="18"/>
      <c r="J19" s="114"/>
      <c r="K19" s="114"/>
      <c r="L19" s="18"/>
      <c r="M19" s="108"/>
      <c r="N19" s="108"/>
      <c r="O19" s="115"/>
      <c r="P19" s="43"/>
      <c r="Q19" s="113"/>
      <c r="R19" s="114"/>
      <c r="S19" s="114"/>
      <c r="T19" s="18"/>
      <c r="U19" s="113"/>
      <c r="V19" s="113"/>
      <c r="W19" s="113"/>
      <c r="X19" s="18"/>
      <c r="Y19" s="108"/>
      <c r="AD19" s="48"/>
      <c r="AE19" s="117"/>
      <c r="AF19" s="50"/>
      <c r="AG19" s="117"/>
      <c r="AH19" s="48"/>
      <c r="AI19" s="118"/>
      <c r="AK19" s="118"/>
      <c r="AM19" s="118"/>
    </row>
    <row r="20" spans="1:41" x14ac:dyDescent="0.3">
      <c r="A20" s="25" t="s">
        <v>4</v>
      </c>
      <c r="B20" s="18"/>
      <c r="C20" s="108"/>
      <c r="D20" s="20"/>
      <c r="E20" s="108"/>
      <c r="F20" s="18"/>
      <c r="G20" s="108"/>
      <c r="H20" s="108"/>
      <c r="I20" s="18"/>
      <c r="J20" s="114"/>
      <c r="K20" s="114"/>
      <c r="L20" s="18"/>
      <c r="M20" s="108"/>
      <c r="N20" s="108"/>
      <c r="O20" s="115"/>
      <c r="P20" s="43"/>
      <c r="Q20" s="113"/>
      <c r="R20" s="114"/>
      <c r="S20" s="114"/>
      <c r="T20" s="18"/>
      <c r="U20" s="113"/>
      <c r="V20" s="113"/>
      <c r="W20" s="113"/>
      <c r="X20" s="18"/>
      <c r="Y20" s="108"/>
      <c r="AD20" s="48"/>
      <c r="AE20" s="117"/>
      <c r="AF20" s="50"/>
      <c r="AG20" s="117"/>
      <c r="AH20" s="48"/>
      <c r="AI20" s="118"/>
      <c r="AK20" s="118"/>
      <c r="AM20" s="118"/>
    </row>
    <row r="21" spans="1:41" x14ac:dyDescent="0.3">
      <c r="A21" s="25" t="s">
        <v>5</v>
      </c>
      <c r="B21" s="18"/>
      <c r="C21" s="108"/>
      <c r="D21" s="20"/>
      <c r="E21" s="108"/>
      <c r="F21" s="18"/>
      <c r="G21" s="108"/>
      <c r="H21" s="108"/>
      <c r="I21" s="18"/>
      <c r="J21" s="114"/>
      <c r="K21" s="114"/>
      <c r="L21" s="18"/>
      <c r="M21" s="108"/>
      <c r="N21" s="108"/>
      <c r="O21" s="115"/>
      <c r="P21" s="43"/>
      <c r="Q21" s="113"/>
      <c r="R21" s="114"/>
      <c r="S21" s="114"/>
      <c r="T21" s="18"/>
      <c r="U21" s="113"/>
      <c r="V21" s="113"/>
      <c r="W21" s="113"/>
      <c r="X21" s="18"/>
      <c r="Y21" s="108"/>
      <c r="AD21" s="48"/>
      <c r="AE21" s="117"/>
      <c r="AF21" s="49"/>
      <c r="AG21" s="117"/>
      <c r="AH21" s="48"/>
      <c r="AI21" s="118"/>
      <c r="AK21" s="118"/>
      <c r="AM21" s="118"/>
    </row>
    <row r="22" spans="1:41" x14ac:dyDescent="0.3">
      <c r="A22" s="197" t="s">
        <v>93</v>
      </c>
      <c r="B22" s="18"/>
      <c r="C22" s="108"/>
      <c r="D22" s="20"/>
      <c r="E22" s="108"/>
      <c r="F22" s="18"/>
      <c r="G22" s="108"/>
      <c r="H22" s="108"/>
      <c r="I22" s="18"/>
      <c r="J22" s="114"/>
      <c r="K22" s="114"/>
      <c r="L22" s="18"/>
      <c r="M22" s="108"/>
      <c r="N22" s="108"/>
      <c r="O22" s="115"/>
      <c r="P22" s="18"/>
      <c r="Q22" s="113"/>
      <c r="R22" s="114"/>
      <c r="S22" s="114"/>
      <c r="T22" s="18"/>
      <c r="U22" s="113"/>
      <c r="V22" s="113"/>
      <c r="W22" s="113"/>
      <c r="X22" s="18"/>
      <c r="Y22" s="108"/>
      <c r="AD22" s="18"/>
      <c r="AE22" s="117"/>
      <c r="AF22" s="18"/>
      <c r="AG22" s="117"/>
      <c r="AH22" s="20"/>
      <c r="AI22" s="118"/>
      <c r="AJ22" s="18"/>
      <c r="AK22" s="118"/>
      <c r="AL22" s="18"/>
      <c r="AM22" s="118"/>
      <c r="AN22" s="18"/>
    </row>
    <row r="23" spans="1:41" x14ac:dyDescent="0.3">
      <c r="A23" s="181" t="s">
        <v>158</v>
      </c>
      <c r="B23" s="18"/>
      <c r="C23" s="108"/>
      <c r="D23" s="20"/>
      <c r="E23" s="108"/>
      <c r="F23" s="18"/>
      <c r="G23" s="108"/>
      <c r="H23" s="108"/>
      <c r="I23" s="18"/>
      <c r="J23" s="114"/>
      <c r="K23" s="114"/>
      <c r="L23" s="18"/>
      <c r="M23" s="108"/>
      <c r="N23" s="108"/>
      <c r="O23" s="115"/>
      <c r="P23" s="18"/>
      <c r="Q23" s="113"/>
      <c r="R23" s="114"/>
      <c r="S23" s="114"/>
      <c r="T23" s="18"/>
      <c r="U23" s="113"/>
      <c r="V23" s="113"/>
      <c r="W23" s="113"/>
      <c r="X23" s="18"/>
      <c r="Y23" s="108"/>
      <c r="Z23" s="18" t="s">
        <v>7</v>
      </c>
      <c r="AB23" s="108">
        <f>'Imports - Data (Adjusted) - 1'!BB23/'Imports - Data (Adjusted) - 1'!BA23</f>
        <v>4.666666666666667</v>
      </c>
      <c r="AD23" s="18"/>
      <c r="AE23" s="117"/>
      <c r="AF23" s="18"/>
      <c r="AG23" s="117"/>
      <c r="AH23" s="20"/>
      <c r="AI23" s="118"/>
      <c r="AJ23" s="18"/>
      <c r="AK23" s="118"/>
      <c r="AL23" s="18"/>
      <c r="AM23" s="118"/>
      <c r="AN23" s="18"/>
    </row>
    <row r="24" spans="1:41" x14ac:dyDescent="0.3">
      <c r="A24" s="25" t="s">
        <v>65</v>
      </c>
      <c r="B24" s="18"/>
      <c r="C24" s="108"/>
      <c r="D24" s="20"/>
      <c r="E24" s="108"/>
      <c r="F24" s="18"/>
      <c r="G24" s="108"/>
      <c r="H24" s="108"/>
      <c r="I24" s="18"/>
      <c r="J24" s="114"/>
      <c r="K24" s="114"/>
      <c r="L24" s="18"/>
      <c r="M24" s="108"/>
      <c r="N24" s="108"/>
      <c r="O24" s="115"/>
      <c r="P24" s="48"/>
      <c r="Q24" s="113"/>
      <c r="R24" s="114"/>
      <c r="S24" s="114"/>
      <c r="T24" s="18"/>
      <c r="U24" s="113"/>
      <c r="V24" s="113"/>
      <c r="W24" s="113"/>
      <c r="X24" s="18"/>
      <c r="Y24" s="108"/>
      <c r="AD24" s="18"/>
      <c r="AE24" s="117"/>
      <c r="AF24" s="49"/>
      <c r="AG24" s="117"/>
      <c r="AH24" s="48"/>
      <c r="AI24" s="118"/>
      <c r="AK24" s="118"/>
      <c r="AM24" s="118"/>
    </row>
    <row r="25" spans="1:41" x14ac:dyDescent="0.3">
      <c r="A25" s="25" t="s">
        <v>6</v>
      </c>
      <c r="B25" s="18" t="s">
        <v>7</v>
      </c>
      <c r="C25" s="113">
        <f>'Imports - Data (Adjusted) - 1'!L25/'Imports - Data (Adjusted) - 1'!K25</f>
        <v>4.670571010248902</v>
      </c>
      <c r="D25" s="20" t="s">
        <v>7</v>
      </c>
      <c r="E25" s="113">
        <f>'Imports - Data (Adjusted) - 1'!O25/'Imports - Data (Adjusted) - 1'!N25</f>
        <v>4.0540376442015784</v>
      </c>
      <c r="F25" s="18" t="s">
        <v>7</v>
      </c>
      <c r="G25" s="108">
        <f>'Imports - Data (Adjusted) - 1'!R25/'Imports - Data (Adjusted) - 1'!Q25</f>
        <v>4.6428571428571432</v>
      </c>
      <c r="H25" s="108">
        <f>'Imports - Data (Adjusted) - 1'!T25/'Imports - Data (Adjusted) - 1'!S25</f>
        <v>4.6874853801169589</v>
      </c>
      <c r="I25" s="18" t="s">
        <v>7</v>
      </c>
      <c r="J25" s="114">
        <f>'Imports - Data (Adjusted) - 1'!W25/'Imports - Data (Adjusted) - 1'!V25</f>
        <v>4.6153623188405799</v>
      </c>
      <c r="K25" s="114">
        <f>'Imports - Data (Adjusted) - 1'!Y25/'Imports - Data (Adjusted) - 1'!X25</f>
        <v>4.333333333333333</v>
      </c>
      <c r="L25" s="18" t="s">
        <v>7</v>
      </c>
      <c r="M25" s="108">
        <f>'Imports - Data (Adjusted) - 1'!AB25/'Imports - Data (Adjusted) - 1'!AA25</f>
        <v>4.4470967741935485</v>
      </c>
      <c r="N25" s="108">
        <f>'Imports - Data (Adjusted) - 1'!AD25/'Imports - Data (Adjusted) - 1'!AC25</f>
        <v>4.1174999999999997</v>
      </c>
      <c r="O25" s="115">
        <f>'Imports - Data (Adjusted) - 1'!AF25/'Imports - Data (Adjusted) - 1'!AE25</f>
        <v>3.9375903614457832</v>
      </c>
      <c r="P25" s="43" t="s">
        <v>7</v>
      </c>
      <c r="Q25" s="113">
        <f>'Imports - Data (Adjusted) - 1'!AI25/'Imports - Data (Adjusted) - 1'!AH25</f>
        <v>2.6250530785562631</v>
      </c>
      <c r="R25" s="114">
        <f>'Imports - Data (Adjusted) - 1'!AK25/'Imports - Data (Adjusted) - 1'!AJ25</f>
        <v>2.4250549450549452</v>
      </c>
      <c r="S25" s="114">
        <f>'Imports - Data (Adjusted) - 1'!AM25/'Imports - Data (Adjusted) - 1'!AL25</f>
        <v>2.3378357397919576</v>
      </c>
      <c r="T25" s="18" t="s">
        <v>7</v>
      </c>
      <c r="U25" s="113">
        <f>'Imports - Data (Adjusted) - 1'!AP25/'Imports - Data (Adjusted) - 1'!AO25</f>
        <v>2.3349697267223042</v>
      </c>
      <c r="V25" s="113">
        <f>'Imports - Data (Adjusted) - 1'!AR25/'Imports - Data (Adjusted) - 1'!AQ25</f>
        <v>2.0882420352968141</v>
      </c>
      <c r="W25" s="113">
        <f>'Imports - Data (Adjusted) - 1'!AT25/'Imports - Data (Adjusted) - 1'!AS25</f>
        <v>2.0175438596491229</v>
      </c>
      <c r="X25" s="18" t="s">
        <v>7</v>
      </c>
      <c r="Y25" s="108">
        <f>'Imports - Data (Adjusted) - 1'!AW25/'Imports - Data (Adjusted) - 1'!AV25</f>
        <v>2.1365924600067121</v>
      </c>
      <c r="Z25" s="18" t="s">
        <v>7</v>
      </c>
      <c r="AA25" s="116">
        <f>'Imports - Data (Adjusted) - 1'!AZ25/'Imports - Data (Adjusted) - 1'!AY25</f>
        <v>2.7333670487750057</v>
      </c>
      <c r="AB25" s="108">
        <f>'Imports - Data (Adjusted) - 1'!BB25/'Imports - Data (Adjusted) - 1'!BA25</f>
        <v>2.3964183781968771</v>
      </c>
      <c r="AC25" s="108">
        <f>'Imports - Data (Adjusted) - 1'!BD25/'Imports - Data (Adjusted) - 1'!BC25</f>
        <v>2.6666666666666665</v>
      </c>
      <c r="AD25" s="18" t="s">
        <v>7</v>
      </c>
      <c r="AE25" s="117">
        <f>'Imports - Data (Adjusted) - 1'!BG25/'Imports - Data (Adjusted) - 1'!BF25</f>
        <v>2.1333333333333333</v>
      </c>
      <c r="AF25" s="18" t="s">
        <v>7</v>
      </c>
      <c r="AG25" s="117">
        <f>'Imports - Data (Adjusted) - 1'!BJ25/'Imports - Data (Adjusted) - 1'!BI25</f>
        <v>2.5999999999999996</v>
      </c>
      <c r="AH25" s="18" t="s">
        <v>7</v>
      </c>
      <c r="AI25" s="118">
        <f>'Imports - Data (Adjusted) - 1'!BM25/'Imports - Data (Adjusted) - 1'!BL25</f>
        <v>3.9999031852066995</v>
      </c>
      <c r="AJ25" s="18" t="s">
        <v>7</v>
      </c>
      <c r="AK25" s="118">
        <f>'Imports - Data (Adjusted) - 1'!BP25/'Imports - Data (Adjusted) - 1'!BO25</f>
        <v>3.8286232980332828</v>
      </c>
      <c r="AL25" s="18" t="s">
        <v>7</v>
      </c>
      <c r="AM25" s="118">
        <f>'Imports - Data (Adjusted) - 1'!BS25/'Imports - Data (Adjusted) - 1'!BR25</f>
        <v>4.1777499999999996</v>
      </c>
      <c r="AN25" s="18" t="s">
        <v>7</v>
      </c>
      <c r="AO25" s="116">
        <f>'Imports - Data (Adjusted) - 1'!BV25/'Imports - Data (Adjusted) - 1'!BU25</f>
        <v>3.4667085822068531</v>
      </c>
    </row>
    <row r="26" spans="1:41" x14ac:dyDescent="0.3">
      <c r="A26" s="25" t="s">
        <v>8</v>
      </c>
      <c r="B26" s="18" t="s">
        <v>7</v>
      </c>
      <c r="C26" s="113">
        <f>'Imports - Data (Adjusted) - 1'!L26/'Imports - Data (Adjusted) - 1'!K26</f>
        <v>0.61085972850678738</v>
      </c>
      <c r="D26" s="20" t="s">
        <v>7</v>
      </c>
      <c r="E26" s="113">
        <f>'Imports - Data (Adjusted) - 1'!O26/'Imports - Data (Adjusted) - 1'!N26</f>
        <v>0.6813441483198146</v>
      </c>
      <c r="F26" s="18" t="s">
        <v>7</v>
      </c>
      <c r="G26" s="108">
        <f>'Imports - Data (Adjusted) - 1'!R26/'Imports - Data (Adjusted) - 1'!Q26</f>
        <v>0.85735849056603775</v>
      </c>
      <c r="H26" s="108">
        <f>'Imports - Data (Adjusted) - 1'!T26/'Imports - Data (Adjusted) - 1'!S26</f>
        <v>0.75</v>
      </c>
      <c r="I26" s="18" t="s">
        <v>7</v>
      </c>
      <c r="J26" s="114">
        <f>'Imports - Data (Adjusted) - 1'!W26/'Imports - Data (Adjusted) - 1'!V26</f>
        <v>0.73818181818181816</v>
      </c>
      <c r="K26" s="114">
        <f>'Imports - Data (Adjusted) - 1'!Y26/'Imports - Data (Adjusted) - 1'!X26</f>
        <v>0.6386554621848739</v>
      </c>
      <c r="L26" s="18" t="s">
        <v>7</v>
      </c>
      <c r="M26" s="108">
        <f>'Imports - Data (Adjusted) - 1'!AB26/'Imports - Data (Adjusted) - 1'!AA26</f>
        <v>0.64911504424778765</v>
      </c>
      <c r="N26" s="108">
        <f>'Imports - Data (Adjusted) - 1'!AD26/'Imports - Data (Adjusted) - 1'!AC26</f>
        <v>0.72</v>
      </c>
      <c r="O26" s="115">
        <f>'Imports - Data (Adjusted) - 1'!AF26/'Imports - Data (Adjusted) - 1'!AE26</f>
        <v>0.79718875502008035</v>
      </c>
      <c r="P26" s="43" t="s">
        <v>7</v>
      </c>
      <c r="Q26" s="113">
        <f>'Imports - Data (Adjusted) - 1'!AI26/'Imports - Data (Adjusted) - 1'!AH26</f>
        <v>0.57794793261868305</v>
      </c>
      <c r="R26" s="114">
        <f>'Imports - Data (Adjusted) - 1'!AK26/'Imports - Data (Adjusted) - 1'!AJ26</f>
        <v>0.6</v>
      </c>
      <c r="S26" s="114">
        <f>'Imports - Data (Adjusted) - 1'!AM26/'Imports - Data (Adjusted) - 1'!AL26</f>
        <v>0.73333333333333328</v>
      </c>
      <c r="T26" s="18" t="s">
        <v>7</v>
      </c>
      <c r="U26" s="113">
        <f>'Imports - Data (Adjusted) - 1'!AP26/'Imports - Data (Adjusted) - 1'!AO26</f>
        <v>0.73324213406292749</v>
      </c>
      <c r="V26" s="113">
        <f>'Imports - Data (Adjusted) - 1'!AR26/'Imports - Data (Adjusted) - 1'!AQ26</f>
        <v>0.73327027666114919</v>
      </c>
      <c r="W26" s="113">
        <f>'Imports - Data (Adjusted) - 1'!AT26/'Imports - Data (Adjusted) - 1'!AS26</f>
        <v>0.60530391018195895</v>
      </c>
      <c r="X26" s="18" t="s">
        <v>7</v>
      </c>
      <c r="Y26" s="108">
        <f>'Imports - Data (Adjusted) - 1'!AW26/'Imports - Data (Adjusted) - 1'!AV26</f>
        <v>0.58575899843505475</v>
      </c>
      <c r="Z26" s="18" t="s">
        <v>7</v>
      </c>
      <c r="AA26" s="116">
        <f>'Imports - Data (Adjusted) - 1'!AZ26/'Imports - Data (Adjusted) - 1'!AY26</f>
        <v>0.76659340659340658</v>
      </c>
      <c r="AB26" s="108">
        <f>'Imports - Data (Adjusted) - 1'!BB26/'Imports - Data (Adjusted) - 1'!BA26</f>
        <v>0.74998702983138787</v>
      </c>
      <c r="AC26" s="108">
        <f>'Imports - Data (Adjusted) - 1'!BD26/'Imports - Data (Adjusted) - 1'!BC26</f>
        <v>0.8666666666666667</v>
      </c>
      <c r="AD26" s="18" t="s">
        <v>7</v>
      </c>
      <c r="AE26" s="117">
        <f>'Imports - Data (Adjusted) - 1'!BG26/'Imports - Data (Adjusted) - 1'!BF26</f>
        <v>0.79999999999999993</v>
      </c>
      <c r="AF26" s="18" t="s">
        <v>7</v>
      </c>
      <c r="AG26" s="117">
        <f>'Imports - Data (Adjusted) - 1'!BJ26/'Imports - Data (Adjusted) - 1'!BI26</f>
        <v>1.0666666666666667</v>
      </c>
      <c r="AH26" s="18" t="s">
        <v>7</v>
      </c>
      <c r="AI26" s="118">
        <f>'Imports - Data (Adjusted) - 1'!BM26/'Imports - Data (Adjusted) - 1'!BL26</f>
        <v>0.46768275472763193</v>
      </c>
      <c r="AJ26" s="18" t="s">
        <v>7</v>
      </c>
      <c r="AK26" s="118">
        <f>'Imports - Data (Adjusted) - 1'!BP26/'Imports - Data (Adjusted) - 1'!BO26</f>
        <v>0.73306812531079069</v>
      </c>
      <c r="AL26" s="18" t="s">
        <v>7</v>
      </c>
      <c r="AM26" s="118">
        <f>'Imports - Data (Adjusted) - 1'!BS26/'Imports - Data (Adjusted) - 1'!BR26</f>
        <v>0.75916463008220392</v>
      </c>
      <c r="AN26" s="18" t="s">
        <v>7</v>
      </c>
      <c r="AO26" s="116">
        <f>'Imports - Data (Adjusted) - 1'!BV26/'Imports - Data (Adjusted) - 1'!BU26</f>
        <v>0.79175438596491232</v>
      </c>
    </row>
    <row r="27" spans="1:41" x14ac:dyDescent="0.3">
      <c r="A27" s="11" t="s">
        <v>71</v>
      </c>
      <c r="B27" s="18"/>
      <c r="C27" s="113"/>
      <c r="D27" s="20"/>
      <c r="E27" s="113"/>
      <c r="F27" s="18" t="s">
        <v>7</v>
      </c>
      <c r="G27" s="108">
        <f>'Imports - Data (Adjusted) - 1'!R27/'Imports - Data (Adjusted) - 1'!Q27</f>
        <v>1.5763313609467455</v>
      </c>
      <c r="H27" s="108">
        <f>'Imports - Data (Adjusted) - 1'!T27/'Imports - Data (Adjusted) - 1'!S27</f>
        <v>1.5620000000000001</v>
      </c>
      <c r="I27" s="18" t="s">
        <v>7</v>
      </c>
      <c r="J27" s="114">
        <f>'Imports - Data (Adjusted) - 1'!W27/'Imports - Data (Adjusted) - 1'!V27</f>
        <v>1.7063291139240506</v>
      </c>
      <c r="K27" s="114"/>
      <c r="L27" s="18"/>
      <c r="M27" s="108"/>
      <c r="N27" s="108"/>
      <c r="O27" s="115"/>
      <c r="P27" s="18"/>
      <c r="Q27" s="113"/>
      <c r="R27" s="114"/>
      <c r="S27" s="114"/>
      <c r="T27" s="18"/>
      <c r="U27" s="113"/>
      <c r="V27" s="113"/>
      <c r="W27" s="113"/>
      <c r="X27" s="18"/>
      <c r="Y27" s="108"/>
      <c r="AD27" s="18"/>
      <c r="AE27" s="117"/>
      <c r="AF27" s="18"/>
      <c r="AG27" s="117"/>
      <c r="AH27" s="18"/>
      <c r="AI27" s="118"/>
      <c r="AJ27" s="18"/>
      <c r="AK27" s="118"/>
      <c r="AL27" s="18"/>
      <c r="AM27" s="118"/>
      <c r="AN27" s="18"/>
    </row>
    <row r="28" spans="1:41" ht="28.8" x14ac:dyDescent="0.3">
      <c r="A28" s="193" t="s">
        <v>72</v>
      </c>
      <c r="B28" s="18"/>
      <c r="C28" s="113"/>
      <c r="D28" s="20"/>
      <c r="E28" s="113"/>
      <c r="F28" s="18"/>
      <c r="G28" s="108"/>
      <c r="H28" s="108"/>
      <c r="I28" s="18"/>
      <c r="J28" s="114"/>
      <c r="K28" s="114"/>
      <c r="L28" s="18"/>
      <c r="M28" s="108"/>
      <c r="N28" s="108"/>
      <c r="O28" s="115"/>
      <c r="P28" s="18"/>
      <c r="Q28" s="113"/>
      <c r="R28" s="114"/>
      <c r="S28" s="114"/>
      <c r="T28" s="18"/>
      <c r="U28" s="113"/>
      <c r="V28" s="113"/>
      <c r="W28" s="113"/>
      <c r="X28" s="18"/>
      <c r="Y28" s="108"/>
      <c r="AD28" s="18"/>
      <c r="AE28" s="117"/>
      <c r="AF28" s="18"/>
      <c r="AG28" s="117"/>
      <c r="AH28" s="18"/>
      <c r="AI28" s="118"/>
      <c r="AJ28" s="18"/>
      <c r="AK28" s="118"/>
      <c r="AL28" s="18"/>
      <c r="AM28" s="118"/>
      <c r="AN28" s="18"/>
    </row>
    <row r="29" spans="1:41" x14ac:dyDescent="0.3">
      <c r="A29" s="183" t="s">
        <v>159</v>
      </c>
      <c r="B29" s="18" t="s">
        <v>58</v>
      </c>
      <c r="C29" s="113">
        <f>'Imports - Data (Adjusted) - 1'!L29/'Imports - Data (Adjusted) - 1'!K29</f>
        <v>16.206301575393848</v>
      </c>
      <c r="D29" s="20" t="s">
        <v>58</v>
      </c>
      <c r="E29" s="113">
        <f>'Imports - Data (Adjusted) - 1'!O29/'Imports - Data (Adjusted) - 1'!N29</f>
        <v>16.752419354838711</v>
      </c>
      <c r="F29" s="58" t="s">
        <v>2</v>
      </c>
      <c r="G29" s="108">
        <f>'Imports - Data (Adjusted) - 1'!R29/'Imports - Data (Adjusted) - 1'!Q29</f>
        <v>17.910521955260979</v>
      </c>
      <c r="H29" s="108">
        <f>'Imports - Data (Adjusted) - 1'!T29/'Imports - Data (Adjusted) - 1'!S29</f>
        <v>15.571314102564102</v>
      </c>
      <c r="I29" s="58" t="s">
        <v>44</v>
      </c>
      <c r="J29" s="114">
        <f>'Imports - Data (Adjusted) - 1'!W29/'Imports - Data (Adjusted) - 1'!V29</f>
        <v>15.914141414141413</v>
      </c>
      <c r="K29" s="114">
        <f>'Imports - Data (Adjusted) - 1'!Y29/'Imports - Data (Adjusted) - 1'!X29</f>
        <v>13.426724137931034</v>
      </c>
      <c r="L29" s="18" t="s">
        <v>44</v>
      </c>
      <c r="M29" s="108">
        <f>'Imports - Data (Adjusted) - 1'!AB29/'Imports - Data (Adjusted) - 1'!AA29</f>
        <v>13.733477321814254</v>
      </c>
      <c r="N29" s="108"/>
      <c r="O29" s="115"/>
      <c r="P29" s="43"/>
      <c r="Q29" s="113"/>
      <c r="R29" s="114"/>
      <c r="S29" s="114"/>
      <c r="T29" s="18"/>
      <c r="U29" s="113"/>
      <c r="V29" s="113"/>
      <c r="W29" s="113"/>
      <c r="X29" s="18" t="s">
        <v>44</v>
      </c>
      <c r="Y29" s="108">
        <f>'Imports - Data (Adjusted) - 1'!AW29/'Imports - Data (Adjusted) - 1'!AV29</f>
        <v>14.423423423423424</v>
      </c>
      <c r="Z29" s="18" t="s">
        <v>44</v>
      </c>
      <c r="AA29" s="116">
        <f>'Imports - Data (Adjusted) - 1'!AZ29/'Imports - Data (Adjusted) - 1'!AY29</f>
        <v>14.355270197966828</v>
      </c>
      <c r="AB29" s="108">
        <f>'Imports - Data (Adjusted) - 1'!BB29/'Imports - Data (Adjusted) - 1'!BA29</f>
        <v>15.761694217619331</v>
      </c>
      <c r="AC29" s="108">
        <f>'Imports - Data (Adjusted) - 1'!BD29/'Imports - Data (Adjusted) - 1'!BC29</f>
        <v>23.024015369836697</v>
      </c>
      <c r="AD29" s="18"/>
      <c r="AE29" s="117"/>
      <c r="AF29" s="49"/>
      <c r="AG29" s="117"/>
      <c r="AH29" s="48"/>
      <c r="AI29" s="118"/>
      <c r="AK29" s="118"/>
      <c r="AM29" s="118"/>
      <c r="AN29" s="62" t="s">
        <v>82</v>
      </c>
      <c r="AO29" s="116">
        <f>'Imports - Data (Adjusted) - 1'!BV29/'Imports - Data (Adjusted) - 1'!BU29</f>
        <v>33.333596629805157</v>
      </c>
    </row>
    <row r="30" spans="1:41" x14ac:dyDescent="0.3">
      <c r="A30" s="181" t="s">
        <v>160</v>
      </c>
      <c r="C30" s="113"/>
      <c r="E30" s="113"/>
      <c r="G30" s="108"/>
      <c r="H30" s="108"/>
      <c r="J30" s="114"/>
      <c r="K30" s="114"/>
      <c r="L30" s="20"/>
      <c r="M30" s="108"/>
      <c r="N30" s="108"/>
      <c r="O30" s="115"/>
      <c r="P30" s="18"/>
      <c r="Q30" s="113"/>
      <c r="R30" s="114"/>
      <c r="S30" s="114"/>
      <c r="T30" s="18"/>
      <c r="U30" s="113"/>
      <c r="V30" s="113"/>
      <c r="W30" s="113"/>
      <c r="X30" s="18"/>
      <c r="Y30" s="108"/>
      <c r="AD30" s="18"/>
      <c r="AE30" s="117"/>
      <c r="AF30" s="18"/>
      <c r="AG30" s="117"/>
      <c r="AH30" s="18"/>
      <c r="AI30" s="118"/>
      <c r="AJ30" s="18"/>
      <c r="AK30" s="118"/>
      <c r="AL30" s="18"/>
      <c r="AM30" s="118"/>
      <c r="AN30" s="18"/>
    </row>
    <row r="31" spans="1:41" x14ac:dyDescent="0.3">
      <c r="A31" s="181" t="s">
        <v>161</v>
      </c>
      <c r="C31" s="113"/>
      <c r="E31" s="113"/>
      <c r="G31" s="108"/>
      <c r="H31" s="108"/>
      <c r="J31" s="114"/>
      <c r="K31" s="114"/>
      <c r="L31" s="20"/>
      <c r="M31" s="108"/>
      <c r="N31" s="108"/>
      <c r="O31" s="115"/>
      <c r="P31" s="18"/>
      <c r="Q31" s="113"/>
      <c r="R31" s="114"/>
      <c r="S31" s="114"/>
      <c r="T31" s="18"/>
      <c r="U31" s="113"/>
      <c r="V31" s="113"/>
      <c r="W31" s="113"/>
      <c r="X31" s="18"/>
      <c r="Y31" s="108"/>
      <c r="AD31" s="18"/>
      <c r="AE31" s="117"/>
      <c r="AF31" s="18"/>
      <c r="AG31" s="117"/>
      <c r="AH31" s="18"/>
      <c r="AI31" s="118"/>
      <c r="AJ31" s="18"/>
      <c r="AK31" s="118"/>
      <c r="AL31" s="18"/>
      <c r="AM31" s="118"/>
      <c r="AN31" s="18"/>
    </row>
    <row r="32" spans="1:41" x14ac:dyDescent="0.3">
      <c r="A32" s="181" t="s">
        <v>162</v>
      </c>
      <c r="C32" s="113"/>
      <c r="E32" s="113"/>
      <c r="G32" s="108"/>
      <c r="H32" s="108"/>
      <c r="J32" s="114"/>
      <c r="K32" s="114"/>
      <c r="L32" s="20"/>
      <c r="M32" s="108"/>
      <c r="N32" s="108"/>
      <c r="O32" s="115"/>
      <c r="P32" s="18"/>
      <c r="Q32" s="113"/>
      <c r="R32" s="114"/>
      <c r="S32" s="114"/>
      <c r="T32" s="18"/>
      <c r="U32" s="113"/>
      <c r="V32" s="113"/>
      <c r="W32" s="113"/>
      <c r="X32" s="18"/>
      <c r="Y32" s="108"/>
      <c r="AD32" s="18"/>
      <c r="AE32" s="117"/>
      <c r="AF32" s="18"/>
      <c r="AG32" s="117"/>
      <c r="AH32" s="18"/>
      <c r="AI32" s="118"/>
      <c r="AJ32" s="18"/>
      <c r="AK32" s="118"/>
      <c r="AL32" s="18"/>
      <c r="AM32" s="118"/>
      <c r="AN32" s="18"/>
    </row>
    <row r="33" spans="1:41" x14ac:dyDescent="0.3">
      <c r="A33" s="194" t="s">
        <v>231</v>
      </c>
      <c r="C33" s="113"/>
      <c r="E33" s="113"/>
      <c r="G33" s="108"/>
      <c r="H33" s="108"/>
      <c r="J33" s="114"/>
      <c r="K33" s="114"/>
      <c r="L33" s="20"/>
      <c r="M33" s="108"/>
      <c r="N33" s="108"/>
      <c r="O33" s="115"/>
      <c r="P33" s="18"/>
      <c r="Q33" s="113"/>
      <c r="R33" s="114"/>
      <c r="S33" s="114"/>
      <c r="T33" s="18"/>
      <c r="U33" s="113"/>
      <c r="V33" s="113"/>
      <c r="W33" s="113"/>
      <c r="X33" s="18"/>
      <c r="Y33" s="108"/>
      <c r="AD33" s="18"/>
      <c r="AE33" s="117"/>
      <c r="AF33" s="18"/>
      <c r="AG33" s="117"/>
      <c r="AH33" s="18"/>
      <c r="AI33" s="118"/>
      <c r="AJ33" s="18"/>
      <c r="AK33" s="118"/>
      <c r="AL33" s="18"/>
      <c r="AM33" s="118"/>
      <c r="AN33" s="18"/>
    </row>
    <row r="34" spans="1:41" x14ac:dyDescent="0.3">
      <c r="A34" s="180" t="s">
        <v>84</v>
      </c>
      <c r="B34" s="18" t="s">
        <v>7</v>
      </c>
      <c r="C34" s="113">
        <f>'Imports - Data (Adjusted) - 1'!L34/'Imports - Data (Adjusted) - 1'!K34</f>
        <v>1.6539583333333334</v>
      </c>
      <c r="D34" s="20" t="s">
        <v>7</v>
      </c>
      <c r="E34" s="113">
        <f>'Imports - Data (Adjusted) - 1'!O34/'Imports - Data (Adjusted) - 1'!N34</f>
        <v>1.7970033832769454</v>
      </c>
      <c r="F34" s="18" t="s">
        <v>7</v>
      </c>
      <c r="G34" s="108">
        <f>'Imports - Data (Adjusted) - 1'!R34/'Imports - Data (Adjusted) - 1'!Q34</f>
        <v>1.7076461769115443</v>
      </c>
      <c r="H34" s="108">
        <f>'Imports - Data (Adjusted) - 1'!T34/'Imports - Data (Adjusted) - 1'!S34</f>
        <v>1.463855421686747</v>
      </c>
      <c r="I34" s="18" t="s">
        <v>7</v>
      </c>
      <c r="J34" s="114">
        <f>'Imports - Data (Adjusted) - 1'!W34/'Imports - Data (Adjusted) - 1'!V34</f>
        <v>1.442914979757085</v>
      </c>
      <c r="K34" s="114">
        <f>'Imports - Data (Adjusted) - 1'!Y34/'Imports - Data (Adjusted) - 1'!X34</f>
        <v>1.264</v>
      </c>
      <c r="L34" s="18" t="s">
        <v>7</v>
      </c>
      <c r="M34" s="108">
        <f>'Imports - Data (Adjusted) - 1'!AB34/'Imports - Data (Adjusted) - 1'!AA34</f>
        <v>1.5521568627450981</v>
      </c>
      <c r="N34" s="108">
        <f>'Imports - Data (Adjusted) - 1'!AD34/'Imports - Data (Adjusted) - 1'!AC34</f>
        <v>1.2671378091872791</v>
      </c>
      <c r="O34" s="115">
        <f>'Imports - Data (Adjusted) - 1'!AF34/'Imports - Data (Adjusted) - 1'!AE34</f>
        <v>1.4429319371727749</v>
      </c>
      <c r="P34" s="43" t="s">
        <v>7</v>
      </c>
      <c r="Q34" s="113">
        <f>'Imports - Data (Adjusted) - 1'!AI34/'Imports - Data (Adjusted) - 1'!AH34</f>
        <v>1.2451612903225806</v>
      </c>
      <c r="R34" s="114">
        <f>'Imports - Data (Adjusted) - 1'!AK34/'Imports - Data (Adjusted) - 1'!AJ34</f>
        <v>1.5098039215686274</v>
      </c>
      <c r="S34" s="114">
        <f>'Imports - Data (Adjusted) - 1'!AM34/'Imports - Data (Adjusted) - 1'!AL34</f>
        <v>1.4098662978331029</v>
      </c>
      <c r="T34" s="18" t="s">
        <v>7</v>
      </c>
      <c r="U34" s="113">
        <f>'Imports - Data (Adjusted) - 1'!AP34/'Imports - Data (Adjusted) - 1'!AO34</f>
        <v>1.5011454753722795</v>
      </c>
      <c r="V34" s="113">
        <f>'Imports - Data (Adjusted) - 1'!AR34/'Imports - Data (Adjusted) - 1'!AQ34</f>
        <v>1.6648936170212767</v>
      </c>
      <c r="W34" s="113">
        <f>'Imports - Data (Adjusted) - 1'!AT34/'Imports - Data (Adjusted) - 1'!AS34</f>
        <v>1.88</v>
      </c>
      <c r="X34" s="18" t="s">
        <v>7</v>
      </c>
      <c r="Y34" s="108">
        <f>'Imports - Data (Adjusted) - 1'!AW34/'Imports - Data (Adjusted) - 1'!AV34</f>
        <v>1.2849979105725031</v>
      </c>
      <c r="Z34" s="18" t="s">
        <v>7</v>
      </c>
      <c r="AA34" s="116">
        <f>'Imports - Data (Adjusted) - 1'!AZ34/'Imports - Data (Adjusted) - 1'!AY34</f>
        <v>1.4733665008291874</v>
      </c>
      <c r="AB34" s="108">
        <f>'Imports - Data (Adjusted) - 1'!BB34/'Imports - Data (Adjusted) - 1'!BA34</f>
        <v>1.1554425759353408</v>
      </c>
      <c r="AC34" s="108">
        <f>'Imports - Data (Adjusted) - 1'!BD34/'Imports - Data (Adjusted) - 1'!BC34</f>
        <v>1.3993399339933994</v>
      </c>
      <c r="AD34" s="18" t="s">
        <v>7</v>
      </c>
      <c r="AE34" s="117">
        <f>'Imports - Data (Adjusted) - 1'!BG34/'Imports - Data (Adjusted) - 1'!BF34</f>
        <v>1.6852026390197927</v>
      </c>
      <c r="AF34" s="18" t="s">
        <v>7</v>
      </c>
      <c r="AG34" s="117">
        <f>'Imports - Data (Adjusted) - 1'!BJ34/'Imports - Data (Adjusted) - 1'!BI34</f>
        <v>0.67824441922058265</v>
      </c>
      <c r="AH34" s="15" t="s">
        <v>7</v>
      </c>
      <c r="AI34" s="118">
        <f>'Imports - Data (Adjusted) - 1'!BM34/'Imports - Data (Adjusted) - 1'!BL34</f>
        <v>2.6963350785340312</v>
      </c>
      <c r="AJ34" s="15" t="s">
        <v>7</v>
      </c>
      <c r="AK34" s="118">
        <f>'Imports - Data (Adjusted) - 1'!BP34/'Imports - Data (Adjusted) - 1'!BO34</f>
        <v>1.3659244917715392</v>
      </c>
      <c r="AL34" s="15" t="s">
        <v>7</v>
      </c>
      <c r="AM34" s="118">
        <f>'Imports - Data (Adjusted) - 1'!BS34/'Imports - Data (Adjusted) - 1'!BR34</f>
        <v>1.3032258064516129</v>
      </c>
      <c r="AN34" s="15" t="s">
        <v>7</v>
      </c>
      <c r="AO34" s="116">
        <f>'Imports - Data (Adjusted) - 1'!BV34/'Imports - Data (Adjusted) - 1'!BU34</f>
        <v>1.874074074074074</v>
      </c>
    </row>
    <row r="35" spans="1:41" x14ac:dyDescent="0.3">
      <c r="A35" s="180" t="s">
        <v>384</v>
      </c>
      <c r="B35" s="18" t="s">
        <v>7</v>
      </c>
      <c r="C35" s="113">
        <f>'Imports - Data (Adjusted) - 1'!L35/'Imports - Data (Adjusted) - 1'!K35</f>
        <v>3.3134020618556703</v>
      </c>
      <c r="D35" s="20" t="s">
        <v>7</v>
      </c>
      <c r="E35" s="113">
        <f>'Imports - Data (Adjusted) - 1'!O35/'Imports - Data (Adjusted) - 1'!N35</f>
        <v>3.4179775280898879</v>
      </c>
      <c r="F35" s="18" t="s">
        <v>7</v>
      </c>
      <c r="G35" s="108">
        <f>'Imports - Data (Adjusted) - 1'!R35/'Imports - Data (Adjusted) - 1'!Q35</f>
        <v>3.9021505376344088</v>
      </c>
      <c r="H35" s="108">
        <f>'Imports - Data (Adjusted) - 1'!T35/'Imports - Data (Adjusted) - 1'!S35</f>
        <v>3.51140456182473</v>
      </c>
      <c r="I35" s="18" t="s">
        <v>7</v>
      </c>
      <c r="J35" s="114">
        <f>'Imports - Data (Adjusted) - 1'!W35/'Imports - Data (Adjusted) - 1'!V35</f>
        <v>3.8909691629955949</v>
      </c>
      <c r="K35" s="114">
        <f>'Imports - Data (Adjusted) - 1'!Y35/'Imports - Data (Adjusted) - 1'!X35</f>
        <v>3.5268240343347639</v>
      </c>
      <c r="L35" s="18" t="s">
        <v>7</v>
      </c>
      <c r="M35" s="108">
        <f>'Imports - Data (Adjusted) - 1'!AB35/'Imports - Data (Adjusted) - 1'!AA35</f>
        <v>3.7311475409836063</v>
      </c>
      <c r="N35" s="108">
        <f>'Imports - Data (Adjusted) - 1'!AD35/'Imports - Data (Adjusted) - 1'!AC35</f>
        <v>3.3023255813953489</v>
      </c>
      <c r="O35" s="115">
        <f>'Imports - Data (Adjusted) - 1'!AF35/'Imports - Data (Adjusted) - 1'!AE35</f>
        <v>3.2470334412081985</v>
      </c>
      <c r="P35" s="43" t="s">
        <v>7</v>
      </c>
      <c r="Q35" s="113">
        <f>'Imports - Data (Adjusted) - 1'!AI35/'Imports - Data (Adjusted) - 1'!AH35</f>
        <v>3.9291428571428573</v>
      </c>
      <c r="R35" s="114">
        <f>'Imports - Data (Adjusted) - 1'!AK35/'Imports - Data (Adjusted) - 1'!AJ35</f>
        <v>4.0682523267838677</v>
      </c>
      <c r="S35" s="114">
        <f>'Imports - Data (Adjusted) - 1'!AM35/'Imports - Data (Adjusted) - 1'!AL35</f>
        <v>5.0576713819368875</v>
      </c>
      <c r="T35" s="18" t="s">
        <v>7</v>
      </c>
      <c r="U35" s="113">
        <f>'Imports - Data (Adjusted) - 1'!AP35/'Imports - Data (Adjusted) - 1'!AO35</f>
        <v>4.6675191815856776</v>
      </c>
      <c r="V35" s="113">
        <f>'Imports - Data (Adjusted) - 1'!AR35/'Imports - Data (Adjusted) - 1'!AQ35</f>
        <v>2.0536170212765956</v>
      </c>
      <c r="W35" s="113">
        <f>'Imports - Data (Adjusted) - 1'!AT35/'Imports - Data (Adjusted) - 1'!AS35</f>
        <v>2.0545575515635397</v>
      </c>
      <c r="X35" s="18" t="s">
        <v>7</v>
      </c>
      <c r="Y35" s="108">
        <f>'Imports - Data (Adjusted) - 1'!AW35/'Imports - Data (Adjusted) - 1'!AV35</f>
        <v>2.1671732522796354</v>
      </c>
      <c r="Z35" s="18" t="s">
        <v>7</v>
      </c>
      <c r="AA35" s="116">
        <f>'Imports - Data (Adjusted) - 1'!AZ35/'Imports - Data (Adjusted) - 1'!AY35</f>
        <v>2.0868245294474805</v>
      </c>
      <c r="AB35" s="108">
        <f>'Imports - Data (Adjusted) - 1'!BB35/'Imports - Data (Adjusted) - 1'!BA35</f>
        <v>2.2703634253058307</v>
      </c>
      <c r="AD35" s="18"/>
      <c r="AE35" s="117"/>
      <c r="AF35" s="49"/>
      <c r="AG35" s="117"/>
      <c r="AH35" s="62" t="s">
        <v>2</v>
      </c>
      <c r="AI35" s="118">
        <f>'Imports - Data (Adjusted) - 1'!BM35/'Imports - Data (Adjusted) - 1'!BL35</f>
        <v>13.324074074074074</v>
      </c>
      <c r="AJ35" s="15" t="s">
        <v>2</v>
      </c>
      <c r="AK35" s="118">
        <f>'Imports - Data (Adjusted) - 1'!BP35/'Imports - Data (Adjusted) - 1'!BO35</f>
        <v>7.003050640634533</v>
      </c>
      <c r="AL35" s="15" t="s">
        <v>2</v>
      </c>
      <c r="AM35" s="118">
        <f>'Imports - Data (Adjusted) - 1'!BS35/'Imports - Data (Adjusted) - 1'!BR35</f>
        <v>7.1113333333333335</v>
      </c>
      <c r="AN35" s="62" t="s">
        <v>7</v>
      </c>
      <c r="AO35" s="116">
        <f>'Imports - Data (Adjusted) - 1'!BV35/'Imports - Data (Adjusted) - 1'!BU35</f>
        <v>7.0058823529411764</v>
      </c>
    </row>
    <row r="36" spans="1:41" x14ac:dyDescent="0.3">
      <c r="A36" s="25" t="s">
        <v>9</v>
      </c>
      <c r="B36" s="18" t="s">
        <v>7</v>
      </c>
      <c r="C36" s="113">
        <f>'Imports - Data (Adjusted) - 1'!L36/'Imports - Data (Adjusted) - 1'!K36</f>
        <v>0.13359531254401533</v>
      </c>
      <c r="D36" s="20" t="s">
        <v>7</v>
      </c>
      <c r="E36" s="113">
        <f>'Imports - Data (Adjusted) - 1'!O36/'Imports - Data (Adjusted) - 1'!N36</f>
        <v>0.12653659636855757</v>
      </c>
      <c r="F36" s="18" t="s">
        <v>7</v>
      </c>
      <c r="G36" s="108">
        <f>'Imports - Data (Adjusted) - 1'!R36/'Imports - Data (Adjusted) - 1'!Q36</f>
        <v>0.1903436714165968</v>
      </c>
      <c r="H36" s="108">
        <f>'Imports - Data (Adjusted) - 1'!T36/'Imports - Data (Adjusted) - 1'!S36</f>
        <v>0.20614035087719298</v>
      </c>
      <c r="I36" s="18" t="s">
        <v>7</v>
      </c>
      <c r="J36" s="114">
        <f>'Imports - Data (Adjusted) - 1'!W36/'Imports - Data (Adjusted) - 1'!V36</f>
        <v>0.23150000000000001</v>
      </c>
      <c r="K36" s="114">
        <f>'Imports - Data (Adjusted) - 1'!Y36/'Imports - Data (Adjusted) - 1'!X36</f>
        <v>0.22845378151260504</v>
      </c>
      <c r="L36" s="18" t="s">
        <v>7</v>
      </c>
      <c r="M36" s="108">
        <f>'Imports - Data (Adjusted) - 1'!AB36/'Imports - Data (Adjusted) - 1'!AA36</f>
        <v>0.23862992125984253</v>
      </c>
      <c r="N36" s="108">
        <f>'Imports - Data (Adjusted) - 1'!AD36/'Imports - Data (Adjusted) - 1'!AC36</f>
        <v>0.228464</v>
      </c>
      <c r="O36" s="115">
        <f>'Imports - Data (Adjusted) - 1'!AF36/'Imports - Data (Adjusted) - 1'!AE36</f>
        <v>0.25</v>
      </c>
      <c r="P36" s="43" t="s">
        <v>7</v>
      </c>
      <c r="Q36" s="113">
        <f>'Imports - Data (Adjusted) - 1'!AI36/'Imports - Data (Adjusted) - 1'!AH36</f>
        <v>0.29653267873580852</v>
      </c>
      <c r="R36" s="114">
        <f>'Imports - Data (Adjusted) - 1'!AK36/'Imports - Data (Adjusted) - 1'!AJ36</f>
        <v>0.2</v>
      </c>
      <c r="S36" s="114">
        <f>'Imports - Data (Adjusted) - 1'!AM36/'Imports - Data (Adjusted) - 1'!AL36</f>
        <v>0.23333740831295843</v>
      </c>
      <c r="T36" s="18" t="s">
        <v>7</v>
      </c>
      <c r="U36" s="113">
        <f>'Imports - Data (Adjusted) - 1'!AP36/'Imports - Data (Adjusted) - 1'!AO36</f>
        <v>0.23334240239423207</v>
      </c>
      <c r="V36" s="113">
        <f>'Imports - Data (Adjusted) - 1'!AR36/'Imports - Data (Adjusted) - 1'!AQ36</f>
        <v>0.21786690545763032</v>
      </c>
      <c r="W36" s="113">
        <f>'Imports - Data (Adjusted) - 1'!AT36/'Imports - Data (Adjusted) - 1'!AS36</f>
        <v>0.19717606837606838</v>
      </c>
      <c r="X36" s="18" t="s">
        <v>7</v>
      </c>
      <c r="Y36" s="108"/>
      <c r="Z36" s="18" t="s">
        <v>7</v>
      </c>
      <c r="AA36" s="116">
        <f>'Imports - Data (Adjusted) - 1'!AZ36/'Imports - Data (Adjusted) - 1'!AY36</f>
        <v>0.23333270588235294</v>
      </c>
      <c r="AB36" s="108">
        <f>'Imports - Data (Adjusted) - 1'!BB36/'Imports - Data (Adjusted) - 1'!BA36</f>
        <v>0.25</v>
      </c>
      <c r="AC36" s="108">
        <f>'Imports - Data (Adjusted) - 1'!BD36/'Imports - Data (Adjusted) - 1'!BC36</f>
        <v>0.24468465385127297</v>
      </c>
      <c r="AD36" s="18" t="s">
        <v>7</v>
      </c>
      <c r="AE36" s="117">
        <f>'Imports - Data (Adjusted) - 1'!BG36/'Imports - Data (Adjusted) - 1'!BF36</f>
        <v>12.235574328288163</v>
      </c>
      <c r="AF36" s="49"/>
      <c r="AG36" s="117"/>
      <c r="AH36" s="15" t="s">
        <v>7</v>
      </c>
      <c r="AI36" s="118"/>
      <c r="AK36" s="118"/>
      <c r="AM36" s="118"/>
      <c r="AN36" s="62" t="s">
        <v>12</v>
      </c>
      <c r="AO36" s="116">
        <f>'Imports - Data (Adjusted) - 1'!BV36/'Imports - Data (Adjusted) - 1'!BU36</f>
        <v>10.495433789954339</v>
      </c>
    </row>
    <row r="37" spans="1:41" x14ac:dyDescent="0.3">
      <c r="A37" s="25" t="s">
        <v>10</v>
      </c>
      <c r="B37" s="18" t="s">
        <v>7</v>
      </c>
      <c r="C37" s="113">
        <f>'Imports - Data (Adjusted) - 1'!L37/'Imports - Data (Adjusted) - 1'!K37</f>
        <v>0.23628938156359394</v>
      </c>
      <c r="D37" s="20" t="s">
        <v>7</v>
      </c>
      <c r="E37" s="113">
        <f>'Imports - Data (Adjusted) - 1'!O37/'Imports - Data (Adjusted) - 1'!N37</f>
        <v>0.25578034682080925</v>
      </c>
      <c r="F37" s="18" t="s">
        <v>7</v>
      </c>
      <c r="G37" s="108">
        <f>'Imports - Data (Adjusted) - 1'!R37/'Imports - Data (Adjusted) - 1'!Q37</f>
        <v>0.28591549295774649</v>
      </c>
      <c r="H37" s="108">
        <f>'Imports - Data (Adjusted) - 1'!T37/'Imports - Data (Adjusted) - 1'!S37</f>
        <v>0.28131147540983609</v>
      </c>
      <c r="I37" s="18" t="s">
        <v>7</v>
      </c>
      <c r="J37" s="114">
        <f>'Imports - Data (Adjusted) - 1'!W37/'Imports - Data (Adjusted) - 1'!V37</f>
        <v>0.27700000000000002</v>
      </c>
      <c r="K37" s="114">
        <f>'Imports - Data (Adjusted) - 1'!Y37/'Imports - Data (Adjusted) - 1'!X37</f>
        <v>0.23862068965517241</v>
      </c>
      <c r="L37" s="18" t="s">
        <v>7</v>
      </c>
      <c r="M37" s="108">
        <f>'Imports - Data (Adjusted) - 1'!AB37/'Imports - Data (Adjusted) - 1'!AA37</f>
        <v>0.26358974358974357</v>
      </c>
      <c r="N37" s="108">
        <f>'Imports - Data (Adjusted) - 1'!AD37/'Imports - Data (Adjusted) - 1'!AC37</f>
        <v>0.3233695652173913</v>
      </c>
      <c r="O37" s="115">
        <f>'Imports - Data (Adjusted) - 1'!AF37/'Imports - Data (Adjusted) - 1'!AE37</f>
        <v>0.40612244897959182</v>
      </c>
      <c r="P37" s="43" t="s">
        <v>7</v>
      </c>
      <c r="Q37" s="113">
        <f>'Imports - Data (Adjusted) - 1'!AI37/'Imports - Data (Adjusted) - 1'!AH37</f>
        <v>0.40592105263157896</v>
      </c>
      <c r="R37" s="114">
        <f>'Imports - Data (Adjusted) - 1'!AK37/'Imports - Data (Adjusted) - 1'!AJ37</f>
        <v>0.28352941176470586</v>
      </c>
      <c r="S37" s="114">
        <f>'Imports - Data (Adjusted) - 1'!AM37/'Imports - Data (Adjusted) - 1'!AL37</f>
        <v>0.3</v>
      </c>
      <c r="T37" s="18" t="s">
        <v>7</v>
      </c>
      <c r="U37" s="113">
        <f>'Imports - Data (Adjusted) - 1'!AP37/'Imports - Data (Adjusted) - 1'!AO37</f>
        <v>0.3</v>
      </c>
      <c r="V37" s="113">
        <f>'Imports - Data (Adjusted) - 1'!AR37/'Imports - Data (Adjusted) - 1'!AQ37</f>
        <v>0.23333333333333334</v>
      </c>
      <c r="W37" s="113">
        <f>'Imports - Data (Adjusted) - 1'!AT37/'Imports - Data (Adjusted) - 1'!AS37</f>
        <v>0.35555555555555557</v>
      </c>
      <c r="X37" s="18" t="s">
        <v>7</v>
      </c>
      <c r="Y37" s="108">
        <f>'Imports - Data (Adjusted) - 1'!AW37/'Imports - Data (Adjusted) - 1'!AV37</f>
        <v>0.33300000000000002</v>
      </c>
      <c r="Z37" s="18" t="s">
        <v>7</v>
      </c>
      <c r="AA37" s="116">
        <f>'Imports - Data (Adjusted) - 1'!AZ37/'Imports - Data (Adjusted) - 1'!AY37</f>
        <v>0.34160919540229884</v>
      </c>
      <c r="AB37" s="108">
        <f>'Imports - Data (Adjusted) - 1'!BB37/'Imports - Data (Adjusted) - 1'!BA37</f>
        <v>0.21637426900584794</v>
      </c>
      <c r="AC37" s="108">
        <f>'Imports - Data (Adjusted) - 1'!BD37/'Imports - Data (Adjusted) - 1'!BC37</f>
        <v>0.46037735849056605</v>
      </c>
      <c r="AD37" s="63" t="s">
        <v>11</v>
      </c>
      <c r="AE37" s="117">
        <f>'Imports - Data (Adjusted) - 1'!BG37/'Imports - Data (Adjusted) - 1'!BF37</f>
        <v>0.1380952380952381</v>
      </c>
      <c r="AF37" s="64" t="s">
        <v>7</v>
      </c>
      <c r="AG37" s="117">
        <f>'Imports - Data (Adjusted) - 1'!BJ37/'Imports - Data (Adjusted) - 1'!BI37</f>
        <v>0.17407407407407408</v>
      </c>
      <c r="AH37" s="62" t="s">
        <v>11</v>
      </c>
      <c r="AI37" s="118">
        <f>'Imports - Data (Adjusted) - 1'!BM37/'Imports - Data (Adjusted) - 1'!BL37</f>
        <v>0.166635687732342</v>
      </c>
      <c r="AJ37" s="16" t="s">
        <v>11</v>
      </c>
      <c r="AK37" s="118">
        <f>'Imports - Data (Adjusted) - 1'!BP37/'Imports - Data (Adjusted) - 1'!BO37</f>
        <v>0.19989878542510123</v>
      </c>
      <c r="AL37" s="15" t="s">
        <v>11</v>
      </c>
      <c r="AM37" s="118">
        <f>'Imports - Data (Adjusted) - 1'!BS37/'Imports - Data (Adjusted) - 1'!BR37</f>
        <v>0.2</v>
      </c>
      <c r="AN37" s="15" t="s">
        <v>11</v>
      </c>
      <c r="AO37" s="116">
        <f>'Imports - Data (Adjusted) - 1'!BV37/'Imports - Data (Adjusted) - 1'!BU37</f>
        <v>0.26660988074957409</v>
      </c>
    </row>
    <row r="38" spans="1:41" x14ac:dyDescent="0.3">
      <c r="A38" s="25" t="s">
        <v>33</v>
      </c>
      <c r="B38" s="51"/>
      <c r="C38" s="113"/>
      <c r="D38" s="20"/>
      <c r="E38" s="113"/>
      <c r="F38" s="18"/>
      <c r="G38" s="108"/>
      <c r="H38" s="108"/>
      <c r="I38" s="18"/>
      <c r="J38" s="114"/>
      <c r="K38" s="114"/>
      <c r="L38" s="18"/>
      <c r="M38" s="108"/>
      <c r="N38" s="108"/>
      <c r="O38" s="115"/>
      <c r="P38" s="43"/>
      <c r="Q38" s="113"/>
      <c r="R38" s="114"/>
      <c r="S38" s="114"/>
      <c r="T38" s="18"/>
      <c r="U38" s="113"/>
      <c r="V38" s="113"/>
      <c r="W38" s="113"/>
      <c r="X38" s="18"/>
      <c r="Y38" s="108">
        <f>'Imports - Data (Adjusted) - 1'!AW38/'Imports - Data (Adjusted) - 1'!AV38</f>
        <v>34.064516129032256</v>
      </c>
      <c r="AD38" s="48"/>
      <c r="AE38" s="117"/>
      <c r="AF38" s="49"/>
      <c r="AG38" s="117"/>
      <c r="AI38" s="118"/>
      <c r="AK38" s="118"/>
      <c r="AM38" s="118"/>
    </row>
    <row r="39" spans="1:41" x14ac:dyDescent="0.3">
      <c r="A39" s="185" t="s">
        <v>163</v>
      </c>
      <c r="B39" s="51"/>
      <c r="C39" s="113"/>
      <c r="D39" s="20"/>
      <c r="E39" s="113"/>
      <c r="F39" s="18"/>
      <c r="G39" s="108"/>
      <c r="H39" s="108"/>
      <c r="I39" s="18"/>
      <c r="J39" s="114"/>
      <c r="K39" s="114"/>
      <c r="L39" s="18"/>
      <c r="M39" s="108"/>
      <c r="N39" s="108"/>
      <c r="O39" s="115"/>
      <c r="P39" s="43"/>
      <c r="Q39" s="113"/>
      <c r="R39" s="114"/>
      <c r="S39" s="114"/>
      <c r="T39" s="18"/>
      <c r="U39" s="113"/>
      <c r="V39" s="113"/>
      <c r="W39" s="113"/>
      <c r="X39" s="18"/>
      <c r="Y39" s="108"/>
      <c r="Z39" s="18" t="s">
        <v>7</v>
      </c>
      <c r="AA39" s="116">
        <f>'Imports - Data (Adjusted) - 1'!AZ39/'Imports - Data (Adjusted) - 1'!AY39</f>
        <v>2.0697674418604652</v>
      </c>
      <c r="AB39" s="108">
        <f>'Imports - Data (Adjusted) - 1'!BB39/'Imports - Data (Adjusted) - 1'!BA39</f>
        <v>2.3333333333333335</v>
      </c>
      <c r="AC39" s="108">
        <f>'Imports - Data (Adjusted) - 1'!BD39/'Imports - Data (Adjusted) - 1'!BC39</f>
        <v>2</v>
      </c>
      <c r="AD39" s="18" t="s">
        <v>7</v>
      </c>
      <c r="AE39" s="117">
        <f>'Imports - Data (Adjusted) - 1'!BG39/'Imports - Data (Adjusted) - 1'!BF39</f>
        <v>1.0025641025641026</v>
      </c>
      <c r="AF39" s="49"/>
      <c r="AG39" s="117"/>
      <c r="AI39" s="118"/>
      <c r="AK39" s="118"/>
      <c r="AM39" s="118"/>
    </row>
    <row r="40" spans="1:41" x14ac:dyDescent="0.3">
      <c r="A40" s="185" t="s">
        <v>164</v>
      </c>
      <c r="B40" s="51"/>
      <c r="C40" s="113"/>
      <c r="D40" s="20"/>
      <c r="E40" s="113"/>
      <c r="F40" s="18"/>
      <c r="G40" s="108"/>
      <c r="H40" s="108"/>
      <c r="I40" s="18"/>
      <c r="J40" s="114"/>
      <c r="K40" s="114"/>
      <c r="L40" s="18"/>
      <c r="M40" s="108"/>
      <c r="N40" s="108"/>
      <c r="O40" s="115"/>
      <c r="P40" s="43"/>
      <c r="Q40" s="113"/>
      <c r="R40" s="114"/>
      <c r="S40" s="114"/>
      <c r="T40" s="18"/>
      <c r="U40" s="113"/>
      <c r="V40" s="113"/>
      <c r="W40" s="113"/>
      <c r="X40" s="18"/>
      <c r="Y40" s="108"/>
      <c r="Z40" s="18" t="s">
        <v>7</v>
      </c>
      <c r="AC40" s="108">
        <f>'Imports - Data (Adjusted) - 1'!BD40/'Imports - Data (Adjusted) - 1'!BC40</f>
        <v>19.2</v>
      </c>
      <c r="AD40" s="18"/>
      <c r="AE40" s="117"/>
      <c r="AF40" s="49"/>
      <c r="AG40" s="117"/>
      <c r="AH40" s="48"/>
      <c r="AI40" s="118"/>
      <c r="AK40" s="118"/>
      <c r="AM40" s="118"/>
    </row>
    <row r="41" spans="1:41" x14ac:dyDescent="0.3">
      <c r="A41" s="185" t="s">
        <v>165</v>
      </c>
      <c r="B41" s="51"/>
      <c r="C41" s="113"/>
      <c r="D41" s="20"/>
      <c r="E41" s="113"/>
      <c r="F41" s="18"/>
      <c r="G41" s="108"/>
      <c r="H41" s="108"/>
      <c r="I41" s="18"/>
      <c r="J41" s="114"/>
      <c r="K41" s="114"/>
      <c r="L41" s="18"/>
      <c r="M41" s="108"/>
      <c r="N41" s="108"/>
      <c r="O41" s="115"/>
      <c r="P41" s="43"/>
      <c r="Q41" s="113"/>
      <c r="R41" s="114"/>
      <c r="S41" s="114"/>
      <c r="T41" s="18"/>
      <c r="U41" s="113"/>
      <c r="V41" s="113"/>
      <c r="W41" s="113"/>
      <c r="X41" s="18"/>
      <c r="Y41" s="108"/>
      <c r="AD41" s="18"/>
      <c r="AE41" s="117"/>
      <c r="AF41" s="49"/>
      <c r="AG41" s="117"/>
      <c r="AH41" s="48"/>
      <c r="AI41" s="118"/>
      <c r="AK41" s="118"/>
      <c r="AM41" s="118"/>
    </row>
    <row r="42" spans="1:41" x14ac:dyDescent="0.3">
      <c r="A42" s="185" t="s">
        <v>166</v>
      </c>
      <c r="B42" s="51"/>
      <c r="C42" s="113"/>
      <c r="D42" s="20"/>
      <c r="E42" s="113"/>
      <c r="F42" s="18"/>
      <c r="G42" s="108"/>
      <c r="H42" s="108"/>
      <c r="I42" s="18"/>
      <c r="J42" s="114"/>
      <c r="K42" s="114"/>
      <c r="L42" s="18"/>
      <c r="M42" s="108"/>
      <c r="N42" s="108"/>
      <c r="O42" s="115"/>
      <c r="P42" s="43"/>
      <c r="Q42" s="113"/>
      <c r="R42" s="114"/>
      <c r="S42" s="114"/>
      <c r="T42" s="18"/>
      <c r="U42" s="113"/>
      <c r="V42" s="113"/>
      <c r="W42" s="113"/>
      <c r="X42" s="18"/>
      <c r="Y42" s="108"/>
      <c r="AD42" s="18"/>
      <c r="AE42" s="117"/>
      <c r="AF42" s="49"/>
      <c r="AG42" s="117"/>
      <c r="AH42" s="48"/>
      <c r="AI42" s="118"/>
      <c r="AK42" s="118"/>
      <c r="AM42" s="118"/>
    </row>
    <row r="43" spans="1:41" x14ac:dyDescent="0.3">
      <c r="A43" s="65" t="s">
        <v>34</v>
      </c>
      <c r="B43" s="51"/>
      <c r="C43" s="113"/>
      <c r="D43" s="20"/>
      <c r="E43" s="113"/>
      <c r="F43" s="18"/>
      <c r="G43" s="108"/>
      <c r="H43" s="108"/>
      <c r="I43" s="18"/>
      <c r="J43" s="114"/>
      <c r="K43" s="114"/>
      <c r="L43" s="20" t="s">
        <v>7</v>
      </c>
      <c r="M43" s="108"/>
      <c r="N43" s="108"/>
      <c r="O43" s="115">
        <f>'Imports - Data (Adjusted) - 1'!AF43/'Imports - Data (Adjusted) - 1'!AE43</f>
        <v>1.2852485737571313</v>
      </c>
      <c r="P43" s="43" t="s">
        <v>7</v>
      </c>
      <c r="Q43" s="113">
        <f>'Imports - Data (Adjusted) - 1'!AI43/'Imports - Data (Adjusted) - 1'!AH43</f>
        <v>1.2661971830985916</v>
      </c>
      <c r="R43" s="114"/>
      <c r="S43" s="114"/>
      <c r="T43" s="18"/>
      <c r="U43" s="113"/>
      <c r="V43" s="113"/>
      <c r="W43" s="113"/>
      <c r="X43" s="18"/>
      <c r="Y43" s="108">
        <f>'Imports - Data (Adjusted) - 1'!AW43/'Imports - Data (Adjusted) - 1'!AV43</f>
        <v>55.851851851851855</v>
      </c>
      <c r="AD43" s="18"/>
      <c r="AE43" s="117"/>
      <c r="AF43" s="49"/>
      <c r="AG43" s="117"/>
      <c r="AH43" s="48"/>
      <c r="AI43" s="118"/>
      <c r="AK43" s="118"/>
      <c r="AM43" s="118"/>
    </row>
    <row r="44" spans="1:41" x14ac:dyDescent="0.3">
      <c r="A44" s="186" t="s">
        <v>100</v>
      </c>
      <c r="B44" s="18" t="s">
        <v>7</v>
      </c>
      <c r="C44" s="113">
        <f>'Imports - Data (Adjusted) - 1'!L44/'Imports - Data (Adjusted) - 1'!K44</f>
        <v>6.0394736842105265</v>
      </c>
      <c r="D44" s="20" t="s">
        <v>7</v>
      </c>
      <c r="E44" s="113">
        <f>'Imports - Data (Adjusted) - 1'!O44/'Imports - Data (Adjusted) - 1'!N44</f>
        <v>6.5714285714285712</v>
      </c>
      <c r="F44" s="18"/>
      <c r="G44" s="108"/>
      <c r="H44" s="108"/>
      <c r="I44" s="18"/>
      <c r="J44" s="114"/>
      <c r="K44" s="114"/>
      <c r="L44" s="18" t="s">
        <v>7</v>
      </c>
      <c r="M44" s="108"/>
      <c r="N44" s="108"/>
      <c r="O44" s="115">
        <f>'Imports - Data (Adjusted) - 1'!AF44/'Imports - Data (Adjusted) - 1'!AE44</f>
        <v>6.8538461538461535</v>
      </c>
      <c r="P44" s="43"/>
      <c r="Q44" s="113"/>
      <c r="R44" s="114"/>
      <c r="S44" s="114"/>
      <c r="T44" s="18"/>
      <c r="U44" s="113"/>
      <c r="V44" s="113"/>
      <c r="W44" s="113"/>
      <c r="X44" s="18"/>
      <c r="Y44" s="108"/>
      <c r="Z44" s="18" t="s">
        <v>7</v>
      </c>
      <c r="AA44" s="116">
        <f>'Imports - Data (Adjusted) - 1'!AZ44/'Imports - Data (Adjusted) - 1'!AY44</f>
        <v>6.2</v>
      </c>
      <c r="AB44" s="108">
        <f>'Imports - Data (Adjusted) - 1'!BB44/'Imports - Data (Adjusted) - 1'!BA44</f>
        <v>6.2666666666666666</v>
      </c>
      <c r="AC44" s="108">
        <f>'Imports - Data (Adjusted) - 1'!BD44/'Imports - Data (Adjusted) - 1'!BC44</f>
        <v>6.8</v>
      </c>
      <c r="AD44" s="18"/>
      <c r="AE44" s="117"/>
      <c r="AF44" s="49"/>
      <c r="AG44" s="117"/>
      <c r="AH44" s="48"/>
      <c r="AI44" s="118"/>
      <c r="AK44" s="118"/>
      <c r="AM44" s="118"/>
    </row>
    <row r="45" spans="1:41" x14ac:dyDescent="0.3">
      <c r="A45" s="186" t="s">
        <v>167</v>
      </c>
      <c r="B45" s="51"/>
      <c r="C45" s="113"/>
      <c r="D45" s="20"/>
      <c r="E45" s="113"/>
      <c r="F45" s="18"/>
      <c r="G45" s="108"/>
      <c r="H45" s="108"/>
      <c r="I45" s="18"/>
      <c r="J45" s="114"/>
      <c r="K45" s="114"/>
      <c r="L45" s="18"/>
      <c r="M45" s="108"/>
      <c r="N45" s="108"/>
      <c r="O45" s="115"/>
      <c r="P45" s="43"/>
      <c r="Q45" s="113"/>
      <c r="R45" s="114"/>
      <c r="S45" s="114"/>
      <c r="T45" s="18"/>
      <c r="U45" s="113"/>
      <c r="V45" s="113"/>
      <c r="W45" s="113"/>
      <c r="X45" s="18"/>
      <c r="Y45" s="108"/>
      <c r="AD45" s="48"/>
      <c r="AE45" s="117"/>
      <c r="AF45" s="49"/>
      <c r="AG45" s="117"/>
      <c r="AH45" s="48"/>
      <c r="AI45" s="118"/>
      <c r="AK45" s="118"/>
      <c r="AM45" s="118"/>
    </row>
    <row r="46" spans="1:41" x14ac:dyDescent="0.3">
      <c r="A46" s="186" t="s">
        <v>168</v>
      </c>
      <c r="B46" s="51"/>
      <c r="C46" s="113"/>
      <c r="D46" s="20"/>
      <c r="E46" s="113"/>
      <c r="F46" s="18"/>
      <c r="G46" s="108"/>
      <c r="H46" s="108"/>
      <c r="I46" s="18"/>
      <c r="J46" s="114"/>
      <c r="K46" s="114"/>
      <c r="L46" s="18"/>
      <c r="M46" s="108"/>
      <c r="N46" s="108"/>
      <c r="O46" s="115"/>
      <c r="P46" s="43"/>
      <c r="Q46" s="113"/>
      <c r="R46" s="114"/>
      <c r="S46" s="114"/>
      <c r="T46" s="18"/>
      <c r="U46" s="113"/>
      <c r="V46" s="113"/>
      <c r="W46" s="113"/>
      <c r="X46" s="18"/>
      <c r="Y46" s="108"/>
      <c r="AD46" s="48"/>
      <c r="AE46" s="117"/>
      <c r="AF46" s="49"/>
      <c r="AG46" s="117"/>
      <c r="AH46" s="48"/>
      <c r="AI46" s="118"/>
      <c r="AK46" s="118"/>
      <c r="AM46" s="118"/>
    </row>
    <row r="47" spans="1:41" ht="15.9" customHeight="1" x14ac:dyDescent="0.3">
      <c r="A47" s="187" t="s">
        <v>169</v>
      </c>
      <c r="B47" s="51"/>
      <c r="C47" s="113"/>
      <c r="D47" s="20"/>
      <c r="E47" s="113"/>
      <c r="F47" s="18"/>
      <c r="G47" s="108"/>
      <c r="H47" s="108"/>
      <c r="I47" s="18"/>
      <c r="J47" s="114"/>
      <c r="K47" s="114"/>
      <c r="L47" s="18"/>
      <c r="M47" s="108"/>
      <c r="N47" s="108"/>
      <c r="O47" s="115"/>
      <c r="P47" s="43"/>
      <c r="Q47" s="113"/>
      <c r="R47" s="114"/>
      <c r="S47" s="114"/>
      <c r="T47" s="18"/>
      <c r="U47" s="113"/>
      <c r="V47" s="113"/>
      <c r="W47" s="113"/>
      <c r="X47" s="18"/>
      <c r="Y47" s="108"/>
      <c r="AD47" s="48"/>
      <c r="AE47" s="117"/>
      <c r="AF47" s="49"/>
      <c r="AG47" s="117"/>
      <c r="AH47" s="48"/>
      <c r="AI47" s="118"/>
      <c r="AK47" s="118"/>
      <c r="AL47" s="66"/>
      <c r="AM47" s="118"/>
    </row>
    <row r="48" spans="1:41" ht="15.9" customHeight="1" x14ac:dyDescent="0.3">
      <c r="A48" s="187" t="s">
        <v>80</v>
      </c>
      <c r="B48" s="51"/>
      <c r="C48" s="113"/>
      <c r="D48" s="20"/>
      <c r="E48" s="113"/>
      <c r="F48" s="18"/>
      <c r="G48" s="108"/>
      <c r="H48" s="108"/>
      <c r="I48" s="18"/>
      <c r="J48" s="114"/>
      <c r="K48" s="114"/>
      <c r="L48" s="18"/>
      <c r="M48" s="108"/>
      <c r="N48" s="108"/>
      <c r="O48" s="115"/>
      <c r="P48" s="43"/>
      <c r="Q48" s="113"/>
      <c r="R48" s="114"/>
      <c r="S48" s="114"/>
      <c r="T48" s="18"/>
      <c r="U48" s="113"/>
      <c r="V48" s="113"/>
      <c r="W48" s="113"/>
      <c r="X48" s="18"/>
      <c r="Y48" s="108"/>
      <c r="AD48" s="48"/>
      <c r="AE48" s="117"/>
      <c r="AF48" s="49"/>
      <c r="AG48" s="117"/>
      <c r="AH48" s="48"/>
      <c r="AI48" s="118"/>
      <c r="AK48" s="118"/>
      <c r="AL48" s="66"/>
      <c r="AM48" s="118"/>
    </row>
    <row r="49" spans="1:41" x14ac:dyDescent="0.3">
      <c r="A49" s="20" t="s">
        <v>35</v>
      </c>
      <c r="B49" s="51"/>
      <c r="C49" s="113"/>
      <c r="D49" s="20"/>
      <c r="E49" s="113"/>
      <c r="F49" s="18"/>
      <c r="G49" s="108"/>
      <c r="H49" s="108"/>
      <c r="I49" s="18"/>
      <c r="J49" s="114"/>
      <c r="K49" s="114"/>
      <c r="L49" s="18"/>
      <c r="M49" s="108"/>
      <c r="N49" s="108"/>
      <c r="O49" s="115"/>
      <c r="P49" s="43"/>
      <c r="Q49" s="113"/>
      <c r="R49" s="114"/>
      <c r="S49" s="114"/>
      <c r="T49" s="18"/>
      <c r="U49" s="113"/>
      <c r="V49" s="113"/>
      <c r="W49" s="113"/>
      <c r="X49" s="18"/>
      <c r="Y49" s="108"/>
      <c r="AD49" s="18"/>
      <c r="AE49" s="117"/>
      <c r="AF49" s="18"/>
      <c r="AG49" s="117"/>
      <c r="AH49" s="48"/>
      <c r="AI49" s="118"/>
      <c r="AK49" s="118"/>
      <c r="AM49" s="118"/>
    </row>
    <row r="50" spans="1:41" x14ac:dyDescent="0.3">
      <c r="A50" s="187" t="s">
        <v>170</v>
      </c>
      <c r="B50" s="51"/>
      <c r="C50" s="113"/>
      <c r="D50" s="20"/>
      <c r="E50" s="113"/>
      <c r="F50" s="18"/>
      <c r="G50" s="108"/>
      <c r="H50" s="108"/>
      <c r="I50" s="18"/>
      <c r="J50" s="114"/>
      <c r="K50" s="114"/>
      <c r="L50" s="18" t="s">
        <v>7</v>
      </c>
      <c r="M50" s="108"/>
      <c r="N50" s="108">
        <f>'Imports - Data (Adjusted) - 1'!AD50/'Imports - Data (Adjusted) - 1'!AC50</f>
        <v>0.75111111111111106</v>
      </c>
      <c r="O50" s="115">
        <f>'Imports - Data (Adjusted) - 1'!AF50/'Imports - Data (Adjusted) - 1'!AE50</f>
        <v>0.78200000000000003</v>
      </c>
      <c r="P50" s="43" t="s">
        <v>7</v>
      </c>
      <c r="Q50" s="113">
        <f>'Imports - Data (Adjusted) - 1'!AI50/'Imports - Data (Adjusted) - 1'!AH50</f>
        <v>0.875</v>
      </c>
      <c r="R50" s="114">
        <f>'Imports - Data (Adjusted) - 1'!AK50/'Imports - Data (Adjusted) - 1'!AJ50</f>
        <v>1.1081967213114754</v>
      </c>
      <c r="S50" s="114">
        <f>'Imports - Data (Adjusted) - 1'!AM50/'Imports - Data (Adjusted) - 1'!AL50</f>
        <v>0.86716417910447763</v>
      </c>
      <c r="T50" s="18" t="s">
        <v>7</v>
      </c>
      <c r="U50" s="113">
        <f>'Imports - Data (Adjusted) - 1'!AP50/'Imports - Data (Adjusted) - 1'!AO50</f>
        <v>0.96643356643356648</v>
      </c>
      <c r="V50" s="113">
        <f>'Imports - Data (Adjusted) - 1'!AR50/'Imports - Data (Adjusted) - 1'!AQ50</f>
        <v>0.67592592592592593</v>
      </c>
      <c r="W50" s="113">
        <f>'Imports - Data (Adjusted) - 1'!AT50/'Imports - Data (Adjusted) - 1'!AS50</f>
        <v>1.1881188118811881</v>
      </c>
      <c r="X50" s="18" t="s">
        <v>7</v>
      </c>
      <c r="Y50" s="108">
        <f>'Imports - Data (Adjusted) - 1'!AW50/'Imports - Data (Adjusted) - 1'!AV50</f>
        <v>12.808695652173913</v>
      </c>
      <c r="Z50" s="18" t="s">
        <v>7</v>
      </c>
      <c r="AA50" s="116">
        <f>'Imports - Data (Adjusted) - 1'!AZ50/'Imports - Data (Adjusted) - 1'!AY50</f>
        <v>1.1333333333333333</v>
      </c>
      <c r="AB50" s="108">
        <f>'Imports - Data (Adjusted) - 1'!BB50/'Imports - Data (Adjusted) - 1'!BA50</f>
        <v>1.3333333333333333</v>
      </c>
      <c r="AC50" s="108">
        <f>'Imports - Data (Adjusted) - 1'!BD50/'Imports - Data (Adjusted) - 1'!BC50</f>
        <v>0.81599999999999995</v>
      </c>
      <c r="AD50" s="18" t="s">
        <v>7</v>
      </c>
      <c r="AE50" s="117">
        <f>'Imports - Data (Adjusted) - 1'!BG50/'Imports - Data (Adjusted) - 1'!BF50</f>
        <v>1</v>
      </c>
      <c r="AF50" s="18" t="s">
        <v>7</v>
      </c>
      <c r="AG50" s="117">
        <f>'Imports - Data (Adjusted) - 1'!BJ50/'Imports - Data (Adjusted) - 1'!BI50</f>
        <v>0.97419354838709682</v>
      </c>
      <c r="AH50" s="15" t="s">
        <v>7</v>
      </c>
      <c r="AI50" s="118">
        <f>'Imports - Data (Adjusted) - 1'!BM50/'Imports - Data (Adjusted) - 1'!BL50</f>
        <v>1.0666666666666667</v>
      </c>
      <c r="AK50" s="118"/>
      <c r="AM50" s="118"/>
    </row>
    <row r="51" spans="1:41" x14ac:dyDescent="0.3">
      <c r="A51" s="187" t="s">
        <v>171</v>
      </c>
      <c r="B51" s="51"/>
      <c r="C51" s="113"/>
      <c r="D51" s="20"/>
      <c r="E51" s="113"/>
      <c r="F51" s="18"/>
      <c r="G51" s="108"/>
      <c r="H51" s="108"/>
      <c r="I51" s="18"/>
      <c r="J51" s="114"/>
      <c r="K51" s="114"/>
      <c r="L51" s="18"/>
      <c r="M51" s="108"/>
      <c r="N51" s="108"/>
      <c r="O51" s="115"/>
      <c r="P51" s="43"/>
      <c r="Q51" s="113"/>
      <c r="R51" s="114"/>
      <c r="S51" s="114"/>
      <c r="T51" s="18"/>
      <c r="U51" s="113"/>
      <c r="V51" s="113"/>
      <c r="W51" s="113"/>
      <c r="X51" s="18"/>
      <c r="Y51" s="108"/>
      <c r="AD51" s="18"/>
      <c r="AE51" s="117"/>
      <c r="AF51" s="18"/>
      <c r="AG51" s="117"/>
      <c r="AI51" s="118"/>
      <c r="AK51" s="118"/>
      <c r="AM51" s="118"/>
    </row>
    <row r="52" spans="1:41" x14ac:dyDescent="0.3">
      <c r="A52" s="187" t="s">
        <v>85</v>
      </c>
      <c r="B52" s="51"/>
      <c r="C52" s="113"/>
      <c r="D52" s="20"/>
      <c r="E52" s="113"/>
      <c r="F52" s="18"/>
      <c r="G52" s="108"/>
      <c r="H52" s="108"/>
      <c r="I52" s="18"/>
      <c r="J52" s="114"/>
      <c r="K52" s="114"/>
      <c r="L52" s="18" t="s">
        <v>7</v>
      </c>
      <c r="M52" s="108"/>
      <c r="N52" s="108">
        <f>'Imports - Data (Adjusted) - 1'!AD52/'Imports - Data (Adjusted) - 1'!AC52</f>
        <v>0.6574468085106383</v>
      </c>
      <c r="O52" s="115">
        <f>'Imports - Data (Adjusted) - 1'!AF52/'Imports - Data (Adjusted) - 1'!AE52</f>
        <v>0.73577235772357719</v>
      </c>
      <c r="P52" s="43" t="s">
        <v>7</v>
      </c>
      <c r="Q52" s="113">
        <f>'Imports - Data (Adjusted) - 1'!AI52/'Imports - Data (Adjusted) - 1'!AH52</f>
        <v>0.68849557522123894</v>
      </c>
      <c r="R52" s="114">
        <f>'Imports - Data (Adjusted) - 1'!AK52/'Imports - Data (Adjusted) - 1'!AJ52</f>
        <v>0.79439252336448596</v>
      </c>
      <c r="S52" s="114">
        <f>'Imports - Data (Adjusted) - 1'!AM52/'Imports - Data (Adjusted) - 1'!AL52</f>
        <v>0.63680387409200967</v>
      </c>
      <c r="T52" s="18" t="s">
        <v>7</v>
      </c>
      <c r="U52" s="113">
        <f>'Imports - Data (Adjusted) - 1'!AP52/'Imports - Data (Adjusted) - 1'!AO52</f>
        <v>0.8</v>
      </c>
      <c r="V52" s="113">
        <f>'Imports - Data (Adjusted) - 1'!AR52/'Imports - Data (Adjusted) - 1'!AQ52</f>
        <v>0.68600000000000005</v>
      </c>
      <c r="W52" s="113">
        <f>'Imports - Data (Adjusted) - 1'!AT52/'Imports - Data (Adjusted) - 1'!AS52</f>
        <v>0.59430604982206403</v>
      </c>
      <c r="X52" s="18" t="s">
        <v>7</v>
      </c>
      <c r="Y52" s="108">
        <f>'Imports - Data (Adjusted) - 1'!AW52/'Imports - Data (Adjusted) - 1'!AV52</f>
        <v>0.8666666666666667</v>
      </c>
      <c r="Z52" s="18" t="s">
        <v>7</v>
      </c>
      <c r="AA52" s="116">
        <f>'Imports - Data (Adjusted) - 1'!AZ52/'Imports - Data (Adjusted) - 1'!AY52</f>
        <v>0.5181950509461426</v>
      </c>
      <c r="AB52" s="108">
        <f>'Imports - Data (Adjusted) - 1'!BB52/'Imports - Data (Adjusted) - 1'!BA52</f>
        <v>0.80818713450292401</v>
      </c>
      <c r="AD52" s="18" t="s">
        <v>7</v>
      </c>
      <c r="AE52" s="117">
        <f>'Imports - Data (Adjusted) - 1'!BG52/'Imports - Data (Adjusted) - 1'!BF52</f>
        <v>0.66666666666666663</v>
      </c>
      <c r="AF52" s="18" t="s">
        <v>7</v>
      </c>
      <c r="AG52" s="117">
        <f>'Imports - Data (Adjusted) - 1'!BJ52/'Imports - Data (Adjusted) - 1'!BI52</f>
        <v>0.66691823899371061</v>
      </c>
      <c r="AH52" s="15" t="s">
        <v>7</v>
      </c>
      <c r="AI52" s="118">
        <f>'Imports - Data (Adjusted) - 1'!BM52/'Imports - Data (Adjusted) - 1'!BL52</f>
        <v>0.66666666666666663</v>
      </c>
      <c r="AK52" s="118"/>
      <c r="AM52" s="118"/>
    </row>
    <row r="53" spans="1:41" x14ac:dyDescent="0.3">
      <c r="A53" s="187" t="s">
        <v>172</v>
      </c>
      <c r="B53" s="51"/>
      <c r="C53" s="113"/>
      <c r="D53" s="20"/>
      <c r="E53" s="113"/>
      <c r="F53" s="18"/>
      <c r="G53" s="108"/>
      <c r="H53" s="108"/>
      <c r="I53" s="18"/>
      <c r="J53" s="114"/>
      <c r="K53" s="114"/>
      <c r="L53" s="18"/>
      <c r="M53" s="108"/>
      <c r="N53" s="108"/>
      <c r="O53" s="115"/>
      <c r="P53" s="43"/>
      <c r="Q53" s="113"/>
      <c r="R53" s="114"/>
      <c r="S53" s="114"/>
      <c r="T53" s="18"/>
      <c r="U53" s="113"/>
      <c r="V53" s="113"/>
      <c r="W53" s="113"/>
      <c r="X53" s="18"/>
      <c r="Y53" s="108"/>
      <c r="AD53" s="18"/>
      <c r="AE53" s="117"/>
      <c r="AF53" s="18"/>
      <c r="AG53" s="117"/>
      <c r="AH53" s="48"/>
      <c r="AI53" s="118"/>
      <c r="AK53" s="118"/>
      <c r="AM53" s="118"/>
    </row>
    <row r="54" spans="1:41" x14ac:dyDescent="0.3">
      <c r="A54" s="20" t="s">
        <v>36</v>
      </c>
      <c r="B54" s="51"/>
      <c r="C54" s="113"/>
      <c r="D54" s="20"/>
      <c r="E54" s="113"/>
      <c r="F54" s="18" t="s">
        <v>7</v>
      </c>
      <c r="G54" s="108">
        <f>'Imports - Data (Adjusted) - 1'!R54/'Imports - Data (Adjusted) - 1'!Q54</f>
        <v>5.7136363636363638E-2</v>
      </c>
      <c r="H54" s="108">
        <f>'Imports - Data (Adjusted) - 1'!T54/'Imports - Data (Adjusted) - 1'!S54</f>
        <v>0.05</v>
      </c>
      <c r="I54" s="18" t="s">
        <v>7</v>
      </c>
      <c r="J54" s="114">
        <f>'Imports - Data (Adjusted) - 1'!W54/'Imports - Data (Adjusted) - 1'!V54</f>
        <v>6.1551020408163265E-2</v>
      </c>
      <c r="K54" s="114">
        <f>'Imports - Data (Adjusted) - 1'!Y54/'Imports - Data (Adjusted) - 1'!X54</f>
        <v>5.6535714285714286E-2</v>
      </c>
      <c r="L54" s="58" t="s">
        <v>12</v>
      </c>
      <c r="M54" s="108">
        <f>'Imports - Data (Adjusted) - 1'!AB54/'Imports - Data (Adjusted) - 1'!AA54</f>
        <v>1.1479999999999999</v>
      </c>
      <c r="N54" s="108">
        <f>'Imports - Data (Adjusted) - 1'!AD54/'Imports - Data (Adjusted) - 1'!AC54</f>
        <v>1.5598152424942264</v>
      </c>
      <c r="O54" s="115">
        <f>'Imports - Data (Adjusted) - 1'!AF54/'Imports - Data (Adjusted) - 1'!AE54</f>
        <v>0.98034865293185425</v>
      </c>
      <c r="P54" s="43"/>
      <c r="Q54" s="113"/>
      <c r="R54" s="114"/>
      <c r="S54" s="114"/>
      <c r="T54" s="18"/>
      <c r="U54" s="113"/>
      <c r="V54" s="113"/>
      <c r="W54" s="113"/>
      <c r="Y54" s="108"/>
      <c r="Z54" s="20" t="s">
        <v>12</v>
      </c>
      <c r="AD54" s="20"/>
      <c r="AE54" s="117"/>
      <c r="AF54" s="20"/>
      <c r="AG54" s="117"/>
      <c r="AH54" s="48"/>
      <c r="AI54" s="118"/>
      <c r="AK54" s="118"/>
      <c r="AM54" s="118"/>
    </row>
    <row r="55" spans="1:41" x14ac:dyDescent="0.3">
      <c r="A55" s="187" t="s">
        <v>173</v>
      </c>
      <c r="B55" s="18" t="s">
        <v>7</v>
      </c>
      <c r="C55" s="113">
        <f>'Imports - Data (Adjusted) - 1'!L55/'Imports - Data (Adjusted) - 1'!K55</f>
        <v>8.9313725490196075E-2</v>
      </c>
      <c r="D55" s="20" t="s">
        <v>7</v>
      </c>
      <c r="E55" s="113">
        <f>'Imports - Data (Adjusted) - 1'!O55/'Imports - Data (Adjusted) - 1'!N55</f>
        <v>0.10351812366737739</v>
      </c>
      <c r="F55" s="18" t="s">
        <v>7</v>
      </c>
      <c r="G55" s="108">
        <f>'Imports - Data (Adjusted) - 1'!R55/'Imports - Data (Adjusted) - 1'!Q55</f>
        <v>0.14285714285714285</v>
      </c>
      <c r="H55" s="108">
        <f>'Imports - Data (Adjusted) - 1'!T55/'Imports - Data (Adjusted) - 1'!S55</f>
        <v>0.12505263157894736</v>
      </c>
      <c r="I55" s="18" t="s">
        <v>7</v>
      </c>
      <c r="J55" s="114">
        <f>'Imports - Data (Adjusted) - 1'!W55/'Imports - Data (Adjusted) - 1'!V55</f>
        <v>0.12687499999999999</v>
      </c>
      <c r="K55" s="114">
        <f>'Imports - Data (Adjusted) - 1'!Y55/'Imports - Data (Adjusted) - 1'!X55</f>
        <v>0.12504504504504504</v>
      </c>
      <c r="L55" s="20" t="s">
        <v>12</v>
      </c>
      <c r="M55" s="108"/>
      <c r="N55" s="108"/>
      <c r="O55" s="115">
        <f>'Imports - Data (Adjusted) - 1'!AF55/'Imports - Data (Adjusted) - 1'!AE55</f>
        <v>0.98456591639871383</v>
      </c>
      <c r="P55" s="20" t="s">
        <v>12</v>
      </c>
      <c r="Q55" s="113">
        <f>'Imports - Data (Adjusted) - 1'!AI55/'Imports - Data (Adjusted) - 1'!AH55</f>
        <v>1.0380434782608696</v>
      </c>
      <c r="R55" s="114"/>
      <c r="S55" s="114"/>
      <c r="T55" s="18" t="s">
        <v>12</v>
      </c>
      <c r="U55" s="113">
        <f>'Imports - Data (Adjusted) - 1'!AP55/'Imports - Data (Adjusted) - 1'!AO55</f>
        <v>3.896551724137931</v>
      </c>
      <c r="V55" s="113">
        <f>'Imports - Data (Adjusted) - 1'!AR55/'Imports - Data (Adjusted) - 1'!AQ55</f>
        <v>1.998696219035202</v>
      </c>
      <c r="W55" s="113">
        <f>'Imports - Data (Adjusted) - 1'!AT55/'Imports - Data (Adjusted) - 1'!AS55</f>
        <v>2.125</v>
      </c>
      <c r="X55" s="18" t="s">
        <v>12</v>
      </c>
      <c r="Y55" s="108">
        <f>'Imports - Data (Adjusted) - 1'!AW55/'Imports - Data (Adjusted) - 1'!AV55</f>
        <v>6.6785185185185183</v>
      </c>
      <c r="Z55" s="20" t="s">
        <v>12</v>
      </c>
      <c r="AA55" s="116">
        <f>'Imports - Data (Adjusted) - 1'!AZ55/'Imports - Data (Adjusted) - 1'!AY55</f>
        <v>2.8666666666666667</v>
      </c>
      <c r="AB55" s="108">
        <f>'Imports - Data (Adjusted) - 1'!BB55/'Imports - Data (Adjusted) - 1'!BA55</f>
        <v>3.6634920634920634</v>
      </c>
      <c r="AC55" s="108">
        <f>'Imports - Data (Adjusted) - 1'!BD55/'Imports - Data (Adjusted) - 1'!BC55</f>
        <v>5.9616666666666669</v>
      </c>
      <c r="AD55" s="20" t="s">
        <v>12</v>
      </c>
      <c r="AE55" s="117">
        <f>'Imports - Data (Adjusted) - 1'!BG55/'Imports - Data (Adjusted) - 1'!BF55</f>
        <v>5.7044673539518902</v>
      </c>
      <c r="AF55" s="20" t="s">
        <v>12</v>
      </c>
      <c r="AG55" s="117">
        <f>'Imports - Data (Adjusted) - 1'!BJ55/'Imports - Data (Adjusted) - 1'!BI55</f>
        <v>2.6942675159235669</v>
      </c>
      <c r="AH55" s="15" t="s">
        <v>12</v>
      </c>
      <c r="AI55" s="118">
        <f>'Imports - Data (Adjusted) - 1'!BM55/'Imports - Data (Adjusted) - 1'!BL55</f>
        <v>4.7339390006489293</v>
      </c>
      <c r="AJ55" s="15" t="s">
        <v>12</v>
      </c>
      <c r="AK55" s="118">
        <f>'Imports - Data (Adjusted) - 1'!BP55/'Imports - Data (Adjusted) - 1'!BO55</f>
        <v>5.312215132178669</v>
      </c>
      <c r="AL55" s="15" t="s">
        <v>12</v>
      </c>
      <c r="AM55" s="118">
        <f>'Imports - Data (Adjusted) - 1'!BS55/'Imports - Data (Adjusted) - 1'!BR55</f>
        <v>4.9151090342679131</v>
      </c>
      <c r="AN55" s="15" t="s">
        <v>12</v>
      </c>
      <c r="AO55" s="116">
        <f>'Imports - Data (Adjusted) - 1'!BV55/'Imports - Data (Adjusted) - 1'!BU55</f>
        <v>5.3314575126617898</v>
      </c>
    </row>
    <row r="56" spans="1:41" x14ac:dyDescent="0.3">
      <c r="A56" s="187" t="s">
        <v>174</v>
      </c>
      <c r="B56" s="51"/>
      <c r="C56" s="113"/>
      <c r="D56" s="20"/>
      <c r="E56" s="113"/>
      <c r="F56" s="18"/>
      <c r="G56" s="108"/>
      <c r="H56" s="108"/>
      <c r="I56" s="18"/>
      <c r="J56" s="114"/>
      <c r="K56" s="114"/>
      <c r="L56" s="20" t="s">
        <v>12</v>
      </c>
      <c r="M56" s="108"/>
      <c r="N56" s="108"/>
      <c r="O56" s="115">
        <f>'Imports - Data (Adjusted) - 1'!AF56/'Imports - Data (Adjusted) - 1'!AE56</f>
        <v>0.97624999999999995</v>
      </c>
      <c r="P56" s="20" t="s">
        <v>12</v>
      </c>
      <c r="Q56" s="113">
        <f>'Imports - Data (Adjusted) - 1'!AI56/'Imports - Data (Adjusted) - 1'!AH56</f>
        <v>1.7180487804878048</v>
      </c>
      <c r="R56" s="114"/>
      <c r="S56" s="114"/>
      <c r="T56" s="20" t="s">
        <v>12</v>
      </c>
      <c r="U56" s="113"/>
      <c r="V56" s="113"/>
      <c r="W56" s="113"/>
      <c r="X56" s="18" t="s">
        <v>12</v>
      </c>
      <c r="Y56" s="108">
        <f>'Imports - Data (Adjusted) - 1'!AW56/'Imports - Data (Adjusted) - 1'!AV56</f>
        <v>1.2098765432098766</v>
      </c>
      <c r="Z56" s="20" t="s">
        <v>12</v>
      </c>
      <c r="AA56" s="116">
        <f>'Imports - Data (Adjusted) - 1'!AZ56/'Imports - Data (Adjusted) - 1'!AY56</f>
        <v>7.7483443708609272</v>
      </c>
      <c r="AB56" s="108">
        <f>'Imports - Data (Adjusted) - 1'!BB56/'Imports - Data (Adjusted) - 1'!BA56</f>
        <v>1.8356197352587245</v>
      </c>
      <c r="AC56" s="108">
        <f>'Imports - Data (Adjusted) - 1'!BD56/'Imports - Data (Adjusted) - 1'!BC56</f>
        <v>2.0001092060718575</v>
      </c>
      <c r="AD56" s="20" t="s">
        <v>12</v>
      </c>
      <c r="AE56" s="117">
        <f>'Imports - Data (Adjusted) - 1'!BG56/'Imports - Data (Adjusted) - 1'!BF56</f>
        <v>1.3333333333333333</v>
      </c>
      <c r="AF56" s="20" t="s">
        <v>12</v>
      </c>
      <c r="AG56" s="117">
        <f>'Imports - Data (Adjusted) - 1'!BJ56/'Imports - Data (Adjusted) - 1'!BI56</f>
        <v>2</v>
      </c>
      <c r="AH56" s="15" t="s">
        <v>12</v>
      </c>
      <c r="AI56" s="118">
        <f>'Imports - Data (Adjusted) - 1'!BM56/'Imports - Data (Adjusted) - 1'!BL56</f>
        <v>2.1665676077265972</v>
      </c>
      <c r="AJ56" s="15" t="s">
        <v>12</v>
      </c>
      <c r="AK56" s="118">
        <f>'Imports - Data (Adjusted) - 1'!BP56/'Imports - Data (Adjusted) - 1'!BO56</f>
        <v>3.2001529831718512</v>
      </c>
      <c r="AL56" s="15" t="s">
        <v>12</v>
      </c>
      <c r="AM56" s="118">
        <f>'Imports - Data (Adjusted) - 1'!BS56/'Imports - Data (Adjusted) - 1'!BR56</f>
        <v>3.1724059293044471</v>
      </c>
      <c r="AN56" s="15" t="s">
        <v>12</v>
      </c>
      <c r="AO56" s="116">
        <f>'Imports - Data (Adjusted) - 1'!BV56/'Imports - Data (Adjusted) - 1'!BU56</f>
        <v>3.2589716122121049</v>
      </c>
    </row>
    <row r="57" spans="1:41" x14ac:dyDescent="0.3">
      <c r="A57" s="20" t="s">
        <v>13</v>
      </c>
      <c r="B57" s="51"/>
      <c r="C57" s="113"/>
      <c r="D57" s="20"/>
      <c r="E57" s="113"/>
      <c r="F57" s="18"/>
      <c r="G57" s="108"/>
      <c r="H57" s="108"/>
      <c r="I57" s="18"/>
      <c r="J57" s="114"/>
      <c r="K57" s="114"/>
      <c r="L57" s="18"/>
      <c r="M57" s="108"/>
      <c r="N57" s="108"/>
      <c r="O57" s="115"/>
      <c r="P57" s="43"/>
      <c r="Q57" s="113"/>
      <c r="R57" s="114"/>
      <c r="S57" s="114"/>
      <c r="T57" s="18"/>
      <c r="U57" s="113"/>
      <c r="V57" s="113"/>
      <c r="W57" s="113"/>
      <c r="X57" s="18"/>
      <c r="Y57" s="108"/>
      <c r="AD57" s="48"/>
      <c r="AE57" s="117"/>
      <c r="AF57" s="49"/>
      <c r="AG57" s="117"/>
      <c r="AH57" s="48"/>
      <c r="AI57" s="118"/>
      <c r="AK57" s="118"/>
      <c r="AM57" s="118"/>
    </row>
    <row r="58" spans="1:41" x14ac:dyDescent="0.3">
      <c r="A58" s="20" t="s">
        <v>14</v>
      </c>
      <c r="B58" s="51"/>
      <c r="C58" s="113"/>
      <c r="D58" s="20"/>
      <c r="E58" s="113"/>
      <c r="F58" s="18"/>
      <c r="G58" s="108"/>
      <c r="H58" s="108"/>
      <c r="I58" s="18"/>
      <c r="J58" s="114"/>
      <c r="K58" s="114"/>
      <c r="L58" s="18"/>
      <c r="M58" s="108"/>
      <c r="N58" s="108"/>
      <c r="O58" s="115"/>
      <c r="P58" s="43"/>
      <c r="Q58" s="113"/>
      <c r="R58" s="114"/>
      <c r="S58" s="114"/>
      <c r="T58" s="18"/>
      <c r="U58" s="113"/>
      <c r="V58" s="113"/>
      <c r="W58" s="113"/>
      <c r="X58" s="18"/>
      <c r="Y58" s="108"/>
      <c r="AD58" s="48"/>
      <c r="AE58" s="117"/>
      <c r="AF58" s="49"/>
      <c r="AG58" s="117"/>
      <c r="AH58" s="48"/>
      <c r="AI58" s="118"/>
      <c r="AK58" s="118"/>
      <c r="AM58" s="118"/>
    </row>
    <row r="59" spans="1:41" x14ac:dyDescent="0.3">
      <c r="A59" s="224" t="s">
        <v>296</v>
      </c>
      <c r="B59" s="51"/>
      <c r="C59" s="113"/>
      <c r="D59" s="20"/>
      <c r="E59" s="113"/>
      <c r="F59" s="18"/>
      <c r="G59" s="108"/>
      <c r="H59" s="108"/>
      <c r="I59" s="18"/>
      <c r="J59" s="114"/>
      <c r="K59" s="114"/>
      <c r="L59" s="18"/>
      <c r="M59" s="108"/>
      <c r="N59" s="108"/>
      <c r="O59" s="115"/>
      <c r="P59" s="43"/>
      <c r="Q59" s="113"/>
      <c r="R59" s="114"/>
      <c r="S59" s="114"/>
      <c r="T59" s="18"/>
      <c r="U59" s="113"/>
      <c r="V59" s="113"/>
      <c r="W59" s="113"/>
      <c r="X59" s="18"/>
      <c r="Y59" s="108"/>
      <c r="AD59" s="48"/>
      <c r="AE59" s="117"/>
      <c r="AF59" s="49"/>
      <c r="AG59" s="117"/>
      <c r="AH59" s="48"/>
      <c r="AI59" s="118"/>
      <c r="AK59" s="118"/>
      <c r="AM59" s="118"/>
    </row>
    <row r="60" spans="1:41" x14ac:dyDescent="0.3">
      <c r="A60" s="187" t="s">
        <v>385</v>
      </c>
      <c r="B60" s="18" t="s">
        <v>2</v>
      </c>
      <c r="C60" s="113">
        <f>'Imports - Data (Adjusted) - 1'!L60/'Imports - Data (Adjusted) - 1'!K60</f>
        <v>2.328125</v>
      </c>
      <c r="D60" s="20" t="s">
        <v>2</v>
      </c>
      <c r="E60" s="113">
        <f>'Imports - Data (Adjusted) - 1'!O60/'Imports - Data (Adjusted) - 1'!N60</f>
        <v>2.3582089552238807</v>
      </c>
      <c r="F60" s="18"/>
      <c r="G60" s="108"/>
      <c r="H60" s="108"/>
      <c r="I60" s="18"/>
      <c r="J60" s="114"/>
      <c r="K60" s="114"/>
      <c r="L60" s="18"/>
      <c r="M60" s="108"/>
      <c r="N60" s="108"/>
      <c r="O60" s="115"/>
      <c r="P60" s="43"/>
      <c r="Q60" s="113"/>
      <c r="R60" s="114"/>
      <c r="S60" s="114"/>
      <c r="T60" s="18"/>
      <c r="U60" s="113"/>
      <c r="V60" s="113"/>
      <c r="W60" s="113"/>
      <c r="X60" s="18"/>
      <c r="Y60" s="108"/>
      <c r="AD60" s="48"/>
      <c r="AE60" s="117"/>
      <c r="AF60" s="49"/>
      <c r="AG60" s="117"/>
      <c r="AH60" s="48"/>
      <c r="AI60" s="118"/>
      <c r="AK60" s="118"/>
      <c r="AM60" s="118"/>
    </row>
    <row r="61" spans="1:41" x14ac:dyDescent="0.3">
      <c r="A61" s="187" t="s">
        <v>387</v>
      </c>
      <c r="B61" s="18"/>
      <c r="C61" s="113"/>
      <c r="D61" s="20"/>
      <c r="E61" s="113"/>
      <c r="F61" s="18"/>
      <c r="G61" s="108"/>
      <c r="H61" s="108"/>
      <c r="I61" s="18"/>
      <c r="J61" s="114"/>
      <c r="K61" s="114"/>
      <c r="L61" s="18"/>
      <c r="M61" s="108"/>
      <c r="N61" s="108"/>
      <c r="O61" s="115"/>
      <c r="P61" s="43"/>
      <c r="Q61" s="113"/>
      <c r="R61" s="114"/>
      <c r="S61" s="114"/>
      <c r="T61" s="18"/>
      <c r="U61" s="113"/>
      <c r="V61" s="113"/>
      <c r="W61" s="113"/>
      <c r="X61" s="18"/>
      <c r="Y61" s="108"/>
      <c r="AD61" s="48"/>
      <c r="AE61" s="117"/>
      <c r="AF61" s="49"/>
      <c r="AG61" s="117"/>
      <c r="AH61" s="48"/>
      <c r="AI61" s="118"/>
      <c r="AK61" s="118"/>
      <c r="AM61" s="118"/>
    </row>
    <row r="62" spans="1:41" x14ac:dyDescent="0.3">
      <c r="A62" s="71" t="s">
        <v>175</v>
      </c>
      <c r="B62" s="18"/>
      <c r="C62" s="113"/>
      <c r="D62" s="20"/>
      <c r="E62" s="113"/>
      <c r="F62" s="18"/>
      <c r="G62" s="108"/>
      <c r="H62" s="108"/>
      <c r="I62" s="18"/>
      <c r="J62" s="114"/>
      <c r="K62" s="114"/>
      <c r="L62" s="18"/>
      <c r="M62" s="108"/>
      <c r="N62" s="108"/>
      <c r="O62" s="115"/>
      <c r="P62" s="43"/>
      <c r="Q62" s="113"/>
      <c r="R62" s="114"/>
      <c r="S62" s="114"/>
      <c r="T62" s="18"/>
      <c r="U62" s="113"/>
      <c r="V62" s="113"/>
      <c r="W62" s="113"/>
      <c r="X62" s="18"/>
      <c r="Y62" s="108"/>
      <c r="AD62" s="48"/>
      <c r="AE62" s="117"/>
      <c r="AF62" s="49"/>
      <c r="AG62" s="117"/>
      <c r="AH62" s="48"/>
      <c r="AI62" s="118"/>
      <c r="AK62" s="118"/>
      <c r="AM62" s="118"/>
    </row>
    <row r="63" spans="1:41" x14ac:dyDescent="0.3">
      <c r="A63" s="181" t="s">
        <v>386</v>
      </c>
      <c r="B63" s="18"/>
      <c r="C63" s="113"/>
      <c r="D63" s="20"/>
      <c r="E63" s="113"/>
      <c r="F63" s="18" t="s">
        <v>2</v>
      </c>
      <c r="G63" s="108"/>
      <c r="H63" s="108">
        <f>'Imports - Data (Adjusted) - 1'!T63/'Imports - Data (Adjusted) - 1'!S63</f>
        <v>1.2887500000000001</v>
      </c>
      <c r="I63" s="18"/>
      <c r="J63" s="114"/>
      <c r="K63" s="114"/>
      <c r="L63" s="18"/>
      <c r="M63" s="108"/>
      <c r="N63" s="108"/>
      <c r="O63" s="115"/>
      <c r="P63" s="43"/>
      <c r="Q63" s="113"/>
      <c r="R63" s="114"/>
      <c r="S63" s="114"/>
      <c r="T63" s="18"/>
      <c r="U63" s="113"/>
      <c r="V63" s="113"/>
      <c r="W63" s="113"/>
      <c r="X63" s="18"/>
      <c r="Y63" s="108"/>
      <c r="AD63" s="48"/>
      <c r="AE63" s="117"/>
      <c r="AF63" s="49"/>
      <c r="AG63" s="117"/>
      <c r="AH63" s="48"/>
      <c r="AI63" s="118"/>
      <c r="AK63" s="118"/>
      <c r="AM63" s="118"/>
    </row>
    <row r="64" spans="1:41" x14ac:dyDescent="0.3">
      <c r="A64" s="181" t="s">
        <v>386</v>
      </c>
      <c r="B64" s="18"/>
      <c r="C64" s="113"/>
      <c r="D64" s="20"/>
      <c r="E64" s="113"/>
      <c r="F64" s="20"/>
      <c r="G64" s="108"/>
      <c r="H64" s="108"/>
      <c r="I64" s="18"/>
      <c r="J64" s="114"/>
      <c r="K64" s="114"/>
      <c r="L64" s="18"/>
      <c r="M64" s="108"/>
      <c r="N64" s="108"/>
      <c r="O64" s="115"/>
      <c r="P64" s="43"/>
      <c r="Q64" s="113"/>
      <c r="R64" s="114"/>
      <c r="S64" s="114"/>
      <c r="T64" s="18"/>
      <c r="U64" s="113"/>
      <c r="V64" s="113"/>
      <c r="W64" s="113"/>
      <c r="X64" s="18"/>
      <c r="Y64" s="108"/>
      <c r="AD64" s="48"/>
      <c r="AE64" s="117"/>
      <c r="AF64" s="49"/>
      <c r="AG64" s="117"/>
      <c r="AH64" s="48"/>
      <c r="AI64" s="118"/>
      <c r="AK64" s="118"/>
      <c r="AM64" s="118"/>
    </row>
    <row r="65" spans="1:41" x14ac:dyDescent="0.3">
      <c r="A65" s="11" t="s">
        <v>50</v>
      </c>
      <c r="B65" s="18" t="s">
        <v>7</v>
      </c>
      <c r="C65" s="113">
        <f>'Imports - Data (Adjusted) - 1'!L65/'Imports - Data (Adjusted) - 1'!K65</f>
        <v>0.31821133811392233</v>
      </c>
      <c r="D65" s="20" t="s">
        <v>7</v>
      </c>
      <c r="E65" s="113">
        <f>'Imports - Data (Adjusted) - 1'!O65/'Imports - Data (Adjusted) - 1'!N65</f>
        <v>0.37482830218814883</v>
      </c>
      <c r="F65" s="18" t="s">
        <v>7</v>
      </c>
      <c r="G65" s="108">
        <f>'Imports - Data (Adjusted) - 1'!R65/'Imports - Data (Adjusted) - 1'!Q65</f>
        <v>0.4002934115764204</v>
      </c>
      <c r="H65" s="108">
        <f>'Imports - Data (Adjusted) - 1'!T65/'Imports - Data (Adjusted) - 1'!S65</f>
        <v>0.42489048430275006</v>
      </c>
      <c r="I65" s="18" t="s">
        <v>7</v>
      </c>
      <c r="J65" s="114">
        <f>'Imports - Data (Adjusted) - 1'!W65/'Imports - Data (Adjusted) - 1'!V65</f>
        <v>0.44748710717941786</v>
      </c>
      <c r="K65" s="114">
        <f>'Imports - Data (Adjusted) - 1'!Y65/'Imports - Data (Adjusted) - 1'!X65</f>
        <v>0.43055295220243672</v>
      </c>
      <c r="L65" s="18" t="s">
        <v>7</v>
      </c>
      <c r="M65" s="108">
        <f>'Imports - Data (Adjusted) - 1'!AB65/'Imports - Data (Adjusted) - 1'!AA65</f>
        <v>0.42361313868613137</v>
      </c>
      <c r="N65" s="108"/>
      <c r="O65" s="115"/>
      <c r="P65" s="43"/>
      <c r="Q65" s="113"/>
      <c r="R65" s="114"/>
      <c r="S65" s="114"/>
      <c r="T65" s="18"/>
      <c r="U65" s="113"/>
      <c r="V65" s="113"/>
      <c r="W65" s="113"/>
      <c r="X65" s="18"/>
      <c r="Y65" s="108"/>
      <c r="AD65" s="48"/>
      <c r="AE65" s="117"/>
      <c r="AF65" s="49"/>
      <c r="AG65" s="117"/>
      <c r="AH65" s="48"/>
      <c r="AI65" s="118"/>
      <c r="AK65" s="118"/>
      <c r="AM65" s="118"/>
    </row>
    <row r="66" spans="1:41" x14ac:dyDescent="0.3">
      <c r="A66" s="187" t="s">
        <v>86</v>
      </c>
      <c r="B66" s="51"/>
      <c r="C66" s="113"/>
      <c r="D66" s="20"/>
      <c r="E66" s="113"/>
      <c r="F66" s="18"/>
      <c r="G66" s="108"/>
      <c r="H66" s="108"/>
      <c r="I66" s="18"/>
      <c r="J66" s="114"/>
      <c r="K66" s="114"/>
      <c r="L66" s="18" t="s">
        <v>7</v>
      </c>
      <c r="M66" s="108"/>
      <c r="N66" s="108">
        <f>'Imports - Data (Adjusted) - 1'!AD66/'Imports - Data (Adjusted) - 1'!AC66</f>
        <v>0.27024324324324323</v>
      </c>
      <c r="O66" s="115">
        <f>'Imports - Data (Adjusted) - 1'!AF66/'Imports - Data (Adjusted) - 1'!AE66</f>
        <v>0.34687055476529161</v>
      </c>
      <c r="P66" s="18" t="s">
        <v>7</v>
      </c>
      <c r="Q66" s="113">
        <f>'Imports - Data (Adjusted) - 1'!AI66/'Imports - Data (Adjusted) - 1'!AH66</f>
        <v>0.32397122302158271</v>
      </c>
      <c r="R66" s="114"/>
      <c r="S66" s="114"/>
      <c r="T66" s="18" t="s">
        <v>7</v>
      </c>
      <c r="U66" s="113">
        <f>'Imports - Data (Adjusted) - 1'!AP66/'Imports - Data (Adjusted) - 1'!AO66</f>
        <v>0.36665658093797276</v>
      </c>
      <c r="V66" s="113">
        <f>'Imports - Data (Adjusted) - 1'!AR66/'Imports - Data (Adjusted) - 1'!AQ66</f>
        <v>0.33364318913121199</v>
      </c>
      <c r="W66" s="113">
        <f>'Imports - Data (Adjusted) - 1'!AT66/'Imports - Data (Adjusted) - 1'!AS66</f>
        <v>0.26666666666666666</v>
      </c>
      <c r="X66" s="18" t="s">
        <v>7</v>
      </c>
      <c r="Y66" s="108">
        <f>'Imports - Data (Adjusted) - 1'!AW66/'Imports - Data (Adjusted) - 1'!AV66</f>
        <v>0.36467576791808876</v>
      </c>
      <c r="Z66" s="18" t="s">
        <v>7</v>
      </c>
      <c r="AA66" s="116">
        <f>'Imports - Data (Adjusted) - 1'!AZ66/'Imports - Data (Adjusted) - 1'!AY66</f>
        <v>0.29917901448700795</v>
      </c>
      <c r="AB66" s="108">
        <f>'Imports - Data (Adjusted) - 1'!BB66/'Imports - Data (Adjusted) - 1'!BA66</f>
        <v>0.31682399179373699</v>
      </c>
      <c r="AC66" s="108">
        <f>'Imports - Data (Adjusted) - 1'!BD66/'Imports - Data (Adjusted) - 1'!BC66</f>
        <v>0.4</v>
      </c>
      <c r="AD66" s="18" t="s">
        <v>7</v>
      </c>
      <c r="AE66" s="117">
        <f>'Imports - Data (Adjusted) - 1'!BG66/'Imports - Data (Adjusted) - 1'!BF66</f>
        <v>0.52315996074582927</v>
      </c>
      <c r="AF66" s="18" t="s">
        <v>7</v>
      </c>
      <c r="AG66" s="117">
        <f>'Imports - Data (Adjusted) - 1'!BJ66/'Imports - Data (Adjusted) - 1'!BI66</f>
        <v>0.63192105418660993</v>
      </c>
      <c r="AH66" s="20" t="s">
        <v>7</v>
      </c>
      <c r="AI66" s="118">
        <f>'Imports - Data (Adjusted) - 1'!BM66/'Imports - Data (Adjusted) - 1'!BL66</f>
        <v>0.38049283806749212</v>
      </c>
      <c r="AJ66" s="62" t="s">
        <v>12</v>
      </c>
      <c r="AK66" s="118">
        <f>'Imports - Data (Adjusted) - 1'!BP66/'Imports - Data (Adjusted) - 1'!BO66</f>
        <v>8.8888116747741481</v>
      </c>
      <c r="AL66" s="20" t="s">
        <v>12</v>
      </c>
      <c r="AM66" s="118">
        <f>'Imports - Data (Adjusted) - 1'!BS66/'Imports - Data (Adjusted) - 1'!BR66</f>
        <v>8.838636363636363</v>
      </c>
      <c r="AN66" s="20" t="s">
        <v>12</v>
      </c>
      <c r="AO66" s="116">
        <f>'Imports - Data (Adjusted) - 1'!BV66/'Imports - Data (Adjusted) - 1'!BU66</f>
        <v>9.323146576117713</v>
      </c>
    </row>
    <row r="67" spans="1:41" x14ac:dyDescent="0.3">
      <c r="A67" s="187" t="s">
        <v>87</v>
      </c>
      <c r="B67" s="51"/>
      <c r="C67" s="113"/>
      <c r="D67" s="20"/>
      <c r="E67" s="113"/>
      <c r="F67" s="18"/>
      <c r="G67" s="108"/>
      <c r="H67" s="108"/>
      <c r="I67" s="18"/>
      <c r="J67" s="114"/>
      <c r="K67" s="114"/>
      <c r="L67" s="18" t="s">
        <v>7</v>
      </c>
      <c r="M67" s="108"/>
      <c r="N67" s="108">
        <f>'Imports - Data (Adjusted) - 1'!AD67/'Imports - Data (Adjusted) - 1'!AC67</f>
        <v>0.1649122807017544</v>
      </c>
      <c r="O67" s="115">
        <f>'Imports - Data (Adjusted) - 1'!AF67/'Imports - Data (Adjusted) - 1'!AE67</f>
        <v>0.23014256619144602</v>
      </c>
      <c r="P67" s="18" t="s">
        <v>7</v>
      </c>
      <c r="Q67" s="113">
        <f>'Imports - Data (Adjusted) - 1'!AI67/'Imports - Data (Adjusted) - 1'!AH67</f>
        <v>0.25472312703583061</v>
      </c>
      <c r="R67" s="114"/>
      <c r="S67" s="114"/>
      <c r="T67" s="18" t="s">
        <v>7</v>
      </c>
      <c r="U67" s="113">
        <f>'Imports - Data (Adjusted) - 1'!AP67/'Imports - Data (Adjusted) - 1'!AO67</f>
        <v>0.29120198265179675</v>
      </c>
      <c r="V67" s="113">
        <f>'Imports - Data (Adjusted) - 1'!AR67/'Imports - Data (Adjusted) - 1'!AQ67</f>
        <v>0.26606198034769463</v>
      </c>
      <c r="W67" s="113">
        <f>'Imports - Data (Adjusted) - 1'!AT67/'Imports - Data (Adjusted) - 1'!AS67</f>
        <v>0.24793664956502343</v>
      </c>
      <c r="X67" s="18" t="s">
        <v>7</v>
      </c>
      <c r="Y67" s="108">
        <f>'Imports - Data (Adjusted) - 1'!AW67/'Imports - Data (Adjusted) - 1'!AV67</f>
        <v>0.39821500200561571</v>
      </c>
      <c r="Z67" s="18" t="s">
        <v>7</v>
      </c>
      <c r="AA67" s="116">
        <f>'Imports - Data (Adjusted) - 1'!AZ67/'Imports - Data (Adjusted) - 1'!AY67</f>
        <v>0.20027777777777778</v>
      </c>
      <c r="AB67" s="108">
        <f>'Imports - Data (Adjusted) - 1'!BB67/'Imports - Data (Adjusted) - 1'!BA67</f>
        <v>0.19149202377228652</v>
      </c>
      <c r="AC67" s="108">
        <f>'Imports - Data (Adjusted) - 1'!BD67/'Imports - Data (Adjusted) - 1'!BC67</f>
        <v>0.26666666666666666</v>
      </c>
      <c r="AD67" s="18" t="s">
        <v>7</v>
      </c>
      <c r="AE67" s="117">
        <f>'Imports - Data (Adjusted) - 1'!BG67/'Imports - Data (Adjusted) - 1'!BF67</f>
        <v>0.35423423423423422</v>
      </c>
      <c r="AF67" s="18" t="s">
        <v>7</v>
      </c>
      <c r="AG67" s="117">
        <f>'Imports - Data (Adjusted) - 1'!BJ67/'Imports - Data (Adjusted) - 1'!BI67</f>
        <v>0.3485712797270194</v>
      </c>
      <c r="AH67" s="20" t="s">
        <v>7</v>
      </c>
      <c r="AI67" s="118">
        <f>'Imports - Data (Adjusted) - 1'!BM67/'Imports - Data (Adjusted) - 1'!BL67</f>
        <v>0.26168974513345372</v>
      </c>
      <c r="AJ67" s="16"/>
      <c r="AK67" s="118"/>
      <c r="AL67" s="20"/>
      <c r="AM67" s="118"/>
      <c r="AN67" s="20"/>
    </row>
    <row r="68" spans="1:41" x14ac:dyDescent="0.3">
      <c r="A68" s="187" t="s">
        <v>88</v>
      </c>
      <c r="B68" s="51"/>
      <c r="C68" s="113"/>
      <c r="D68" s="20"/>
      <c r="E68" s="113"/>
      <c r="F68" s="18"/>
      <c r="G68" s="108"/>
      <c r="H68" s="108"/>
      <c r="I68" s="18"/>
      <c r="J68" s="114"/>
      <c r="K68" s="114"/>
      <c r="L68" s="18" t="s">
        <v>7</v>
      </c>
      <c r="M68" s="108"/>
      <c r="N68" s="108">
        <f>'Imports - Data (Adjusted) - 1'!AD68/'Imports - Data (Adjusted) - 1'!AC68</f>
        <v>0.44297551020408166</v>
      </c>
      <c r="O68" s="115">
        <f>'Imports - Data (Adjusted) - 1'!AF68/'Imports - Data (Adjusted) - 1'!AE68</f>
        <v>0.58115820895522385</v>
      </c>
      <c r="P68" s="18" t="s">
        <v>7</v>
      </c>
      <c r="Q68" s="113">
        <f>'Imports - Data (Adjusted) - 1'!AI68/'Imports - Data (Adjusted) - 1'!AH68</f>
        <v>0.43741473684210525</v>
      </c>
      <c r="R68" s="114"/>
      <c r="S68" s="114"/>
      <c r="T68" s="18" t="s">
        <v>7</v>
      </c>
      <c r="U68" s="113">
        <f>'Imports - Data (Adjusted) - 1'!AP68/'Imports - Data (Adjusted) - 1'!AO68</f>
        <v>0.39999139316043147</v>
      </c>
      <c r="V68" s="113">
        <f>'Imports - Data (Adjusted) - 1'!AR68/'Imports - Data (Adjusted) - 1'!AQ68</f>
        <v>0.39998647483473937</v>
      </c>
      <c r="W68" s="113">
        <f>'Imports - Data (Adjusted) - 1'!AT68/'Imports - Data (Adjusted) - 1'!AS68</f>
        <v>0.44444337704340586</v>
      </c>
      <c r="X68" s="18" t="s">
        <v>7</v>
      </c>
      <c r="Y68" s="108">
        <f>'Imports - Data (Adjusted) - 1'!AW68/'Imports - Data (Adjusted) - 1'!AV68</f>
        <v>0.416666928251473</v>
      </c>
      <c r="Z68" s="18" t="s">
        <v>7</v>
      </c>
      <c r="AA68" s="116">
        <f>'Imports - Data (Adjusted) - 1'!AZ68/'Imports - Data (Adjusted) - 1'!AY68</f>
        <v>0.48889157883829032</v>
      </c>
      <c r="AB68" s="108">
        <f>'Imports - Data (Adjusted) - 1'!BB68/'Imports - Data (Adjusted) - 1'!BA68</f>
        <v>0.61666692713624116</v>
      </c>
      <c r="AC68" s="108">
        <f>'Imports - Data (Adjusted) - 1'!BD68/'Imports - Data (Adjusted) - 1'!BC68</f>
        <v>0.73367805501758077</v>
      </c>
      <c r="AD68" s="18" t="s">
        <v>7</v>
      </c>
      <c r="AE68" s="117">
        <f>'Imports - Data (Adjusted) - 1'!BG68/'Imports - Data (Adjusted) - 1'!BF68</f>
        <v>1.0084272462926096</v>
      </c>
      <c r="AF68" s="18" t="s">
        <v>7</v>
      </c>
      <c r="AG68" s="117">
        <f>'Imports - Data (Adjusted) - 1'!BJ68/'Imports - Data (Adjusted) - 1'!BI68</f>
        <v>0.58333333333333337</v>
      </c>
      <c r="AH68" s="15" t="s">
        <v>7</v>
      </c>
      <c r="AI68" s="118">
        <f>'Imports - Data (Adjusted) - 1'!BM68/'Imports - Data (Adjusted) - 1'!BL68</f>
        <v>0.45555439836589889</v>
      </c>
      <c r="AJ68" s="62" t="s">
        <v>12</v>
      </c>
      <c r="AK68" s="118">
        <f>'Imports - Data (Adjusted) - 1'!BP68/'Imports - Data (Adjusted) - 1'!BO68</f>
        <v>9.7902429389689907</v>
      </c>
      <c r="AL68" s="15" t="s">
        <v>12</v>
      </c>
      <c r="AM68" s="118">
        <f>'Imports - Data (Adjusted) - 1'!BS68/'Imports - Data (Adjusted) - 1'!BR68</f>
        <v>10.141817551762973</v>
      </c>
      <c r="AN68" s="15" t="s">
        <v>12</v>
      </c>
      <c r="AO68" s="116">
        <f>'Imports - Data (Adjusted) - 1'!BV68/'Imports - Data (Adjusted) - 1'!BU68</f>
        <v>10.46756813860131</v>
      </c>
    </row>
    <row r="69" spans="1:41" x14ac:dyDescent="0.3">
      <c r="A69" s="187" t="s">
        <v>176</v>
      </c>
      <c r="B69" s="51"/>
      <c r="C69" s="113"/>
      <c r="D69" s="20"/>
      <c r="E69" s="113"/>
      <c r="F69" s="18"/>
      <c r="G69" s="108"/>
      <c r="H69" s="108"/>
      <c r="I69" s="18"/>
      <c r="J69" s="114"/>
      <c r="K69" s="114"/>
      <c r="L69" s="18"/>
      <c r="M69" s="108"/>
      <c r="N69" s="108"/>
      <c r="O69" s="115"/>
      <c r="P69" s="48"/>
      <c r="Q69" s="113"/>
      <c r="R69" s="114"/>
      <c r="S69" s="114"/>
      <c r="T69" s="18"/>
      <c r="U69" s="113"/>
      <c r="V69" s="113"/>
      <c r="W69" s="113"/>
      <c r="X69" s="18"/>
      <c r="Y69" s="108"/>
      <c r="AD69" s="18"/>
      <c r="AE69" s="117"/>
      <c r="AF69" s="49"/>
      <c r="AG69" s="117"/>
      <c r="AH69" s="48"/>
      <c r="AI69" s="118"/>
      <c r="AK69" s="118"/>
      <c r="AM69" s="118"/>
    </row>
    <row r="70" spans="1:41" x14ac:dyDescent="0.3">
      <c r="A70" s="18" t="s">
        <v>59</v>
      </c>
      <c r="B70" s="18"/>
      <c r="C70" s="113"/>
      <c r="D70" s="20"/>
      <c r="E70" s="113"/>
      <c r="F70" s="18"/>
      <c r="G70" s="108"/>
      <c r="H70" s="108"/>
      <c r="I70" s="18"/>
      <c r="J70" s="114"/>
      <c r="K70" s="114"/>
      <c r="L70" s="18"/>
      <c r="M70" s="108"/>
      <c r="N70" s="108"/>
      <c r="O70" s="115"/>
      <c r="P70" s="18"/>
      <c r="Q70" s="113"/>
      <c r="R70" s="114"/>
      <c r="S70" s="114"/>
      <c r="T70" s="18"/>
      <c r="U70" s="113"/>
      <c r="V70" s="113"/>
      <c r="W70" s="113"/>
      <c r="X70" s="18"/>
      <c r="Y70" s="108"/>
      <c r="AD70" s="18"/>
      <c r="AE70" s="117"/>
      <c r="AF70" s="18"/>
      <c r="AG70" s="117"/>
      <c r="AH70" s="18"/>
      <c r="AI70" s="118"/>
      <c r="AJ70" s="18"/>
      <c r="AK70" s="118"/>
      <c r="AL70" s="18"/>
      <c r="AM70" s="118"/>
      <c r="AN70" s="18"/>
    </row>
    <row r="71" spans="1:41" x14ac:dyDescent="0.3">
      <c r="A71" s="20" t="s">
        <v>15</v>
      </c>
      <c r="B71" s="51"/>
      <c r="C71" s="113"/>
      <c r="D71" s="20"/>
      <c r="E71" s="113"/>
      <c r="F71" s="18"/>
      <c r="G71" s="108"/>
      <c r="H71" s="108"/>
      <c r="I71" s="18"/>
      <c r="J71" s="114"/>
      <c r="K71" s="114"/>
      <c r="L71" s="18"/>
      <c r="M71" s="108"/>
      <c r="N71" s="108"/>
      <c r="O71" s="115"/>
      <c r="P71" s="48"/>
      <c r="Q71" s="113"/>
      <c r="R71" s="114"/>
      <c r="S71" s="114"/>
      <c r="T71" s="18"/>
      <c r="U71" s="113"/>
      <c r="V71" s="113"/>
      <c r="W71" s="113"/>
      <c r="X71" s="18"/>
      <c r="Y71" s="108"/>
      <c r="AD71" s="18"/>
      <c r="AE71" s="117"/>
      <c r="AF71" s="49"/>
      <c r="AG71" s="117"/>
      <c r="AH71" s="48"/>
      <c r="AI71" s="118"/>
      <c r="AK71" s="118"/>
      <c r="AM71" s="118"/>
    </row>
    <row r="72" spans="1:41" x14ac:dyDescent="0.3">
      <c r="A72" s="20" t="s">
        <v>37</v>
      </c>
      <c r="B72" s="51"/>
      <c r="C72" s="113"/>
      <c r="D72" s="20"/>
      <c r="E72" s="113"/>
      <c r="F72" s="18"/>
      <c r="G72" s="108"/>
      <c r="H72" s="108"/>
      <c r="I72" s="18"/>
      <c r="J72" s="114"/>
      <c r="K72" s="114"/>
      <c r="L72" s="18"/>
      <c r="M72" s="108"/>
      <c r="N72" s="108"/>
      <c r="O72" s="115"/>
      <c r="P72" s="48"/>
      <c r="Q72" s="113"/>
      <c r="R72" s="114"/>
      <c r="S72" s="114"/>
      <c r="T72" s="18"/>
      <c r="U72" s="113"/>
      <c r="V72" s="113"/>
      <c r="W72" s="113"/>
      <c r="X72" s="18"/>
      <c r="Y72" s="108"/>
      <c r="AD72" s="18"/>
      <c r="AE72" s="117"/>
      <c r="AF72" s="49"/>
      <c r="AG72" s="117"/>
      <c r="AH72" s="48"/>
      <c r="AI72" s="118"/>
      <c r="AK72" s="118"/>
      <c r="AM72" s="118"/>
    </row>
    <row r="73" spans="1:41" x14ac:dyDescent="0.3">
      <c r="A73" s="187" t="s">
        <v>177</v>
      </c>
      <c r="B73" s="51"/>
      <c r="C73" s="113"/>
      <c r="D73" s="20"/>
      <c r="E73" s="113"/>
      <c r="F73" s="18"/>
      <c r="G73" s="108"/>
      <c r="H73" s="108"/>
      <c r="I73" s="18"/>
      <c r="J73" s="114"/>
      <c r="K73" s="114"/>
      <c r="L73" s="18"/>
      <c r="M73" s="108"/>
      <c r="N73" s="108"/>
      <c r="O73" s="115"/>
      <c r="P73" s="48" t="s">
        <v>7</v>
      </c>
      <c r="Q73" s="113"/>
      <c r="R73" s="114">
        <f>'Imports - Data (Adjusted) - 1'!AK73/'Imports - Data (Adjusted) - 1'!AJ73</f>
        <v>0.46666666666666667</v>
      </c>
      <c r="S73" s="114">
        <f>'Imports - Data (Adjusted) - 1'!AM73/'Imports - Data (Adjusted) - 1'!AL73</f>
        <v>1.5021097046413503</v>
      </c>
      <c r="T73" s="18" t="s">
        <v>7</v>
      </c>
      <c r="U73" s="113"/>
      <c r="V73" s="113"/>
      <c r="W73" s="113"/>
      <c r="X73" s="18"/>
      <c r="Y73" s="108"/>
      <c r="AD73" s="18"/>
      <c r="AE73" s="117"/>
      <c r="AF73" s="49"/>
      <c r="AG73" s="117"/>
      <c r="AH73" s="48"/>
      <c r="AI73" s="118"/>
      <c r="AK73" s="118"/>
      <c r="AM73" s="118"/>
    </row>
    <row r="74" spans="1:41" x14ac:dyDescent="0.3">
      <c r="A74" s="187" t="s">
        <v>178</v>
      </c>
      <c r="B74" s="51"/>
      <c r="C74" s="113"/>
      <c r="D74" s="20"/>
      <c r="E74" s="113"/>
      <c r="F74" s="18"/>
      <c r="G74" s="108"/>
      <c r="H74" s="108"/>
      <c r="I74" s="18"/>
      <c r="J74" s="114"/>
      <c r="K74" s="114"/>
      <c r="L74" s="18"/>
      <c r="M74" s="108"/>
      <c r="N74" s="108"/>
      <c r="O74" s="115"/>
      <c r="P74" s="48"/>
      <c r="Q74" s="113"/>
      <c r="R74" s="114"/>
      <c r="S74" s="114"/>
      <c r="T74" s="18"/>
      <c r="U74" s="113"/>
      <c r="V74" s="113"/>
      <c r="W74" s="113"/>
      <c r="X74" s="18"/>
      <c r="Y74" s="108"/>
      <c r="AD74" s="18"/>
      <c r="AE74" s="117"/>
      <c r="AF74" s="49"/>
      <c r="AG74" s="117"/>
      <c r="AH74" s="48"/>
      <c r="AI74" s="118"/>
      <c r="AK74" s="118"/>
      <c r="AM74" s="118"/>
    </row>
    <row r="75" spans="1:41" x14ac:dyDescent="0.3">
      <c r="A75" s="20" t="s">
        <v>388</v>
      </c>
      <c r="B75" s="20" t="s">
        <v>7</v>
      </c>
      <c r="C75" s="113">
        <f>'Imports - Data (Adjusted) - 1'!L75/'Imports - Data (Adjusted) - 1'!K75</f>
        <v>0.37</v>
      </c>
      <c r="D75" s="20" t="s">
        <v>24</v>
      </c>
      <c r="E75" s="113">
        <f>'Imports - Data (Adjusted) - 1'!O75/'Imports - Data (Adjusted) - 1'!N75</f>
        <v>5.4675324675324675E-2</v>
      </c>
      <c r="F75" s="18"/>
      <c r="G75" s="108"/>
      <c r="H75" s="108"/>
      <c r="I75" s="18" t="s">
        <v>24</v>
      </c>
      <c r="J75" s="114"/>
      <c r="K75" s="114">
        <f>'Imports - Data (Adjusted) - 1'!Y75/'Imports - Data (Adjusted) - 1'!X75</f>
        <v>3.6893203883495145E-2</v>
      </c>
      <c r="L75" s="58" t="s">
        <v>7</v>
      </c>
      <c r="M75" s="108">
        <f>'Imports - Data (Adjusted) - 1'!AB75/'Imports - Data (Adjusted) - 1'!AA75</f>
        <v>4.1637426900584792E-2</v>
      </c>
      <c r="N75" s="108"/>
      <c r="O75" s="115"/>
      <c r="P75" s="63" t="s">
        <v>24</v>
      </c>
      <c r="Q75" s="113"/>
      <c r="R75" s="114">
        <f>'Imports - Data (Adjusted) - 1'!AK75/'Imports - Data (Adjusted) - 1'!AJ75</f>
        <v>5.0273224043715849E-2</v>
      </c>
      <c r="S75" s="114">
        <f>'Imports - Data (Adjusted) - 1'!AM75/'Imports - Data (Adjusted) - 1'!AL75</f>
        <v>5.5203619909502261E-2</v>
      </c>
      <c r="T75" s="18" t="s">
        <v>24</v>
      </c>
      <c r="U75" s="113">
        <f>'Imports - Data (Adjusted) - 1'!AP75/'Imports - Data (Adjusted) - 1'!AO75</f>
        <v>5.7909343200740059E-2</v>
      </c>
      <c r="V75" s="113">
        <f>'Imports - Data (Adjusted) - 1'!AR75/'Imports - Data (Adjusted) - 1'!AQ75</f>
        <v>5.7130434782608694E-2</v>
      </c>
      <c r="W75" s="113">
        <f>'Imports - Data (Adjusted) - 1'!AT75/'Imports - Data (Adjusted) - 1'!AS75</f>
        <v>6.565E-2</v>
      </c>
      <c r="X75" s="18" t="s">
        <v>24</v>
      </c>
      <c r="Y75" s="108">
        <f>'Imports - Data (Adjusted) - 1'!AW75/'Imports - Data (Adjusted) - 1'!AV75</f>
        <v>5.3868046571798188E-2</v>
      </c>
      <c r="Z75" s="18" t="s">
        <v>24</v>
      </c>
      <c r="AA75" s="116">
        <f>'Imports - Data (Adjusted) - 1'!AZ75/'Imports - Data (Adjusted) - 1'!AY75</f>
        <v>5.3783469150174623E-2</v>
      </c>
      <c r="AB75" s="108">
        <f>'Imports - Data (Adjusted) - 1'!BB75/'Imports - Data (Adjusted) - 1'!BA75</f>
        <v>5.7782581840642375E-2</v>
      </c>
      <c r="AC75" s="108">
        <f>'Imports - Data (Adjusted) - 1'!BD75/'Imports - Data (Adjusted) - 1'!BC75</f>
        <v>0.2</v>
      </c>
      <c r="AD75" s="18" t="s">
        <v>24</v>
      </c>
      <c r="AE75" s="117">
        <f>'Imports - Data (Adjusted) - 1'!BG75/'Imports - Data (Adjusted) - 1'!BF75</f>
        <v>7.3333333333333334E-2</v>
      </c>
      <c r="AF75" s="18" t="s">
        <v>24</v>
      </c>
      <c r="AG75" s="117">
        <f>'Imports - Data (Adjusted) - 1'!BJ75/'Imports - Data (Adjusted) - 1'!BI75</f>
        <v>9.3939393939393934E-2</v>
      </c>
      <c r="AH75" s="15" t="s">
        <v>1</v>
      </c>
      <c r="AI75" s="118">
        <f>'Imports - Data (Adjusted) - 1'!BM75/'Imports - Data (Adjusted) - 1'!BL75</f>
        <v>8.9252971137521217E-2</v>
      </c>
      <c r="AJ75" s="15" t="s">
        <v>1</v>
      </c>
      <c r="AK75" s="118">
        <f>'Imports - Data (Adjusted) - 1'!BP75/'Imports - Data (Adjusted) - 1'!BO75</f>
        <v>4.2731958762886595E-2</v>
      </c>
      <c r="AL75" s="15" t="s">
        <v>1</v>
      </c>
      <c r="AM75" s="118">
        <f>'Imports - Data (Adjusted) - 1'!BS75/'Imports - Data (Adjusted) - 1'!BR75</f>
        <v>4.4999999999999998E-2</v>
      </c>
      <c r="AN75" s="15" t="s">
        <v>1</v>
      </c>
    </row>
    <row r="76" spans="1:41" x14ac:dyDescent="0.3">
      <c r="A76" s="20" t="s">
        <v>70</v>
      </c>
      <c r="B76" s="18"/>
      <c r="C76" s="113"/>
      <c r="D76" s="20"/>
      <c r="E76" s="113"/>
      <c r="F76" s="18"/>
      <c r="G76" s="108"/>
      <c r="H76" s="108"/>
      <c r="I76" s="18"/>
      <c r="J76" s="114"/>
      <c r="K76" s="114"/>
      <c r="L76" s="18"/>
      <c r="M76" s="108"/>
      <c r="N76" s="108"/>
      <c r="O76" s="115"/>
      <c r="P76" s="18"/>
      <c r="Q76" s="113"/>
      <c r="R76" s="114"/>
      <c r="S76" s="114"/>
      <c r="T76" s="18"/>
      <c r="U76" s="113"/>
      <c r="V76" s="113"/>
      <c r="W76" s="113"/>
      <c r="X76" s="18"/>
      <c r="Y76" s="108"/>
      <c r="AD76" s="18"/>
      <c r="AE76" s="117"/>
      <c r="AF76" s="18"/>
      <c r="AG76" s="117"/>
      <c r="AH76" s="18"/>
      <c r="AI76" s="118"/>
      <c r="AJ76" s="18"/>
      <c r="AK76" s="118"/>
      <c r="AL76" s="20"/>
      <c r="AM76" s="118"/>
      <c r="AN76" s="18"/>
    </row>
    <row r="77" spans="1:41" x14ac:dyDescent="0.3">
      <c r="A77" s="11" t="s">
        <v>60</v>
      </c>
      <c r="B77" s="18"/>
      <c r="C77" s="113"/>
      <c r="D77" s="20"/>
      <c r="E77" s="113"/>
      <c r="F77" s="18"/>
      <c r="G77" s="108"/>
      <c r="H77" s="108"/>
      <c r="I77" s="18"/>
      <c r="J77" s="114"/>
      <c r="K77" s="114"/>
      <c r="L77" s="18"/>
      <c r="M77" s="108"/>
      <c r="N77" s="108"/>
      <c r="O77" s="115"/>
      <c r="P77" s="18"/>
      <c r="Q77" s="113"/>
      <c r="R77" s="114"/>
      <c r="S77" s="114"/>
      <c r="T77" s="18"/>
      <c r="U77" s="113"/>
      <c r="V77" s="113"/>
      <c r="W77" s="113"/>
      <c r="X77" s="18"/>
      <c r="Y77" s="108"/>
      <c r="AD77" s="18"/>
      <c r="AE77" s="117"/>
      <c r="AF77" s="18"/>
      <c r="AG77" s="117"/>
      <c r="AH77" s="18"/>
      <c r="AI77" s="118"/>
      <c r="AJ77" s="18"/>
      <c r="AK77" s="118"/>
      <c r="AL77" s="20"/>
      <c r="AM77" s="118"/>
      <c r="AN77" s="18"/>
    </row>
    <row r="78" spans="1:41" x14ac:dyDescent="0.3">
      <c r="A78" s="184" t="s">
        <v>179</v>
      </c>
      <c r="B78" s="18"/>
      <c r="C78" s="113"/>
      <c r="D78" s="20"/>
      <c r="E78" s="113"/>
      <c r="F78" s="18"/>
      <c r="G78" s="108"/>
      <c r="H78" s="108"/>
      <c r="I78" s="18"/>
      <c r="J78" s="114"/>
      <c r="K78" s="114"/>
      <c r="L78" s="18"/>
      <c r="M78" s="108"/>
      <c r="N78" s="108"/>
      <c r="O78" s="115"/>
      <c r="P78" s="18"/>
      <c r="Q78" s="113"/>
      <c r="R78" s="114"/>
      <c r="S78" s="114"/>
      <c r="T78" s="18"/>
      <c r="U78" s="113"/>
      <c r="V78" s="113"/>
      <c r="W78" s="113"/>
      <c r="X78" s="18"/>
      <c r="Y78" s="108"/>
      <c r="AD78" s="18"/>
      <c r="AE78" s="117"/>
      <c r="AF78" s="18"/>
      <c r="AG78" s="117"/>
      <c r="AH78" s="18"/>
      <c r="AI78" s="118"/>
      <c r="AJ78" s="18"/>
      <c r="AK78" s="118"/>
      <c r="AL78" s="20"/>
      <c r="AM78" s="118"/>
      <c r="AN78" s="18"/>
    </row>
    <row r="79" spans="1:41" x14ac:dyDescent="0.3">
      <c r="A79" s="187" t="s">
        <v>180</v>
      </c>
      <c r="B79" s="18"/>
      <c r="C79" s="113"/>
      <c r="D79" s="20"/>
      <c r="E79" s="113"/>
      <c r="F79" s="18"/>
      <c r="G79" s="108"/>
      <c r="H79" s="108"/>
      <c r="I79" s="18"/>
      <c r="J79" s="114"/>
      <c r="K79" s="114"/>
      <c r="L79" s="18"/>
      <c r="M79" s="108"/>
      <c r="N79" s="108"/>
      <c r="O79" s="115"/>
      <c r="P79" s="18"/>
      <c r="Q79" s="113"/>
      <c r="R79" s="114"/>
      <c r="S79" s="114"/>
      <c r="T79" s="18"/>
      <c r="U79" s="113"/>
      <c r="V79" s="113"/>
      <c r="W79" s="113"/>
      <c r="X79" s="18"/>
      <c r="Y79" s="108"/>
      <c r="AD79" s="18"/>
      <c r="AE79" s="117"/>
      <c r="AF79" s="18"/>
      <c r="AG79" s="117"/>
      <c r="AH79" s="18"/>
      <c r="AI79" s="118"/>
      <c r="AJ79" s="18"/>
      <c r="AK79" s="118"/>
      <c r="AL79" s="20"/>
      <c r="AM79" s="118"/>
      <c r="AN79" s="18"/>
    </row>
    <row r="80" spans="1:41" x14ac:dyDescent="0.3">
      <c r="A80" s="187" t="s">
        <v>181</v>
      </c>
      <c r="B80" s="18"/>
      <c r="C80" s="113"/>
      <c r="D80" s="20"/>
      <c r="E80" s="113"/>
      <c r="F80" s="18"/>
      <c r="G80" s="108"/>
      <c r="H80" s="108"/>
      <c r="I80" s="18"/>
      <c r="J80" s="114"/>
      <c r="K80" s="114"/>
      <c r="L80" s="18"/>
      <c r="M80" s="108"/>
      <c r="N80" s="108"/>
      <c r="O80" s="115"/>
      <c r="P80" s="48"/>
      <c r="Q80" s="113"/>
      <c r="R80" s="114"/>
      <c r="S80" s="114"/>
      <c r="T80" s="18"/>
      <c r="U80" s="113"/>
      <c r="V80" s="113"/>
      <c r="W80" s="113"/>
      <c r="X80" s="18"/>
      <c r="Y80" s="108"/>
      <c r="AD80" s="48"/>
      <c r="AE80" s="117"/>
      <c r="AF80" s="49"/>
      <c r="AG80" s="117"/>
      <c r="AH80" s="48"/>
      <c r="AI80" s="118"/>
      <c r="AK80" s="118"/>
      <c r="AM80" s="118"/>
    </row>
    <row r="81" spans="1:41" x14ac:dyDescent="0.3">
      <c r="A81" s="73" t="s">
        <v>45</v>
      </c>
      <c r="C81" s="113"/>
      <c r="E81" s="113"/>
      <c r="F81" s="18"/>
      <c r="G81" s="108"/>
      <c r="H81" s="108"/>
      <c r="I81" s="18"/>
      <c r="J81" s="114"/>
      <c r="K81" s="114"/>
      <c r="L81" s="18"/>
      <c r="M81" s="108"/>
      <c r="N81" s="108"/>
      <c r="O81" s="115"/>
      <c r="P81" s="48"/>
      <c r="Q81" s="113"/>
      <c r="R81" s="114"/>
      <c r="S81" s="114"/>
      <c r="T81" s="18"/>
      <c r="U81" s="113"/>
      <c r="V81" s="113"/>
      <c r="W81" s="113"/>
      <c r="X81" s="74" t="s">
        <v>2</v>
      </c>
      <c r="Y81" s="108">
        <f>'Imports - Data (Adjusted) - 1'!AW81/'Imports - Data (Adjusted) - 1'!AV81</f>
        <v>7.8650793650793647</v>
      </c>
      <c r="Z81" s="18" t="s">
        <v>2</v>
      </c>
      <c r="AA81" s="116">
        <f>'Imports - Data (Adjusted) - 1'!AZ81/'Imports - Data (Adjusted) - 1'!AY81</f>
        <v>7.6666666666666661</v>
      </c>
      <c r="AB81" s="108">
        <f>'Imports - Data (Adjusted) - 1'!BB81/'Imports - Data (Adjusted) - 1'!BA81</f>
        <v>6.3244047619047619</v>
      </c>
      <c r="AC81" s="108">
        <f>'Imports - Data (Adjusted) - 1'!BD81/'Imports - Data (Adjusted) - 1'!BC81</f>
        <v>23.333333333333332</v>
      </c>
      <c r="AD81" s="18"/>
      <c r="AE81" s="117"/>
      <c r="AF81" s="49"/>
      <c r="AG81" s="117"/>
      <c r="AH81" s="48"/>
      <c r="AI81" s="118"/>
      <c r="AK81" s="118"/>
      <c r="AM81" s="118"/>
    </row>
    <row r="82" spans="1:41" x14ac:dyDescent="0.3">
      <c r="A82" s="183" t="s">
        <v>182</v>
      </c>
      <c r="B82" s="51"/>
      <c r="C82" s="113"/>
      <c r="D82" s="20"/>
      <c r="E82" s="113"/>
      <c r="F82" s="18"/>
      <c r="G82" s="108"/>
      <c r="H82" s="108"/>
      <c r="I82" s="18"/>
      <c r="J82" s="114"/>
      <c r="K82" s="114"/>
      <c r="L82" s="18"/>
      <c r="M82" s="108"/>
      <c r="N82" s="108"/>
      <c r="O82" s="115"/>
      <c r="P82" s="48"/>
      <c r="Q82" s="113"/>
      <c r="R82" s="114"/>
      <c r="S82" s="114"/>
      <c r="T82" s="18"/>
      <c r="U82" s="113"/>
      <c r="V82" s="113"/>
      <c r="W82" s="113"/>
      <c r="X82" s="18"/>
      <c r="Y82" s="108"/>
      <c r="AD82" s="18"/>
      <c r="AE82" s="117"/>
      <c r="AF82" s="49"/>
      <c r="AG82" s="117"/>
      <c r="AH82" s="48"/>
      <c r="AI82" s="118"/>
      <c r="AK82" s="118"/>
      <c r="AM82" s="118"/>
    </row>
    <row r="83" spans="1:41" x14ac:dyDescent="0.3">
      <c r="A83" s="20" t="s">
        <v>16</v>
      </c>
      <c r="B83" s="51"/>
      <c r="C83" s="113"/>
      <c r="D83" s="20"/>
      <c r="E83" s="113"/>
      <c r="F83" s="18"/>
      <c r="G83" s="108"/>
      <c r="H83" s="108"/>
      <c r="I83" s="18"/>
      <c r="J83" s="114"/>
      <c r="K83" s="114"/>
      <c r="L83" s="18"/>
      <c r="M83" s="108"/>
      <c r="N83" s="108"/>
      <c r="O83" s="115"/>
      <c r="P83" s="48"/>
      <c r="Q83" s="113"/>
      <c r="R83" s="114"/>
      <c r="S83" s="114"/>
      <c r="T83" s="18"/>
      <c r="U83" s="113"/>
      <c r="V83" s="113"/>
      <c r="W83" s="113"/>
      <c r="X83" s="18"/>
      <c r="Y83" s="108"/>
      <c r="AD83" s="18"/>
      <c r="AE83" s="117"/>
      <c r="AF83" s="49"/>
      <c r="AG83" s="117"/>
      <c r="AH83" s="48"/>
      <c r="AI83" s="118"/>
      <c r="AK83" s="118"/>
      <c r="AM83" s="118"/>
    </row>
    <row r="84" spans="1:41" x14ac:dyDescent="0.3">
      <c r="A84" s="187" t="s">
        <v>183</v>
      </c>
      <c r="B84" s="51"/>
      <c r="C84" s="113"/>
      <c r="D84" s="20"/>
      <c r="E84" s="113"/>
      <c r="F84" s="18"/>
      <c r="G84" s="108"/>
      <c r="H84" s="108"/>
      <c r="I84" s="18"/>
      <c r="J84" s="114"/>
      <c r="K84" s="114"/>
      <c r="L84" s="18"/>
      <c r="M84" s="108"/>
      <c r="N84" s="108"/>
      <c r="O84" s="115"/>
      <c r="P84" s="48"/>
      <c r="Q84" s="113"/>
      <c r="R84" s="114"/>
      <c r="S84" s="114"/>
      <c r="T84" s="18"/>
      <c r="U84" s="113"/>
      <c r="V84" s="113"/>
      <c r="W84" s="113"/>
      <c r="X84" s="18"/>
      <c r="Y84" s="108"/>
      <c r="AD84" s="18"/>
      <c r="AE84" s="117"/>
      <c r="AF84" s="49"/>
      <c r="AG84" s="117"/>
      <c r="AH84" s="48"/>
      <c r="AI84" s="118"/>
      <c r="AK84" s="118"/>
      <c r="AM84" s="118"/>
    </row>
    <row r="85" spans="1:41" x14ac:dyDescent="0.3">
      <c r="A85" s="11" t="s">
        <v>51</v>
      </c>
      <c r="B85" s="18"/>
      <c r="C85" s="113"/>
      <c r="D85" s="20"/>
      <c r="E85" s="113"/>
      <c r="H85" s="108"/>
      <c r="J85" s="114"/>
      <c r="K85" s="114"/>
      <c r="L85" s="15" t="s">
        <v>7</v>
      </c>
      <c r="M85" s="108">
        <f>'Imports - Data (Adjusted) - 1'!AB85/'Imports - Data (Adjusted) - 1'!AA85</f>
        <v>1.1945454545454546</v>
      </c>
      <c r="N85" s="108">
        <f>'Imports - Data (Adjusted) - 1'!AD85/'Imports - Data (Adjusted) - 1'!AC85</f>
        <v>1.2782608695652173</v>
      </c>
      <c r="O85" s="115"/>
      <c r="P85" s="18"/>
      <c r="Q85" s="113"/>
      <c r="R85" s="114"/>
      <c r="S85" s="114"/>
      <c r="T85" s="18"/>
      <c r="U85" s="113"/>
      <c r="V85" s="113"/>
      <c r="W85" s="113"/>
      <c r="X85" s="18"/>
      <c r="Y85" s="108"/>
      <c r="AD85" s="18"/>
      <c r="AE85" s="117"/>
      <c r="AF85" s="18"/>
      <c r="AG85" s="117"/>
      <c r="AH85" s="18"/>
      <c r="AI85" s="118"/>
      <c r="AJ85" s="18"/>
      <c r="AK85" s="118"/>
      <c r="AL85" s="18"/>
      <c r="AM85" s="118"/>
      <c r="AN85" s="18"/>
    </row>
    <row r="86" spans="1:41" x14ac:dyDescent="0.3">
      <c r="A86" s="11" t="s">
        <v>57</v>
      </c>
      <c r="B86" s="18" t="s">
        <v>7</v>
      </c>
      <c r="C86" s="113">
        <f>'Imports - Data (Adjusted) - 1'!L86/'Imports - Data (Adjusted) - 1'!K86</f>
        <v>0.8024</v>
      </c>
      <c r="D86" s="20" t="s">
        <v>7</v>
      </c>
      <c r="E86" s="113">
        <f>'Imports - Data (Adjusted) - 1'!O86/'Imports - Data (Adjusted) - 1'!N86</f>
        <v>0.80916030534351147</v>
      </c>
      <c r="F86" s="18" t="s">
        <v>7</v>
      </c>
      <c r="G86" s="108">
        <f>'Imports - Data (Adjusted) - 1'!R86/'Imports - Data (Adjusted) - 1'!Q86</f>
        <v>1.14375</v>
      </c>
      <c r="H86" s="108"/>
      <c r="I86" s="18" t="s">
        <v>54</v>
      </c>
      <c r="J86" s="114"/>
      <c r="K86" s="114">
        <f>'Imports - Data (Adjusted) - 1'!Y86/'Imports - Data (Adjusted) - 1'!X86</f>
        <v>1.057391304347826</v>
      </c>
      <c r="L86" s="18"/>
      <c r="M86" s="108"/>
      <c r="N86" s="108"/>
      <c r="O86" s="115"/>
      <c r="P86" s="18"/>
      <c r="Q86" s="113"/>
      <c r="R86" s="114"/>
      <c r="S86" s="114"/>
      <c r="T86" s="18"/>
      <c r="U86" s="113"/>
      <c r="V86" s="113"/>
      <c r="W86" s="113"/>
      <c r="X86" s="18"/>
      <c r="Y86" s="108"/>
      <c r="AD86" s="18"/>
      <c r="AE86" s="117"/>
      <c r="AF86" s="18"/>
      <c r="AG86" s="117"/>
      <c r="AH86" s="18"/>
      <c r="AI86" s="118"/>
      <c r="AJ86" s="18"/>
      <c r="AK86" s="118"/>
      <c r="AL86" s="18"/>
      <c r="AM86" s="118"/>
      <c r="AN86" s="18"/>
    </row>
    <row r="87" spans="1:41" x14ac:dyDescent="0.3">
      <c r="A87" s="181" t="s">
        <v>184</v>
      </c>
      <c r="B87" s="18"/>
      <c r="C87" s="113"/>
      <c r="D87" s="20"/>
      <c r="E87" s="113"/>
      <c r="F87" s="18"/>
      <c r="G87" s="108"/>
      <c r="H87" s="108"/>
      <c r="I87" s="18"/>
      <c r="J87" s="114"/>
      <c r="K87" s="114"/>
      <c r="L87" s="18"/>
      <c r="M87" s="108"/>
      <c r="N87" s="108"/>
      <c r="O87" s="115"/>
      <c r="P87" s="18"/>
      <c r="Q87" s="113"/>
      <c r="R87" s="114"/>
      <c r="S87" s="114"/>
      <c r="T87" s="18"/>
      <c r="U87" s="113"/>
      <c r="V87" s="113"/>
      <c r="W87" s="113"/>
      <c r="X87" s="18"/>
      <c r="Y87" s="108"/>
      <c r="AD87" s="18"/>
      <c r="AE87" s="117"/>
      <c r="AF87" s="18"/>
      <c r="AG87" s="117"/>
      <c r="AH87" s="18"/>
      <c r="AI87" s="118"/>
      <c r="AJ87" s="18"/>
      <c r="AK87" s="118"/>
      <c r="AL87" s="18"/>
      <c r="AM87" s="118"/>
      <c r="AN87" s="18"/>
    </row>
    <row r="88" spans="1:41" x14ac:dyDescent="0.3">
      <c r="A88" s="184" t="s">
        <v>185</v>
      </c>
      <c r="B88" s="51"/>
      <c r="C88" s="113"/>
      <c r="D88" s="20"/>
      <c r="E88" s="113"/>
      <c r="F88" s="18"/>
      <c r="G88" s="108"/>
      <c r="H88" s="108"/>
      <c r="I88" s="18"/>
      <c r="J88" s="108"/>
      <c r="K88" s="114"/>
      <c r="L88" s="18"/>
      <c r="M88" s="108"/>
      <c r="N88" s="108"/>
      <c r="O88" s="115"/>
      <c r="P88" s="48"/>
      <c r="Q88" s="113"/>
      <c r="R88" s="114"/>
      <c r="S88" s="114"/>
      <c r="T88" s="18"/>
      <c r="U88" s="113"/>
      <c r="V88" s="113"/>
      <c r="W88" s="113"/>
      <c r="X88" s="18"/>
      <c r="Y88" s="108"/>
      <c r="AD88" s="18"/>
      <c r="AE88" s="117"/>
      <c r="AF88" s="49"/>
      <c r="AG88" s="117"/>
      <c r="AH88" s="48"/>
      <c r="AI88" s="118"/>
      <c r="AK88" s="118"/>
      <c r="AM88" s="118"/>
    </row>
    <row r="89" spans="1:41" x14ac:dyDescent="0.3">
      <c r="A89" s="18" t="s">
        <v>61</v>
      </c>
      <c r="B89" s="18"/>
      <c r="C89" s="113"/>
      <c r="D89" s="20"/>
      <c r="E89" s="113"/>
      <c r="F89" s="18"/>
      <c r="G89" s="108"/>
      <c r="H89" s="108"/>
      <c r="I89" s="18"/>
      <c r="J89" s="108"/>
      <c r="K89" s="114"/>
      <c r="L89" s="18"/>
      <c r="M89" s="108"/>
      <c r="N89" s="108"/>
      <c r="O89" s="115"/>
      <c r="P89" s="18"/>
      <c r="Q89" s="113"/>
      <c r="R89" s="114"/>
      <c r="S89" s="114"/>
      <c r="T89" s="18"/>
      <c r="U89" s="113"/>
      <c r="V89" s="113"/>
      <c r="W89" s="113"/>
      <c r="X89" s="18"/>
      <c r="Y89" s="108"/>
      <c r="AD89" s="18"/>
      <c r="AE89" s="117"/>
      <c r="AF89" s="18"/>
      <c r="AG89" s="117"/>
      <c r="AH89" s="18"/>
      <c r="AI89" s="118"/>
      <c r="AJ89" s="18"/>
      <c r="AK89" s="118"/>
      <c r="AL89" s="18"/>
      <c r="AM89" s="118"/>
      <c r="AN89" s="18"/>
    </row>
    <row r="90" spans="1:41" x14ac:dyDescent="0.3">
      <c r="A90" s="20" t="s">
        <v>17</v>
      </c>
      <c r="B90" s="51"/>
      <c r="C90" s="113"/>
      <c r="D90" s="20"/>
      <c r="E90" s="113"/>
      <c r="F90" s="18"/>
      <c r="G90" s="108"/>
      <c r="H90" s="108"/>
      <c r="I90" s="18"/>
      <c r="J90" s="108"/>
      <c r="K90" s="114"/>
      <c r="L90" s="18"/>
      <c r="M90" s="108"/>
      <c r="N90" s="108"/>
      <c r="O90" s="115"/>
      <c r="P90" s="48" t="s">
        <v>18</v>
      </c>
      <c r="Q90" s="113">
        <f>'Imports - Data (Adjusted) - 1'!AI90/'Imports - Data (Adjusted) - 1'!AH90</f>
        <v>2.9384615384615387</v>
      </c>
      <c r="R90" s="114">
        <f>'Imports - Data (Adjusted) - 1'!AK90/'Imports - Data (Adjusted) - 1'!AJ90</f>
        <v>2.9117647058823528</v>
      </c>
      <c r="S90" s="114">
        <f>'Imports - Data (Adjusted) - 1'!AM90/'Imports - Data (Adjusted) - 1'!AL90</f>
        <v>2.6682027649769586</v>
      </c>
      <c r="T90" s="18" t="s">
        <v>18</v>
      </c>
      <c r="U90" s="113">
        <f>'Imports - Data (Adjusted) - 1'!AP90/'Imports - Data (Adjusted) - 1'!AO90</f>
        <v>2.6652173913043478</v>
      </c>
      <c r="V90" s="113">
        <f>'Imports - Data (Adjusted) - 1'!AR90/'Imports - Data (Adjusted) - 1'!AQ90</f>
        <v>2.4641025641025642</v>
      </c>
      <c r="W90" s="113">
        <f>'Imports - Data (Adjusted) - 1'!AT90/'Imports - Data (Adjusted) - 1'!AS90</f>
        <v>3.0588235294117645</v>
      </c>
      <c r="X90" s="18" t="s">
        <v>18</v>
      </c>
      <c r="Y90" s="108">
        <f>'Imports - Data (Adjusted) - 1'!AW90/'Imports - Data (Adjusted) - 1'!AV90</f>
        <v>2.9338235294117645</v>
      </c>
      <c r="Z90" s="18" t="s">
        <v>18</v>
      </c>
      <c r="AA90" s="116">
        <f>'Imports - Data (Adjusted) - 1'!AZ90/'Imports - Data (Adjusted) - 1'!AY90</f>
        <v>2.7333333333333334</v>
      </c>
      <c r="AB90" s="108">
        <f>'Imports - Data (Adjusted) - 1'!BB90/'Imports - Data (Adjusted) - 1'!BA90</f>
        <v>2.7666666666666671</v>
      </c>
      <c r="AC90" s="108">
        <f>'Imports - Data (Adjusted) - 1'!BD90/'Imports - Data (Adjusted) - 1'!BC90</f>
        <v>3</v>
      </c>
      <c r="AD90" s="18" t="s">
        <v>18</v>
      </c>
      <c r="AE90" s="117">
        <f>'Imports - Data (Adjusted) - 1'!BG90/'Imports - Data (Adjusted) - 1'!BF90</f>
        <v>2.6666666666666665</v>
      </c>
      <c r="AF90" s="18" t="s">
        <v>18</v>
      </c>
      <c r="AG90" s="117">
        <f>'Imports - Data (Adjusted) - 1'!BJ90/'Imports - Data (Adjusted) - 1'!BI90</f>
        <v>2.6666666666666665</v>
      </c>
      <c r="AH90" s="15" t="s">
        <v>18</v>
      </c>
      <c r="AI90" s="118">
        <f>'Imports - Data (Adjusted) - 1'!BM90/'Imports - Data (Adjusted) - 1'!BL90</f>
        <v>2.6666666666666665</v>
      </c>
      <c r="AJ90" s="15" t="s">
        <v>18</v>
      </c>
      <c r="AK90" s="118">
        <f>'Imports - Data (Adjusted) - 1'!BP90/'Imports - Data (Adjusted) - 1'!BO90</f>
        <v>2.4752475247524752</v>
      </c>
      <c r="AL90" s="15" t="s">
        <v>18</v>
      </c>
      <c r="AM90" s="118">
        <f>'Imports - Data (Adjusted) - 1'!BS90/'Imports - Data (Adjusted) - 1'!BR90</f>
        <v>2.3403933434190622</v>
      </c>
      <c r="AN90" s="15" t="s">
        <v>18</v>
      </c>
      <c r="AO90" s="116">
        <f>'Imports - Data (Adjusted) - 1'!BV90/'Imports - Data (Adjusted) - 1'!BU90</f>
        <v>2.3328591749644381</v>
      </c>
    </row>
    <row r="91" spans="1:41" x14ac:dyDescent="0.3">
      <c r="A91" s="20" t="s">
        <v>19</v>
      </c>
      <c r="B91" s="51"/>
      <c r="C91" s="113"/>
      <c r="D91" s="20"/>
      <c r="E91" s="113"/>
      <c r="F91" s="18"/>
      <c r="G91" s="108"/>
      <c r="H91" s="108"/>
      <c r="I91" s="18"/>
      <c r="J91" s="108"/>
      <c r="K91" s="114"/>
      <c r="L91" s="18"/>
      <c r="M91" s="108"/>
      <c r="N91" s="108"/>
      <c r="O91" s="115"/>
      <c r="P91" s="48"/>
      <c r="Q91" s="113"/>
      <c r="R91" s="114"/>
      <c r="S91" s="114"/>
      <c r="T91" s="18"/>
      <c r="U91" s="113"/>
      <c r="V91" s="113"/>
      <c r="W91" s="113"/>
      <c r="X91" s="18"/>
      <c r="Y91" s="108"/>
      <c r="AD91" s="48"/>
      <c r="AE91" s="117"/>
      <c r="AF91" s="48"/>
      <c r="AG91" s="117"/>
      <c r="AH91" s="15" t="s">
        <v>1</v>
      </c>
      <c r="AI91" s="118">
        <f>'Imports - Data (Adjusted) - 1'!BM91/'Imports - Data (Adjusted) - 1'!BL91</f>
        <v>0.19420685095657203</v>
      </c>
      <c r="AJ91" s="15" t="s">
        <v>1</v>
      </c>
      <c r="AK91" s="118"/>
      <c r="AM91" s="118"/>
    </row>
    <row r="92" spans="1:41" x14ac:dyDescent="0.3">
      <c r="A92" s="20" t="s">
        <v>52</v>
      </c>
      <c r="B92" s="18" t="s">
        <v>7</v>
      </c>
      <c r="C92" s="113">
        <f>'Imports - Data (Adjusted) - 1'!L92/'Imports - Data (Adjusted) - 1'!K92</f>
        <v>1.1198589894242068</v>
      </c>
      <c r="D92" s="20" t="s">
        <v>7</v>
      </c>
      <c r="E92" s="113">
        <f>'Imports - Data (Adjusted) - 1'!O92/'Imports - Data (Adjusted) - 1'!N92</f>
        <v>1.1718170580964153</v>
      </c>
      <c r="F92" s="18" t="s">
        <v>7</v>
      </c>
      <c r="G92" s="108">
        <f>'Imports - Data (Adjusted) - 1'!R92/'Imports - Data (Adjusted) - 1'!Q92</f>
        <v>2.3668690372940158</v>
      </c>
      <c r="H92" s="108">
        <f>'Imports - Data (Adjusted) - 1'!T92/'Imports - Data (Adjusted) - 1'!S92</f>
        <v>1.2785679254536537</v>
      </c>
      <c r="I92" s="18" t="s">
        <v>54</v>
      </c>
      <c r="J92" s="114">
        <f>'Imports - Data (Adjusted) - 1'!W92/'Imports - Data (Adjusted) - 1'!V92</f>
        <v>1.1232923497267759</v>
      </c>
      <c r="K92" s="114">
        <f>'Imports - Data (Adjusted) - 1'!Y92/'Imports - Data (Adjusted) - 1'!X92</f>
        <v>1.1486381322957198</v>
      </c>
      <c r="L92" s="18" t="s">
        <v>7</v>
      </c>
      <c r="M92" s="108">
        <f>'Imports - Data (Adjusted) - 1'!AB92/'Imports - Data (Adjusted) - 1'!AA92</f>
        <v>1.1388888888888888</v>
      </c>
      <c r="N92" s="108"/>
      <c r="O92" s="115"/>
      <c r="P92" s="48"/>
      <c r="Q92" s="113"/>
      <c r="R92" s="114"/>
      <c r="S92" s="114"/>
      <c r="T92" s="18" t="s">
        <v>7</v>
      </c>
      <c r="U92" s="113"/>
      <c r="V92" s="113"/>
      <c r="W92" s="113"/>
      <c r="X92" s="18" t="s">
        <v>7</v>
      </c>
      <c r="Y92" s="108"/>
      <c r="AD92" s="48"/>
      <c r="AE92" s="117"/>
      <c r="AF92" s="48"/>
      <c r="AG92" s="117"/>
      <c r="AH92" s="48"/>
      <c r="AI92" s="118"/>
      <c r="AK92" s="118"/>
      <c r="AM92" s="118"/>
    </row>
    <row r="93" spans="1:41" x14ac:dyDescent="0.3">
      <c r="A93" s="187" t="s">
        <v>186</v>
      </c>
      <c r="B93" s="51"/>
      <c r="C93" s="113"/>
      <c r="D93" s="20"/>
      <c r="E93" s="113"/>
      <c r="F93" s="18"/>
      <c r="G93" s="108"/>
      <c r="H93" s="108"/>
      <c r="I93" s="18"/>
      <c r="J93" s="114"/>
      <c r="K93" s="114"/>
      <c r="L93" s="18" t="s">
        <v>7</v>
      </c>
      <c r="M93" s="108"/>
      <c r="N93" s="108">
        <f>'Imports - Data (Adjusted) - 1'!AD93/'Imports - Data (Adjusted) - 1'!AC93</f>
        <v>3.6930232558139533</v>
      </c>
      <c r="O93" s="115">
        <f>'Imports - Data (Adjusted) - 1'!AF93/'Imports - Data (Adjusted) - 1'!AE93</f>
        <v>3.583673469387755</v>
      </c>
      <c r="P93" s="48" t="s">
        <v>7</v>
      </c>
      <c r="Q93" s="113">
        <f>'Imports - Data (Adjusted) - 1'!AI93/'Imports - Data (Adjusted) - 1'!AH93</f>
        <v>3.3142857142857145</v>
      </c>
      <c r="R93" s="114">
        <f>'Imports - Data (Adjusted) - 1'!AK93/'Imports - Data (Adjusted) - 1'!AJ93</f>
        <v>5</v>
      </c>
      <c r="S93" s="114">
        <f>'Imports - Data (Adjusted) - 1'!AM93/'Imports - Data (Adjusted) - 1'!AL93</f>
        <v>4.8666666666666663</v>
      </c>
      <c r="T93" s="18" t="s">
        <v>7</v>
      </c>
      <c r="U93" s="113">
        <f>'Imports - Data (Adjusted) - 1'!AP93/'Imports - Data (Adjusted) - 1'!AO93</f>
        <v>5</v>
      </c>
      <c r="V93" s="113">
        <f>'Imports - Data (Adjusted) - 1'!AR93/'Imports - Data (Adjusted) - 1'!AQ93</f>
        <v>4</v>
      </c>
      <c r="W93" s="113">
        <f>'Imports - Data (Adjusted) - 1'!AT93/'Imports - Data (Adjusted) - 1'!AS93</f>
        <v>4</v>
      </c>
      <c r="X93" s="18" t="s">
        <v>7</v>
      </c>
      <c r="Y93" s="108">
        <f>'Imports - Data (Adjusted) - 1'!AW93/'Imports - Data (Adjusted) - 1'!AV93</f>
        <v>3.7696737044145872</v>
      </c>
      <c r="AD93" s="48"/>
      <c r="AE93" s="117"/>
      <c r="AF93" s="48"/>
      <c r="AG93" s="117"/>
      <c r="AH93" s="48"/>
      <c r="AI93" s="118"/>
      <c r="AK93" s="118"/>
      <c r="AM93" s="118"/>
    </row>
    <row r="94" spans="1:41" x14ac:dyDescent="0.3">
      <c r="A94" s="187" t="s">
        <v>187</v>
      </c>
      <c r="B94" s="51"/>
      <c r="C94" s="113"/>
      <c r="D94" s="20"/>
      <c r="E94" s="113"/>
      <c r="F94" s="18"/>
      <c r="G94" s="108"/>
      <c r="H94" s="108"/>
      <c r="I94" s="18"/>
      <c r="J94" s="114"/>
      <c r="K94" s="114"/>
      <c r="L94" s="18" t="s">
        <v>7</v>
      </c>
      <c r="M94" s="108"/>
      <c r="N94" s="108"/>
      <c r="O94" s="115">
        <f>'Imports - Data (Adjusted) - 1'!AF94/'Imports - Data (Adjusted) - 1'!AE94</f>
        <v>5.0675675675675675</v>
      </c>
      <c r="P94" s="48" t="s">
        <v>7</v>
      </c>
      <c r="Q94" s="113">
        <f>'Imports - Data (Adjusted) - 1'!AI94/'Imports - Data (Adjusted) - 1'!AH94</f>
        <v>5.3088235294117645</v>
      </c>
      <c r="R94" s="114">
        <f>'Imports - Data (Adjusted) - 1'!AK94/'Imports - Data (Adjusted) - 1'!AJ94</f>
        <v>5.662337662337662</v>
      </c>
      <c r="S94" s="114">
        <f>'Imports - Data (Adjusted) - 1'!AM94/'Imports - Data (Adjusted) - 1'!AL94</f>
        <v>5.666666666666667</v>
      </c>
      <c r="T94" s="18" t="s">
        <v>7</v>
      </c>
      <c r="U94" s="113">
        <f>'Imports - Data (Adjusted) - 1'!AP94/'Imports - Data (Adjusted) - 1'!AO94</f>
        <v>7.1333333333333337</v>
      </c>
      <c r="V94" s="113">
        <f>'Imports - Data (Adjusted) - 1'!AR94/'Imports - Data (Adjusted) - 1'!AQ94</f>
        <v>6.4473684210526319</v>
      </c>
      <c r="W94" s="113">
        <f>'Imports - Data (Adjusted) - 1'!AT94/'Imports - Data (Adjusted) - 1'!AS94</f>
        <v>6</v>
      </c>
      <c r="X94" s="18" t="s">
        <v>7</v>
      </c>
      <c r="Y94" s="108">
        <f>'Imports - Data (Adjusted) - 1'!AW94/'Imports - Data (Adjusted) - 1'!AV94</f>
        <v>5.395833333333333</v>
      </c>
      <c r="AD94" s="48"/>
      <c r="AE94" s="117"/>
      <c r="AF94" s="48"/>
      <c r="AG94" s="117"/>
      <c r="AH94" s="48"/>
      <c r="AI94" s="118"/>
      <c r="AK94" s="118"/>
      <c r="AM94" s="118"/>
    </row>
    <row r="95" spans="1:41" x14ac:dyDescent="0.3">
      <c r="A95" s="187" t="s">
        <v>188</v>
      </c>
      <c r="B95" s="51"/>
      <c r="C95" s="113"/>
      <c r="D95" s="20"/>
      <c r="E95" s="113"/>
      <c r="F95" s="18"/>
      <c r="G95" s="108"/>
      <c r="H95" s="108"/>
      <c r="I95" s="18"/>
      <c r="J95" s="114"/>
      <c r="K95" s="114"/>
      <c r="L95" s="18" t="s">
        <v>7</v>
      </c>
      <c r="M95" s="108"/>
      <c r="N95" s="108">
        <f>'Imports - Data (Adjusted) - 1'!AD95/'Imports - Data (Adjusted) - 1'!AC95</f>
        <v>0.52390243902439027</v>
      </c>
      <c r="O95" s="115">
        <f>'Imports - Data (Adjusted) - 1'!AF95/'Imports - Data (Adjusted) - 1'!AE95</f>
        <v>0.53114035087719302</v>
      </c>
      <c r="P95" s="48" t="s">
        <v>7</v>
      </c>
      <c r="Q95" s="113">
        <f>'Imports - Data (Adjusted) - 1'!AI95/'Imports - Data (Adjusted) - 1'!AH95</f>
        <v>0.46900826446280991</v>
      </c>
      <c r="R95" s="114">
        <f>'Imports - Data (Adjusted) - 1'!AK95/'Imports - Data (Adjusted) - 1'!AJ95</f>
        <v>0.6</v>
      </c>
      <c r="S95" s="114">
        <f>'Imports - Data (Adjusted) - 1'!AM95/'Imports - Data (Adjusted) - 1'!AL95</f>
        <v>0.640625</v>
      </c>
      <c r="T95" s="18" t="s">
        <v>7</v>
      </c>
      <c r="U95" s="113">
        <f>'Imports - Data (Adjusted) - 1'!AP95/'Imports - Data (Adjusted) - 1'!AO95</f>
        <v>0.60014892032762468</v>
      </c>
      <c r="V95" s="113">
        <f>'Imports - Data (Adjusted) - 1'!AR95/'Imports - Data (Adjusted) - 1'!AQ95</f>
        <v>0.53510204081632651</v>
      </c>
      <c r="W95" s="113">
        <f>'Imports - Data (Adjusted) - 1'!AT95/'Imports - Data (Adjusted) - 1'!AS95</f>
        <v>0.4679245283018868</v>
      </c>
      <c r="X95" s="18" t="s">
        <v>7</v>
      </c>
      <c r="Y95" s="108">
        <f>'Imports - Data (Adjusted) - 1'!AW95/'Imports - Data (Adjusted) - 1'!AV95</f>
        <v>0.43362521891418565</v>
      </c>
      <c r="Z95" s="18" t="s">
        <v>7</v>
      </c>
      <c r="AA95" s="116">
        <f>'Imports - Data (Adjusted) - 1'!AZ95/'Imports - Data (Adjusted) - 1'!AY95</f>
        <v>0.74993107251171764</v>
      </c>
      <c r="AB95" s="108">
        <f>'Imports - Data (Adjusted) - 1'!BB95/'Imports - Data (Adjusted) - 1'!BA95</f>
        <v>0.60007610350076102</v>
      </c>
      <c r="AD95" s="18"/>
      <c r="AE95" s="117"/>
      <c r="AF95" s="18"/>
      <c r="AG95" s="117"/>
      <c r="AH95" s="48"/>
      <c r="AI95" s="118"/>
      <c r="AK95" s="118"/>
      <c r="AM95" s="118"/>
    </row>
    <row r="96" spans="1:41" x14ac:dyDescent="0.3">
      <c r="A96" s="183" t="s">
        <v>189</v>
      </c>
      <c r="B96" s="51"/>
      <c r="C96" s="113"/>
      <c r="D96" s="20"/>
      <c r="E96" s="113"/>
      <c r="F96" s="18"/>
      <c r="G96" s="108"/>
      <c r="H96" s="108"/>
      <c r="I96" s="18"/>
      <c r="J96" s="114"/>
      <c r="K96" s="114"/>
      <c r="L96" s="18" t="s">
        <v>7</v>
      </c>
      <c r="M96" s="108"/>
      <c r="N96" s="108"/>
      <c r="O96" s="115">
        <f>'Imports - Data (Adjusted) - 1'!AF96/'Imports - Data (Adjusted) - 1'!AE96</f>
        <v>3.75</v>
      </c>
      <c r="P96" s="48" t="s">
        <v>7</v>
      </c>
      <c r="Q96" s="113">
        <f>'Imports - Data (Adjusted) - 1'!AI96/'Imports - Data (Adjusted) - 1'!AH96</f>
        <v>3.9166666666666665</v>
      </c>
      <c r="R96" s="114">
        <f>'Imports - Data (Adjusted) - 1'!AK96/'Imports - Data (Adjusted) - 1'!AJ96</f>
        <v>4.5185185185185182</v>
      </c>
      <c r="S96" s="114">
        <f>'Imports - Data (Adjusted) - 1'!AM96/'Imports - Data (Adjusted) - 1'!AL96</f>
        <v>4.666666666666667</v>
      </c>
      <c r="T96" s="18" t="s">
        <v>7</v>
      </c>
      <c r="U96" s="113">
        <f>'Imports - Data (Adjusted) - 1'!AP96/'Imports - Data (Adjusted) - 1'!AO96</f>
        <v>10</v>
      </c>
      <c r="V96" s="113">
        <f>'Imports - Data (Adjusted) - 1'!AR96/'Imports - Data (Adjusted) - 1'!AQ96</f>
        <v>4.666666666666667</v>
      </c>
      <c r="W96" s="113">
        <f>'Imports - Data (Adjusted) - 1'!AT96/'Imports - Data (Adjusted) - 1'!AS96</f>
        <v>4.6428571428571432</v>
      </c>
      <c r="X96" s="18" t="s">
        <v>7</v>
      </c>
      <c r="Y96" s="108">
        <f>'Imports - Data (Adjusted) - 1'!AW96/'Imports - Data (Adjusted) - 1'!AV96</f>
        <v>9.0526315789473681</v>
      </c>
      <c r="Z96" s="18" t="s">
        <v>7</v>
      </c>
      <c r="AA96" s="116">
        <f>'Imports - Data (Adjusted) - 1'!AZ96/'Imports - Data (Adjusted) - 1'!AY96</f>
        <v>8.8461538461538467</v>
      </c>
      <c r="AB96" s="108">
        <f>'Imports - Data (Adjusted) - 1'!BB96/'Imports - Data (Adjusted) - 1'!BA96</f>
        <v>8.3333333333333339</v>
      </c>
      <c r="AD96" s="18"/>
      <c r="AE96" s="117"/>
      <c r="AF96" s="18"/>
      <c r="AG96" s="117"/>
      <c r="AH96" s="48"/>
      <c r="AI96" s="118"/>
      <c r="AK96" s="118"/>
      <c r="AM96" s="118"/>
    </row>
    <row r="97" spans="1:41" x14ac:dyDescent="0.3">
      <c r="A97" s="187" t="s">
        <v>190</v>
      </c>
      <c r="B97" s="51"/>
      <c r="C97" s="113"/>
      <c r="D97" s="20"/>
      <c r="E97" s="113"/>
      <c r="F97" s="18"/>
      <c r="G97" s="108"/>
      <c r="H97" s="108"/>
      <c r="I97" s="18"/>
      <c r="J97" s="114"/>
      <c r="K97" s="114"/>
      <c r="L97" s="20" t="s">
        <v>7</v>
      </c>
      <c r="M97" s="108"/>
      <c r="N97" s="108"/>
      <c r="O97" s="115">
        <f>'Imports - Data (Adjusted) - 1'!AF97/'Imports - Data (Adjusted) - 1'!AE97</f>
        <v>0.67183770883054894</v>
      </c>
      <c r="P97" s="48" t="s">
        <v>7</v>
      </c>
      <c r="Q97" s="113">
        <f>'Imports - Data (Adjusted) - 1'!AI97/'Imports - Data (Adjusted) - 1'!AH97</f>
        <v>0.65604395604395604</v>
      </c>
      <c r="R97" s="114">
        <f>'Imports - Data (Adjusted) - 1'!AK97/'Imports - Data (Adjusted) - 1'!AJ97</f>
        <v>0.83138173302107732</v>
      </c>
      <c r="S97" s="114">
        <f>'Imports - Data (Adjusted) - 1'!AM97/'Imports - Data (Adjusted) - 1'!AL97</f>
        <v>0.8007448789571695</v>
      </c>
      <c r="T97" s="20" t="s">
        <v>7</v>
      </c>
      <c r="U97" s="113">
        <f>'Imports - Data (Adjusted) - 1'!AP97/'Imports - Data (Adjusted) - 1'!AO97</f>
        <v>0.7880377754459601</v>
      </c>
      <c r="V97" s="113">
        <f>'Imports - Data (Adjusted) - 1'!AR97/'Imports - Data (Adjusted) - 1'!AQ97</f>
        <v>0.73636363636363633</v>
      </c>
      <c r="W97" s="113">
        <f>'Imports - Data (Adjusted) - 1'!AT97/'Imports - Data (Adjusted) - 1'!AS97</f>
        <v>0.79046242774566478</v>
      </c>
      <c r="X97" s="18" t="s">
        <v>7</v>
      </c>
      <c r="Y97" s="108">
        <f>'Imports - Data (Adjusted) - 1'!AW97/'Imports - Data (Adjusted) - 1'!AV97</f>
        <v>0.80027359781121754</v>
      </c>
      <c r="AD97" s="18"/>
      <c r="AE97" s="117"/>
      <c r="AF97" s="18"/>
      <c r="AG97" s="117"/>
      <c r="AH97" s="48"/>
      <c r="AI97" s="118"/>
      <c r="AK97" s="118"/>
      <c r="AM97" s="118"/>
    </row>
    <row r="98" spans="1:41" x14ac:dyDescent="0.3">
      <c r="A98" s="187" t="s">
        <v>389</v>
      </c>
      <c r="B98" s="51"/>
      <c r="C98" s="113"/>
      <c r="D98" s="20"/>
      <c r="E98" s="113"/>
      <c r="F98" s="18"/>
      <c r="G98" s="108"/>
      <c r="H98" s="108"/>
      <c r="I98" s="18"/>
      <c r="J98" s="114"/>
      <c r="K98" s="114"/>
      <c r="L98" s="18"/>
      <c r="M98" s="108"/>
      <c r="N98" s="108"/>
      <c r="O98" s="115"/>
      <c r="P98" s="48"/>
      <c r="Q98" s="113"/>
      <c r="R98" s="114"/>
      <c r="S98" s="114"/>
      <c r="T98" s="18"/>
      <c r="U98" s="113"/>
      <c r="V98" s="113"/>
      <c r="W98" s="113"/>
      <c r="X98" s="18"/>
      <c r="Y98" s="108"/>
      <c r="Z98" s="18" t="s">
        <v>7</v>
      </c>
      <c r="AA98" s="116">
        <f>'Imports - Data (Adjusted) - 1'!AZ98/'Imports - Data (Adjusted) - 1'!AY98</f>
        <v>4.6463821892393327</v>
      </c>
      <c r="AB98" s="108">
        <f>'Imports - Data (Adjusted) - 1'!BB98/'Imports - Data (Adjusted) - 1'!BA98</f>
        <v>6.4658385093167698</v>
      </c>
      <c r="AC98" s="108">
        <f>'Imports - Data (Adjusted) - 1'!BD98/'Imports - Data (Adjusted) - 1'!BC98</f>
        <v>4.7558859975216849</v>
      </c>
      <c r="AD98" s="18"/>
      <c r="AE98" s="117"/>
      <c r="AF98" s="18"/>
      <c r="AG98" s="117"/>
      <c r="AH98" s="48"/>
      <c r="AI98" s="118"/>
      <c r="AK98" s="118"/>
      <c r="AM98" s="118"/>
    </row>
    <row r="99" spans="1:41" x14ac:dyDescent="0.3">
      <c r="A99" s="187" t="s">
        <v>390</v>
      </c>
      <c r="B99" s="51"/>
      <c r="C99" s="113"/>
      <c r="D99" s="20"/>
      <c r="E99" s="113"/>
      <c r="F99" s="18"/>
      <c r="G99" s="108"/>
      <c r="H99" s="108"/>
      <c r="I99" s="18"/>
      <c r="J99" s="114"/>
      <c r="K99" s="114"/>
      <c r="L99" s="18"/>
      <c r="M99" s="108"/>
      <c r="N99" s="108"/>
      <c r="O99" s="115"/>
      <c r="P99" s="48"/>
      <c r="Q99" s="113"/>
      <c r="R99" s="114"/>
      <c r="S99" s="114"/>
      <c r="T99" s="18"/>
      <c r="U99" s="113"/>
      <c r="V99" s="113"/>
      <c r="W99" s="113"/>
      <c r="X99" s="18"/>
      <c r="Y99" s="108"/>
      <c r="Z99" s="18" t="s">
        <v>7</v>
      </c>
      <c r="AA99" s="116">
        <f>'Imports - Data (Adjusted) - 1'!AZ99/'Imports - Data (Adjusted) - 1'!AY99</f>
        <v>5.2033898305084749</v>
      </c>
      <c r="AB99" s="108">
        <f>'Imports - Data (Adjusted) - 1'!BB99/'Imports - Data (Adjusted) - 1'!BA99</f>
        <v>5</v>
      </c>
      <c r="AC99" s="108">
        <f>'Imports - Data (Adjusted) - 1'!BD99/'Imports - Data (Adjusted) - 1'!BC99</f>
        <v>5.333333333333333</v>
      </c>
      <c r="AD99" s="18"/>
      <c r="AE99" s="117"/>
      <c r="AF99" s="18"/>
      <c r="AG99" s="117"/>
      <c r="AH99" s="48"/>
      <c r="AI99" s="118"/>
      <c r="AK99" s="118"/>
      <c r="AM99" s="118"/>
    </row>
    <row r="100" spans="1:41" x14ac:dyDescent="0.3">
      <c r="A100" s="187" t="s">
        <v>191</v>
      </c>
      <c r="B100" s="51"/>
      <c r="C100" s="113"/>
      <c r="D100" s="20"/>
      <c r="E100" s="113"/>
      <c r="F100" s="18"/>
      <c r="G100" s="108"/>
      <c r="H100" s="108"/>
      <c r="I100" s="18"/>
      <c r="J100" s="114"/>
      <c r="K100" s="114"/>
      <c r="L100" s="18"/>
      <c r="M100" s="108"/>
      <c r="N100" s="108"/>
      <c r="O100" s="115"/>
      <c r="P100" s="18"/>
      <c r="Q100" s="113"/>
      <c r="R100" s="114"/>
      <c r="S100" s="114"/>
      <c r="T100" s="18"/>
      <c r="U100" s="113"/>
      <c r="V100" s="113"/>
      <c r="W100" s="113"/>
      <c r="X100" s="18"/>
      <c r="Y100" s="108"/>
      <c r="AD100" s="18"/>
      <c r="AE100" s="117"/>
      <c r="AF100" s="18"/>
      <c r="AG100" s="117"/>
      <c r="AH100" s="48"/>
      <c r="AI100" s="118"/>
      <c r="AK100" s="118"/>
      <c r="AM100" s="118"/>
    </row>
    <row r="101" spans="1:41" x14ac:dyDescent="0.3">
      <c r="A101" s="184" t="s">
        <v>192</v>
      </c>
      <c r="B101" s="18"/>
      <c r="C101" s="108"/>
      <c r="D101" s="20"/>
      <c r="E101" s="108"/>
      <c r="F101" s="18"/>
      <c r="G101" s="108"/>
      <c r="H101" s="108"/>
      <c r="I101" s="18" t="s">
        <v>54</v>
      </c>
      <c r="J101" s="114">
        <f>'Imports - Data (Adjusted) - 1'!W101/'Imports - Data (Adjusted) - 1'!V101</f>
        <v>4.0604651162790697</v>
      </c>
      <c r="K101" s="114">
        <f>'Imports - Data (Adjusted) - 1'!Y101/'Imports - Data (Adjusted) - 1'!X101</f>
        <v>3.6448979591836737</v>
      </c>
      <c r="L101" s="18" t="s">
        <v>7</v>
      </c>
      <c r="M101" s="108">
        <f>'Imports - Data (Adjusted) - 1'!AB101/'Imports - Data (Adjusted) - 1'!AA101</f>
        <v>3.7207547169811321</v>
      </c>
      <c r="N101" s="108"/>
      <c r="O101" s="115"/>
      <c r="P101" s="48"/>
      <c r="Q101" s="113"/>
      <c r="R101" s="114"/>
      <c r="S101" s="114"/>
      <c r="T101" s="18"/>
      <c r="U101" s="113"/>
      <c r="V101" s="113"/>
      <c r="W101" s="113"/>
      <c r="X101" s="18"/>
      <c r="Y101" s="108"/>
      <c r="AD101" s="18"/>
      <c r="AE101" s="117"/>
      <c r="AF101" s="18"/>
      <c r="AG101" s="117"/>
      <c r="AH101" s="48"/>
      <c r="AI101" s="118"/>
      <c r="AK101" s="118"/>
      <c r="AM101" s="118"/>
    </row>
    <row r="102" spans="1:41" x14ac:dyDescent="0.3">
      <c r="A102" s="18" t="s">
        <v>62</v>
      </c>
      <c r="B102" s="18"/>
      <c r="C102" s="108"/>
      <c r="D102" s="20"/>
      <c r="E102" s="108"/>
      <c r="F102" s="18"/>
      <c r="G102" s="108"/>
      <c r="H102" s="108"/>
      <c r="I102" s="18"/>
      <c r="J102" s="114"/>
      <c r="K102" s="114"/>
      <c r="L102" s="18"/>
      <c r="M102" s="108"/>
      <c r="N102" s="108"/>
      <c r="O102" s="115"/>
      <c r="P102" s="18"/>
      <c r="Q102" s="113"/>
      <c r="R102" s="114"/>
      <c r="S102" s="114"/>
      <c r="T102" s="18"/>
      <c r="U102" s="113"/>
      <c r="V102" s="113"/>
      <c r="W102" s="113"/>
      <c r="X102" s="18"/>
      <c r="Y102" s="108"/>
      <c r="AD102" s="18"/>
      <c r="AE102" s="117"/>
      <c r="AF102" s="18"/>
      <c r="AG102" s="117"/>
      <c r="AH102" s="18"/>
      <c r="AI102" s="118"/>
      <c r="AJ102" s="18"/>
      <c r="AK102" s="118"/>
      <c r="AL102" s="18"/>
      <c r="AM102" s="118"/>
      <c r="AN102" s="18"/>
    </row>
    <row r="103" spans="1:41" x14ac:dyDescent="0.3">
      <c r="A103" s="11" t="s">
        <v>396</v>
      </c>
      <c r="B103" s="51"/>
      <c r="C103" s="113"/>
      <c r="D103" s="20"/>
      <c r="E103" s="113"/>
      <c r="F103" s="18" t="s">
        <v>7</v>
      </c>
      <c r="G103" s="108">
        <f>'Imports - Data (Adjusted) - 1'!R103/'Imports - Data (Adjusted) - 1'!Q103</f>
        <v>0.8480367159612443</v>
      </c>
      <c r="H103" s="108">
        <f>'Imports - Data (Adjusted) - 1'!T103/'Imports - Data (Adjusted) - 1'!S103</f>
        <v>0.70990502035278158</v>
      </c>
      <c r="I103" s="18" t="s">
        <v>54</v>
      </c>
      <c r="J103" s="114">
        <f>'Imports - Data (Adjusted) - 1'!W103/'Imports - Data (Adjusted) - 1'!V103</f>
        <v>0.70977917981072558</v>
      </c>
      <c r="K103" s="114">
        <f>'Imports - Data (Adjusted) - 1'!Y103/'Imports - Data (Adjusted) - 1'!X103</f>
        <v>0.60853174603174598</v>
      </c>
      <c r="L103" s="18" t="s">
        <v>7</v>
      </c>
      <c r="M103" s="108">
        <f>'Imports - Data (Adjusted) - 1'!AB103/'Imports - Data (Adjusted) - 1'!AA103</f>
        <v>0.58329896907216494</v>
      </c>
      <c r="N103" s="108"/>
      <c r="O103" s="115"/>
      <c r="P103" s="48"/>
      <c r="Q103" s="113"/>
      <c r="R103" s="114"/>
      <c r="S103" s="114"/>
      <c r="T103" s="18"/>
      <c r="U103" s="113"/>
      <c r="V103" s="113"/>
      <c r="W103" s="113"/>
      <c r="X103" s="18"/>
      <c r="Y103" s="108"/>
      <c r="AD103" s="18"/>
      <c r="AE103" s="117"/>
      <c r="AF103" s="18"/>
      <c r="AG103" s="117"/>
      <c r="AH103" s="48"/>
      <c r="AI103" s="118"/>
      <c r="AK103" s="118"/>
      <c r="AM103" s="118"/>
    </row>
    <row r="104" spans="1:41" x14ac:dyDescent="0.3">
      <c r="A104" s="180" t="s">
        <v>391</v>
      </c>
      <c r="B104" s="51"/>
      <c r="C104" s="113"/>
      <c r="D104" s="20"/>
      <c r="E104" s="113"/>
      <c r="F104" s="18"/>
      <c r="G104" s="108"/>
      <c r="H104" s="108"/>
      <c r="I104" s="18"/>
      <c r="J104" s="114"/>
      <c r="K104" s="114"/>
      <c r="L104" s="18" t="s">
        <v>18</v>
      </c>
      <c r="M104" s="108"/>
      <c r="N104" s="108">
        <f>'Imports - Data (Adjusted) - 1'!AD104/'Imports - Data (Adjusted) - 1'!AC104</f>
        <v>0.2353076923076923</v>
      </c>
      <c r="O104" s="115">
        <f>'Imports - Data (Adjusted) - 1'!AF104/'Imports - Data (Adjusted) - 1'!AE104</f>
        <v>0.23380392156862745</v>
      </c>
      <c r="P104" s="48" t="s">
        <v>18</v>
      </c>
      <c r="Q104" s="113"/>
      <c r="R104" s="114">
        <f>'Imports - Data (Adjusted) - 1'!AK104/'Imports - Data (Adjusted) - 1'!AJ104</f>
        <v>0.26673202614379082</v>
      </c>
      <c r="S104" s="114">
        <f>'Imports - Data (Adjusted) - 1'!AM104/'Imports - Data (Adjusted) - 1'!AL104</f>
        <v>0.31669230769230772</v>
      </c>
      <c r="T104" s="18" t="s">
        <v>18</v>
      </c>
      <c r="U104" s="113">
        <f>'Imports - Data (Adjusted) - 1'!AP104/'Imports - Data (Adjusted) - 1'!AO104</f>
        <v>0.25626666666666664</v>
      </c>
      <c r="V104" s="113">
        <f>'Imports - Data (Adjusted) - 1'!AR104/'Imports - Data (Adjusted) - 1'!AQ104</f>
        <v>0.26670626670626668</v>
      </c>
      <c r="W104" s="113">
        <f>'Imports - Data (Adjusted) - 1'!AT104/'Imports - Data (Adjusted) - 1'!AS104</f>
        <v>0.30002900232018559</v>
      </c>
      <c r="X104" s="18" t="s">
        <v>18</v>
      </c>
      <c r="Y104" s="108">
        <f>'Imports - Data (Adjusted) - 1'!AW104/'Imports - Data (Adjusted) - 1'!AV104</f>
        <v>0.2889191306858015</v>
      </c>
      <c r="Z104" s="18" t="s">
        <v>18</v>
      </c>
      <c r="AA104" s="116">
        <f>'Imports - Data (Adjusted) - 1'!AZ104/'Imports - Data (Adjusted) - 1'!AY104</f>
        <v>0.26602689313517341</v>
      </c>
      <c r="AB104" s="108">
        <f>'Imports - Data (Adjusted) - 1'!BB104/'Imports - Data (Adjusted) - 1'!BA104</f>
        <v>0.26666666666666666</v>
      </c>
      <c r="AC104" s="108">
        <f>'Imports - Data (Adjusted) - 1'!BD104/'Imports - Data (Adjusted) - 1'!BC104</f>
        <v>0.26666666666666666</v>
      </c>
      <c r="AD104" s="18"/>
      <c r="AE104" s="117"/>
      <c r="AF104" s="18"/>
      <c r="AG104" s="117"/>
      <c r="AH104" s="48" t="s">
        <v>18</v>
      </c>
      <c r="AI104" s="118">
        <f>'Imports - Data (Adjusted) - 1'!BM104/'Imports - Data (Adjusted) - 1'!BL104</f>
        <v>0.26761204481792716</v>
      </c>
      <c r="AJ104" s="62" t="s">
        <v>69</v>
      </c>
      <c r="AK104" s="118">
        <f>'Imports - Data (Adjusted) - 1'!BP104/'Imports - Data (Adjusted) - 1'!BO104</f>
        <v>2.9170454545454545E-2</v>
      </c>
      <c r="AL104" s="15" t="s">
        <v>69</v>
      </c>
      <c r="AM104" s="118">
        <f>'Imports - Data (Adjusted) - 1'!BS104/'Imports - Data (Adjusted) - 1'!BR104</f>
        <v>3.1443396226415093E-2</v>
      </c>
      <c r="AN104" s="15" t="s">
        <v>69</v>
      </c>
      <c r="AO104" s="116">
        <f>'Imports - Data (Adjusted) - 1'!BV104/'Imports - Data (Adjusted) - 1'!BU104</f>
        <v>3.3333333333333333E-2</v>
      </c>
    </row>
    <row r="105" spans="1:41" x14ac:dyDescent="0.3">
      <c r="A105" s="180" t="s">
        <v>193</v>
      </c>
      <c r="B105" s="51"/>
      <c r="C105" s="113"/>
      <c r="D105" s="20"/>
      <c r="E105" s="113"/>
      <c r="F105" s="18"/>
      <c r="G105" s="108"/>
      <c r="H105" s="108"/>
      <c r="I105" s="18"/>
      <c r="J105" s="114"/>
      <c r="K105" s="114"/>
      <c r="L105" s="18"/>
      <c r="M105" s="108"/>
      <c r="N105" s="108"/>
      <c r="O105" s="115"/>
      <c r="P105" s="76" t="s">
        <v>7</v>
      </c>
      <c r="Q105" s="113"/>
      <c r="R105" s="114">
        <f>'Imports - Data (Adjusted) - 1'!AK105/'Imports - Data (Adjusted) - 1'!AJ105</f>
        <v>1.2176165803108809</v>
      </c>
      <c r="S105" s="114">
        <f>'Imports - Data (Adjusted) - 1'!AM105/'Imports - Data (Adjusted) - 1'!AL105</f>
        <v>0.64409638554216864</v>
      </c>
      <c r="T105" s="18" t="s">
        <v>7</v>
      </c>
      <c r="U105" s="113">
        <f>'Imports - Data (Adjusted) - 1'!AP105/'Imports - Data (Adjusted) - 1'!AO105</f>
        <v>0.77108108108108109</v>
      </c>
      <c r="V105" s="113">
        <f>'Imports - Data (Adjusted) - 1'!AR105/'Imports - Data (Adjusted) - 1'!AQ105</f>
        <v>0.8</v>
      </c>
      <c r="W105" s="113">
        <f>'Imports - Data (Adjusted) - 1'!AT105/'Imports - Data (Adjusted) - 1'!AS105</f>
        <v>0.55353942652329746</v>
      </c>
      <c r="X105" s="18" t="s">
        <v>18</v>
      </c>
      <c r="Y105" s="108"/>
      <c r="AD105" s="48"/>
      <c r="AE105" s="117"/>
      <c r="AF105" s="49"/>
      <c r="AG105" s="117"/>
      <c r="AH105" s="48"/>
      <c r="AI105" s="118"/>
      <c r="AK105" s="118"/>
      <c r="AM105" s="118"/>
      <c r="AN105" s="62" t="s">
        <v>69</v>
      </c>
      <c r="AO105" s="116">
        <f>'Imports - Data (Adjusted) - 1'!BV105/'Imports - Data (Adjusted) - 1'!BU105</f>
        <v>0.10697791164658635</v>
      </c>
    </row>
    <row r="106" spans="1:41" x14ac:dyDescent="0.3">
      <c r="A106" s="25" t="s">
        <v>41</v>
      </c>
      <c r="B106" s="51"/>
      <c r="C106" s="113"/>
      <c r="D106" s="20"/>
      <c r="E106" s="113"/>
      <c r="F106" s="18"/>
      <c r="G106" s="108"/>
      <c r="H106" s="108"/>
      <c r="I106" s="18"/>
      <c r="J106" s="114"/>
      <c r="K106" s="114"/>
      <c r="L106" s="18"/>
      <c r="M106" s="108"/>
      <c r="N106" s="108"/>
      <c r="O106" s="115"/>
      <c r="P106" s="48"/>
      <c r="Q106" s="113"/>
      <c r="R106" s="114"/>
      <c r="S106" s="114"/>
      <c r="T106" s="18"/>
      <c r="U106" s="113"/>
      <c r="V106" s="113"/>
      <c r="W106" s="113"/>
      <c r="X106" s="18"/>
      <c r="Y106" s="108"/>
      <c r="AD106" s="48" t="s">
        <v>25</v>
      </c>
      <c r="AE106" s="117">
        <f>'Imports - Data (Adjusted) - 1'!BG106/'Imports - Data (Adjusted) - 1'!BF106</f>
        <v>0.8</v>
      </c>
      <c r="AF106" s="49"/>
      <c r="AG106" s="117"/>
      <c r="AH106" s="48"/>
      <c r="AI106" s="118"/>
      <c r="AK106" s="118"/>
      <c r="AM106" s="118"/>
    </row>
    <row r="107" spans="1:41" x14ac:dyDescent="0.3">
      <c r="A107" s="25" t="s">
        <v>20</v>
      </c>
      <c r="B107" s="51"/>
      <c r="C107" s="113"/>
      <c r="D107" s="20"/>
      <c r="E107" s="113"/>
      <c r="F107" s="18"/>
      <c r="G107" s="108"/>
      <c r="H107" s="108"/>
      <c r="I107" s="18"/>
      <c r="J107" s="114"/>
      <c r="K107" s="114"/>
      <c r="L107" s="18"/>
      <c r="M107" s="108"/>
      <c r="N107" s="108"/>
      <c r="O107" s="115"/>
      <c r="P107" s="48"/>
      <c r="Q107" s="113"/>
      <c r="R107" s="114"/>
      <c r="S107" s="114"/>
      <c r="T107" s="18"/>
      <c r="U107" s="113"/>
      <c r="V107" s="113"/>
      <c r="W107" s="113"/>
      <c r="X107" s="18"/>
      <c r="Y107" s="108"/>
      <c r="AD107" s="48"/>
      <c r="AE107" s="117"/>
      <c r="AF107" s="49"/>
      <c r="AG107" s="117"/>
      <c r="AH107" s="48"/>
      <c r="AI107" s="118"/>
      <c r="AK107" s="118"/>
      <c r="AM107" s="118"/>
    </row>
    <row r="108" spans="1:41" x14ac:dyDescent="0.3">
      <c r="A108" s="25" t="s">
        <v>39</v>
      </c>
      <c r="B108" s="51"/>
      <c r="C108" s="113"/>
      <c r="D108" s="20"/>
      <c r="E108" s="113"/>
      <c r="F108" s="18"/>
      <c r="G108" s="108"/>
      <c r="H108" s="108"/>
      <c r="I108" s="18"/>
      <c r="J108" s="114"/>
      <c r="K108" s="114"/>
      <c r="L108" s="18"/>
      <c r="M108" s="108"/>
      <c r="N108" s="108"/>
      <c r="O108" s="115"/>
      <c r="P108" s="48"/>
      <c r="Q108" s="113"/>
      <c r="R108" s="114"/>
      <c r="S108" s="114"/>
      <c r="T108" s="18"/>
      <c r="U108" s="113"/>
      <c r="V108" s="113"/>
      <c r="W108" s="113"/>
      <c r="X108" s="18"/>
      <c r="Y108" s="108"/>
      <c r="AD108" s="48"/>
      <c r="AE108" s="117"/>
      <c r="AF108" s="49"/>
      <c r="AG108" s="117"/>
      <c r="AH108" s="48"/>
      <c r="AI108" s="118"/>
      <c r="AK108" s="118"/>
      <c r="AM108" s="118"/>
    </row>
    <row r="109" spans="1:41" x14ac:dyDescent="0.3">
      <c r="A109" s="180" t="s">
        <v>194</v>
      </c>
      <c r="B109" s="51"/>
      <c r="C109" s="113"/>
      <c r="D109" s="20"/>
      <c r="E109" s="113"/>
      <c r="F109" s="18"/>
      <c r="G109" s="108"/>
      <c r="H109" s="108"/>
      <c r="I109" s="18"/>
      <c r="J109" s="114"/>
      <c r="K109" s="114"/>
      <c r="L109" s="18"/>
      <c r="M109" s="108"/>
      <c r="N109" s="108"/>
      <c r="O109" s="115"/>
      <c r="P109" s="48"/>
      <c r="Q109" s="113"/>
      <c r="R109" s="114"/>
      <c r="S109" s="114"/>
      <c r="T109" s="18"/>
      <c r="U109" s="113"/>
      <c r="V109" s="113"/>
      <c r="W109" s="113"/>
      <c r="X109" s="18"/>
      <c r="Y109" s="108"/>
      <c r="Z109" s="18" t="s">
        <v>18</v>
      </c>
      <c r="AA109" s="116">
        <f>'Imports - Data (Adjusted) - 1'!AZ109/'Imports - Data (Adjusted) - 1'!AY109</f>
        <v>0.43333333333333335</v>
      </c>
      <c r="AB109" s="108">
        <f>'Imports - Data (Adjusted) - 1'!BB109/'Imports - Data (Adjusted) - 1'!BA109</f>
        <v>0.43333333333333335</v>
      </c>
      <c r="AC109" s="108">
        <f>'Imports - Data (Adjusted) - 1'!BD109/'Imports - Data (Adjusted) - 1'!BC109</f>
        <v>0.53333333333333333</v>
      </c>
      <c r="AD109" s="18"/>
      <c r="AE109" s="117"/>
      <c r="AF109" s="18"/>
      <c r="AG109" s="117"/>
      <c r="AH109" s="48"/>
      <c r="AI109" s="118"/>
      <c r="AK109" s="118"/>
      <c r="AM109" s="118"/>
    </row>
    <row r="110" spans="1:41" x14ac:dyDescent="0.3">
      <c r="A110" s="180" t="s">
        <v>195</v>
      </c>
      <c r="B110" s="51"/>
      <c r="C110" s="113"/>
      <c r="D110" s="20"/>
      <c r="E110" s="113"/>
      <c r="F110" s="18"/>
      <c r="G110" s="108"/>
      <c r="H110" s="108"/>
      <c r="I110" s="18"/>
      <c r="J110" s="114"/>
      <c r="K110" s="114"/>
      <c r="L110" s="18"/>
      <c r="M110" s="108"/>
      <c r="N110" s="108"/>
      <c r="O110" s="115"/>
      <c r="P110" s="48"/>
      <c r="Q110" s="113"/>
      <c r="R110" s="114"/>
      <c r="S110" s="114"/>
      <c r="T110" s="18"/>
      <c r="U110" s="113"/>
      <c r="V110" s="113"/>
      <c r="W110" s="113"/>
      <c r="X110" s="18"/>
      <c r="Y110" s="108"/>
      <c r="AD110" s="18"/>
      <c r="AE110" s="117"/>
      <c r="AF110" s="18"/>
      <c r="AG110" s="117"/>
      <c r="AH110" s="48"/>
      <c r="AI110" s="118"/>
      <c r="AK110" s="118"/>
      <c r="AM110" s="118"/>
    </row>
    <row r="111" spans="1:41" x14ac:dyDescent="0.3">
      <c r="A111" s="25" t="s">
        <v>46</v>
      </c>
      <c r="B111" s="18"/>
      <c r="C111" s="108"/>
      <c r="D111" s="20"/>
      <c r="E111" s="108"/>
      <c r="F111" s="18"/>
      <c r="G111" s="108"/>
      <c r="H111" s="108"/>
      <c r="I111" s="18"/>
      <c r="J111" s="108"/>
      <c r="K111" s="108"/>
      <c r="L111" s="18"/>
      <c r="M111" s="108"/>
      <c r="N111" s="108"/>
      <c r="O111" s="115"/>
      <c r="P111" s="48"/>
      <c r="Q111" s="113"/>
      <c r="R111" s="114"/>
      <c r="S111" s="114"/>
      <c r="T111" s="18"/>
      <c r="U111" s="113"/>
      <c r="V111" s="113"/>
      <c r="W111" s="113"/>
      <c r="X111" s="74" t="s">
        <v>18</v>
      </c>
      <c r="Y111" s="108">
        <f>'Imports - Data (Adjusted) - 1'!AW111/'Imports - Data (Adjusted) - 1'!AV111</f>
        <v>8.872727272727273</v>
      </c>
      <c r="Z111" s="18" t="s">
        <v>18</v>
      </c>
      <c r="AA111" s="116">
        <f>'Imports - Data (Adjusted) - 1'!AZ111/'Imports - Data (Adjusted) - 1'!AY111</f>
        <v>8.1333333333333329</v>
      </c>
      <c r="AB111" s="108">
        <f>'Imports - Data (Adjusted) - 1'!BB111/'Imports - Data (Adjusted) - 1'!BA111</f>
        <v>8.4622467771639052</v>
      </c>
      <c r="AD111" s="18"/>
      <c r="AE111" s="117"/>
      <c r="AF111" s="18"/>
      <c r="AG111" s="117"/>
      <c r="AH111" s="48"/>
      <c r="AI111" s="118"/>
      <c r="AK111" s="118"/>
      <c r="AM111" s="118"/>
    </row>
    <row r="112" spans="1:41" x14ac:dyDescent="0.3">
      <c r="A112" s="181" t="s">
        <v>196</v>
      </c>
      <c r="B112" s="18"/>
      <c r="C112" s="108"/>
      <c r="D112" s="20"/>
      <c r="E112" s="108"/>
      <c r="F112" s="18"/>
      <c r="G112" s="108"/>
      <c r="H112" s="108"/>
      <c r="I112" s="18"/>
      <c r="J112" s="108"/>
      <c r="K112" s="108"/>
      <c r="L112" s="18"/>
      <c r="M112" s="108"/>
      <c r="N112" s="108"/>
      <c r="O112" s="115"/>
      <c r="P112" s="18" t="s">
        <v>18</v>
      </c>
      <c r="Q112" s="113">
        <f>'Imports - Data (Adjusted) - 1'!AI112/'Imports - Data (Adjusted) - 1'!AH112</f>
        <v>5.0769230769230766</v>
      </c>
      <c r="R112" s="114"/>
      <c r="S112" s="114"/>
      <c r="T112" s="18"/>
      <c r="U112" s="113"/>
      <c r="V112" s="113"/>
      <c r="W112" s="113"/>
      <c r="X112" s="18"/>
      <c r="Y112" s="108"/>
      <c r="AD112" s="18"/>
      <c r="AE112" s="117"/>
      <c r="AF112" s="18"/>
      <c r="AG112" s="117"/>
      <c r="AH112" s="18"/>
      <c r="AI112" s="118"/>
      <c r="AJ112" s="18"/>
      <c r="AK112" s="118"/>
      <c r="AL112" s="18"/>
      <c r="AM112" s="118"/>
      <c r="AN112" s="18"/>
    </row>
    <row r="113" spans="1:41" x14ac:dyDescent="0.3">
      <c r="A113" s="180" t="s">
        <v>197</v>
      </c>
      <c r="B113" s="18"/>
      <c r="C113" s="108"/>
      <c r="D113" s="20"/>
      <c r="E113" s="108"/>
      <c r="F113" s="18"/>
      <c r="G113" s="108"/>
      <c r="H113" s="108"/>
      <c r="I113" s="18"/>
      <c r="J113" s="108"/>
      <c r="K113" s="108"/>
      <c r="L113" s="18"/>
      <c r="M113" s="108"/>
      <c r="N113" s="108"/>
      <c r="O113" s="115"/>
      <c r="P113" s="48"/>
      <c r="Q113" s="113"/>
      <c r="R113" s="114"/>
      <c r="S113" s="114"/>
      <c r="T113" s="18"/>
      <c r="U113" s="113"/>
      <c r="V113" s="113"/>
      <c r="W113" s="113"/>
      <c r="X113" s="18"/>
      <c r="Y113" s="108"/>
      <c r="Z113" s="18" t="s">
        <v>18</v>
      </c>
      <c r="AC113" s="108">
        <f>'Imports - Data (Adjusted) - 1'!BD113/'Imports - Data (Adjusted) - 1'!BC113</f>
        <v>22.301282051282051</v>
      </c>
      <c r="AD113" s="18"/>
      <c r="AE113" s="117"/>
      <c r="AF113" s="18"/>
      <c r="AG113" s="117"/>
      <c r="AH113" s="48"/>
      <c r="AI113" s="118"/>
      <c r="AK113" s="118"/>
      <c r="AM113" s="118"/>
    </row>
    <row r="114" spans="1:41" x14ac:dyDescent="0.3">
      <c r="A114" s="25" t="s">
        <v>63</v>
      </c>
      <c r="B114" s="51"/>
      <c r="C114" s="113"/>
      <c r="D114" s="20"/>
      <c r="E114" s="113"/>
      <c r="F114" s="18"/>
      <c r="G114" s="108"/>
      <c r="H114" s="108"/>
      <c r="I114" s="18"/>
      <c r="J114" s="114"/>
      <c r="K114" s="114"/>
      <c r="L114" s="18"/>
      <c r="M114" s="108"/>
      <c r="N114" s="108"/>
      <c r="O114" s="115"/>
      <c r="P114" s="18"/>
      <c r="Q114" s="113"/>
      <c r="R114" s="114"/>
      <c r="S114" s="114"/>
      <c r="T114" s="18"/>
      <c r="U114" s="113"/>
      <c r="V114" s="113"/>
      <c r="W114" s="113"/>
      <c r="X114" s="18"/>
      <c r="Y114" s="108"/>
      <c r="AD114" s="18"/>
      <c r="AE114" s="117"/>
      <c r="AF114" s="18"/>
      <c r="AG114" s="117"/>
      <c r="AH114" s="48"/>
      <c r="AI114" s="118"/>
      <c r="AK114" s="118"/>
      <c r="AM114" s="118"/>
    </row>
    <row r="115" spans="1:41" x14ac:dyDescent="0.3">
      <c r="A115" s="180" t="s">
        <v>89</v>
      </c>
      <c r="B115" s="51"/>
      <c r="C115" s="113"/>
      <c r="D115" s="20"/>
      <c r="E115" s="113"/>
      <c r="F115" s="18"/>
      <c r="G115" s="108"/>
      <c r="H115" s="108"/>
      <c r="I115" s="18"/>
      <c r="J115" s="114"/>
      <c r="K115" s="114"/>
      <c r="L115" s="18"/>
      <c r="M115" s="108"/>
      <c r="N115" s="108"/>
      <c r="O115" s="115"/>
      <c r="P115" s="48"/>
      <c r="Q115" s="113"/>
      <c r="R115" s="114"/>
      <c r="S115" s="114"/>
      <c r="T115" s="18"/>
      <c r="U115" s="113"/>
      <c r="V115" s="113"/>
      <c r="W115" s="113"/>
      <c r="X115" s="18" t="s">
        <v>7</v>
      </c>
      <c r="Y115" s="108">
        <f>'Imports - Data (Adjusted) - 1'!AW115/'Imports - Data (Adjusted) - 1'!AV115</f>
        <v>0.53340909090909094</v>
      </c>
      <c r="Z115" s="18" t="s">
        <v>7</v>
      </c>
      <c r="AA115" s="116">
        <f>'Imports - Data (Adjusted) - 1'!AZ115/'Imports - Data (Adjusted) - 1'!AY115</f>
        <v>0.56665938069216759</v>
      </c>
      <c r="AB115" s="108">
        <f>'Imports - Data (Adjusted) - 1'!BB115/'Imports - Data (Adjusted) - 1'!BA115</f>
        <v>0.53335691545808273</v>
      </c>
      <c r="AC115" s="108">
        <f>'Imports - Data (Adjusted) - 1'!BD115/'Imports - Data (Adjusted) - 1'!BC115</f>
        <v>0.53333333333333333</v>
      </c>
      <c r="AD115" s="18"/>
      <c r="AE115" s="117"/>
      <c r="AF115" s="18"/>
      <c r="AG115" s="117"/>
      <c r="AH115" s="48" t="s">
        <v>7</v>
      </c>
      <c r="AI115" s="118"/>
      <c r="AJ115" s="62" t="s">
        <v>12</v>
      </c>
      <c r="AK115" s="118">
        <f>'Imports - Data (Adjusted) - 1'!BP115/'Imports - Data (Adjusted) - 1'!BO115</f>
        <v>9.1047297297297298</v>
      </c>
      <c r="AL115" s="15" t="s">
        <v>12</v>
      </c>
      <c r="AM115" s="118">
        <f>'Imports - Data (Adjusted) - 1'!BS115/'Imports - Data (Adjusted) - 1'!BR115</f>
        <v>11.554666666666666</v>
      </c>
      <c r="AN115" s="15" t="s">
        <v>12</v>
      </c>
      <c r="AO115" s="116">
        <f>'Imports - Data (Adjusted) - 1'!BV115/'Imports - Data (Adjusted) - 1'!BU115</f>
        <v>10.755120213713267</v>
      </c>
    </row>
    <row r="116" spans="1:41" x14ac:dyDescent="0.3">
      <c r="A116" s="180" t="s">
        <v>198</v>
      </c>
      <c r="B116" s="51"/>
      <c r="C116" s="113"/>
      <c r="D116" s="20"/>
      <c r="E116" s="113"/>
      <c r="F116" s="18"/>
      <c r="G116" s="108"/>
      <c r="H116" s="108"/>
      <c r="I116" s="18"/>
      <c r="J116" s="114"/>
      <c r="K116" s="114"/>
      <c r="L116" s="18" t="s">
        <v>7</v>
      </c>
      <c r="M116" s="108"/>
      <c r="N116" s="108">
        <f>'Imports - Data (Adjusted) - 1'!AD116/'Imports - Data (Adjusted) - 1'!AC116</f>
        <v>2.2570036540803899</v>
      </c>
      <c r="O116" s="115">
        <f>'Imports - Data (Adjusted) - 1'!AF116/'Imports - Data (Adjusted) - 1'!AE116</f>
        <v>2.318400592373195</v>
      </c>
      <c r="P116" s="48" t="s">
        <v>7</v>
      </c>
      <c r="Q116" s="113">
        <f>'Imports - Data (Adjusted) - 1'!AI116/'Imports - Data (Adjusted) - 1'!AH116</f>
        <v>2.75177304964539</v>
      </c>
      <c r="R116" s="114">
        <f>'Imports - Data (Adjusted) - 1'!AK116/'Imports - Data (Adjusted) - 1'!AJ116</f>
        <v>3.0804208944006013</v>
      </c>
      <c r="S116" s="114">
        <f>'Imports - Data (Adjusted) - 1'!AM116/'Imports - Data (Adjusted) - 1'!AL116</f>
        <v>2.8422712933753944</v>
      </c>
      <c r="T116" s="18" t="s">
        <v>7</v>
      </c>
      <c r="U116" s="113">
        <f>'Imports - Data (Adjusted) - 1'!AP116/'Imports - Data (Adjusted) - 1'!AO116</f>
        <v>3.4659533073929962</v>
      </c>
      <c r="V116" s="113">
        <f>'Imports - Data (Adjusted) - 1'!AR116/'Imports - Data (Adjusted) - 1'!AQ116</f>
        <v>3.2401581880280426</v>
      </c>
      <c r="W116" s="113">
        <f>'Imports - Data (Adjusted) - 1'!AT116/'Imports - Data (Adjusted) - 1'!AS116</f>
        <v>1.6197641948495192</v>
      </c>
      <c r="X116" s="18" t="s">
        <v>7</v>
      </c>
      <c r="Y116" s="108"/>
      <c r="Z116" s="18" t="s">
        <v>7</v>
      </c>
      <c r="AA116" s="116">
        <f>'Imports - Data (Adjusted) - 1'!AZ116/'Imports - Data (Adjusted) - 1'!AY116</f>
        <v>4.2001494768310916</v>
      </c>
      <c r="AB116" s="108">
        <f>'Imports - Data (Adjusted) - 1'!BB116/'Imports - Data (Adjusted) - 1'!BA116</f>
        <v>3.8000169981302054</v>
      </c>
      <c r="AC116" s="108">
        <f>'Imports - Data (Adjusted) - 1'!BD116/'Imports - Data (Adjusted) - 1'!BC116</f>
        <v>4.0003336670003335</v>
      </c>
      <c r="AD116" s="18" t="s">
        <v>7</v>
      </c>
      <c r="AE116" s="117">
        <f>'Imports - Data (Adjusted) - 1'!BG116/'Imports - Data (Adjusted) - 1'!BF116</f>
        <v>3.4302069572875387</v>
      </c>
      <c r="AF116" s="18" t="s">
        <v>7</v>
      </c>
      <c r="AG116" s="117">
        <f>'Imports - Data (Adjusted) - 1'!BJ116/'Imports - Data (Adjusted) - 1'!BI116</f>
        <v>4.3300573435399352</v>
      </c>
      <c r="AH116" s="20" t="s">
        <v>7</v>
      </c>
      <c r="AI116" s="118">
        <f>'Imports - Data (Adjusted) - 1'!BM116/'Imports - Data (Adjusted) - 1'!BL116</f>
        <v>4.2029517957813392</v>
      </c>
      <c r="AJ116" s="20" t="s">
        <v>7</v>
      </c>
      <c r="AK116" s="118">
        <f>'Imports - Data (Adjusted) - 1'!BP116/'Imports - Data (Adjusted) - 1'!BO116</f>
        <v>5.0399002493765588</v>
      </c>
      <c r="AL116" s="15" t="s">
        <v>7</v>
      </c>
      <c r="AM116" s="118">
        <f>'Imports - Data (Adjusted) - 1'!BS116/'Imports - Data (Adjusted) - 1'!BR116</f>
        <v>4.8308823529411766</v>
      </c>
      <c r="AN116" s="58" t="s">
        <v>69</v>
      </c>
      <c r="AO116" s="116">
        <f>'Imports - Data (Adjusted) - 1'!BV116/'Imports - Data (Adjusted) - 1'!BU116</f>
        <v>0.18947827341148088</v>
      </c>
    </row>
    <row r="117" spans="1:41" x14ac:dyDescent="0.3">
      <c r="A117" s="180" t="s">
        <v>199</v>
      </c>
      <c r="B117" s="51"/>
      <c r="C117" s="113"/>
      <c r="D117" s="20"/>
      <c r="E117" s="113"/>
      <c r="F117" s="18"/>
      <c r="G117" s="108"/>
      <c r="H117" s="108"/>
      <c r="I117" s="18"/>
      <c r="J117" s="114"/>
      <c r="K117" s="114"/>
      <c r="L117" s="18"/>
      <c r="M117" s="108"/>
      <c r="N117" s="108"/>
      <c r="O117" s="115"/>
      <c r="P117" s="48"/>
      <c r="Q117" s="113"/>
      <c r="R117" s="114"/>
      <c r="S117" s="114"/>
      <c r="T117" s="18"/>
      <c r="U117" s="113"/>
      <c r="V117" s="113"/>
      <c r="W117" s="113"/>
      <c r="X117" s="18"/>
      <c r="Y117" s="108"/>
      <c r="AD117" s="48"/>
      <c r="AE117" s="117"/>
      <c r="AF117" s="48"/>
      <c r="AG117" s="117"/>
      <c r="AH117" s="48"/>
      <c r="AI117" s="118"/>
      <c r="AK117" s="118"/>
      <c r="AM117" s="118"/>
    </row>
    <row r="118" spans="1:41" x14ac:dyDescent="0.3">
      <c r="A118" s="198" t="s">
        <v>397</v>
      </c>
      <c r="B118" s="51"/>
      <c r="C118" s="113"/>
      <c r="D118" s="20"/>
      <c r="E118" s="113"/>
      <c r="F118" s="18"/>
      <c r="G118" s="108"/>
      <c r="H118" s="108"/>
      <c r="I118" s="18"/>
      <c r="J118" s="114"/>
      <c r="K118" s="114"/>
      <c r="L118" s="18" t="s">
        <v>7</v>
      </c>
      <c r="M118" s="108"/>
      <c r="N118" s="108"/>
      <c r="O118" s="115">
        <f>'Imports - Data (Adjusted) - 1'!AF118/'Imports - Data (Adjusted) - 1'!AE118</f>
        <v>1.189041095890411</v>
      </c>
      <c r="P118" s="48" t="s">
        <v>7</v>
      </c>
      <c r="Q118" s="113">
        <f>'Imports - Data (Adjusted) - 1'!AI118/'Imports - Data (Adjusted) - 1'!AH118</f>
        <v>1.3282548476454294</v>
      </c>
      <c r="R118" s="114">
        <f>'Imports - Data (Adjusted) - 1'!AK118/'Imports - Data (Adjusted) - 1'!AJ118</f>
        <v>2</v>
      </c>
      <c r="S118" s="114">
        <f>'Imports - Data (Adjusted) - 1'!AM118/'Imports - Data (Adjusted) - 1'!AL118</f>
        <v>1.4920863309352519</v>
      </c>
      <c r="T118" s="18" t="s">
        <v>7</v>
      </c>
      <c r="U118" s="113">
        <f>'Imports - Data (Adjusted) - 1'!AP118/'Imports - Data (Adjusted) - 1'!AO118</f>
        <v>1.6</v>
      </c>
      <c r="V118" s="113">
        <f>'Imports - Data (Adjusted) - 1'!AR118/'Imports - Data (Adjusted) - 1'!AQ118</f>
        <v>1.333793103448276</v>
      </c>
      <c r="W118" s="113"/>
      <c r="X118" s="18" t="s">
        <v>18</v>
      </c>
      <c r="Y118" s="108"/>
      <c r="AD118" s="48"/>
      <c r="AE118" s="117"/>
      <c r="AF118" s="48"/>
      <c r="AG118" s="117"/>
      <c r="AH118" s="48"/>
      <c r="AI118" s="118"/>
      <c r="AK118" s="118"/>
      <c r="AM118" s="118"/>
    </row>
    <row r="119" spans="1:41" x14ac:dyDescent="0.3">
      <c r="A119" s="198" t="s">
        <v>232</v>
      </c>
      <c r="B119" s="51"/>
      <c r="C119" s="113"/>
      <c r="D119" s="20"/>
      <c r="E119" s="113"/>
      <c r="F119" s="18"/>
      <c r="G119" s="108"/>
      <c r="H119" s="108"/>
      <c r="I119" s="18"/>
      <c r="J119" s="114"/>
      <c r="K119" s="114"/>
      <c r="L119" s="18" t="s">
        <v>7</v>
      </c>
      <c r="M119" s="108"/>
      <c r="N119" s="108">
        <f>'Imports - Data (Adjusted) - 1'!AD119/'Imports - Data (Adjusted) - 1'!AC119</f>
        <v>4.1233830845771147</v>
      </c>
      <c r="O119" s="115">
        <f>'Imports - Data (Adjusted) - 1'!AF119/'Imports - Data (Adjusted) - 1'!AE119</f>
        <v>4.2863387978142073</v>
      </c>
      <c r="P119" s="48"/>
      <c r="Q119" s="113"/>
      <c r="R119" s="114"/>
      <c r="S119" s="114"/>
      <c r="T119" s="18"/>
      <c r="U119" s="113"/>
      <c r="V119" s="113"/>
      <c r="W119" s="113"/>
      <c r="X119" s="18"/>
      <c r="Y119" s="108"/>
      <c r="AD119" s="48"/>
      <c r="AE119" s="117"/>
      <c r="AF119" s="48"/>
      <c r="AG119" s="117"/>
      <c r="AH119" s="48"/>
      <c r="AI119" s="118"/>
      <c r="AK119" s="118"/>
      <c r="AM119" s="118"/>
    </row>
    <row r="120" spans="1:41" x14ac:dyDescent="0.3">
      <c r="A120" s="180" t="s">
        <v>200</v>
      </c>
      <c r="B120" s="51"/>
      <c r="C120" s="113"/>
      <c r="D120" s="20"/>
      <c r="E120" s="113"/>
      <c r="F120" s="18"/>
      <c r="G120" s="108"/>
      <c r="H120" s="108"/>
      <c r="I120" s="18"/>
      <c r="J120" s="114"/>
      <c r="K120" s="114"/>
      <c r="L120" s="18"/>
      <c r="M120" s="108"/>
      <c r="N120" s="108"/>
      <c r="O120" s="115"/>
      <c r="P120" s="48"/>
      <c r="Q120" s="113"/>
      <c r="R120" s="114"/>
      <c r="S120" s="114"/>
      <c r="T120" s="18"/>
      <c r="U120" s="113"/>
      <c r="V120" s="113"/>
      <c r="W120" s="113"/>
      <c r="X120" s="18"/>
      <c r="Y120" s="108"/>
      <c r="Z120" s="18" t="s">
        <v>7</v>
      </c>
      <c r="AC120" s="108">
        <f>'Imports - Data (Adjusted) - 1'!BD120/'Imports - Data (Adjusted) - 1'!BC120</f>
        <v>1.3393034825870647</v>
      </c>
      <c r="AD120" s="18"/>
      <c r="AE120" s="117"/>
      <c r="AF120" s="18"/>
      <c r="AG120" s="117"/>
      <c r="AH120" s="48"/>
      <c r="AI120" s="118"/>
      <c r="AK120" s="118"/>
      <c r="AL120" s="15" t="s">
        <v>7</v>
      </c>
      <c r="AM120" s="118"/>
      <c r="AN120" s="15" t="s">
        <v>7</v>
      </c>
      <c r="AO120" s="116">
        <f>'Imports - Data (Adjusted) - 1'!BV120/'Imports - Data (Adjusted) - 1'!BU120</f>
        <v>1.3433188805675995</v>
      </c>
    </row>
    <row r="121" spans="1:41" x14ac:dyDescent="0.3">
      <c r="A121" s="180" t="s">
        <v>201</v>
      </c>
      <c r="B121" s="51"/>
      <c r="C121" s="113"/>
      <c r="D121" s="20"/>
      <c r="E121" s="113"/>
      <c r="F121" s="18"/>
      <c r="G121" s="108"/>
      <c r="H121" s="108"/>
      <c r="I121" s="18"/>
      <c r="J121" s="114"/>
      <c r="K121" s="114"/>
      <c r="L121" s="18"/>
      <c r="M121" s="108"/>
      <c r="N121" s="108"/>
      <c r="O121" s="115"/>
      <c r="P121" s="48"/>
      <c r="Q121" s="113"/>
      <c r="R121" s="114"/>
      <c r="S121" s="114"/>
      <c r="T121" s="18"/>
      <c r="U121" s="113"/>
      <c r="V121" s="113"/>
      <c r="W121" s="113"/>
      <c r="X121" s="18"/>
      <c r="Y121" s="108"/>
      <c r="AD121" s="18"/>
      <c r="AE121" s="117"/>
      <c r="AF121" s="49"/>
      <c r="AG121" s="117"/>
      <c r="AH121" s="48"/>
      <c r="AI121" s="118"/>
      <c r="AK121" s="118"/>
      <c r="AM121" s="118"/>
      <c r="AN121" s="15" t="s">
        <v>12</v>
      </c>
      <c r="AO121" s="116">
        <f>'Imports - Data (Adjusted) - 1'!BV121/'Imports - Data (Adjusted) - 1'!BU121</f>
        <v>8.5316622691292867</v>
      </c>
    </row>
    <row r="122" spans="1:41" x14ac:dyDescent="0.3">
      <c r="A122" s="180" t="s">
        <v>202</v>
      </c>
      <c r="B122" s="51"/>
      <c r="C122" s="113"/>
      <c r="D122" s="20"/>
      <c r="E122" s="113"/>
      <c r="F122" s="18"/>
      <c r="G122" s="108"/>
      <c r="H122" s="108"/>
      <c r="I122" s="18"/>
      <c r="J122" s="114"/>
      <c r="K122" s="114"/>
      <c r="L122" s="18"/>
      <c r="M122" s="108"/>
      <c r="N122" s="108"/>
      <c r="O122" s="115"/>
      <c r="P122" s="48"/>
      <c r="Q122" s="113"/>
      <c r="R122" s="114"/>
      <c r="S122" s="114"/>
      <c r="T122" s="18"/>
      <c r="U122" s="113"/>
      <c r="V122" s="113"/>
      <c r="W122" s="113"/>
      <c r="X122" s="18"/>
      <c r="Y122" s="108"/>
      <c r="AD122" s="18"/>
      <c r="AE122" s="117"/>
      <c r="AF122" s="49"/>
      <c r="AG122" s="117"/>
      <c r="AH122" s="48"/>
      <c r="AI122" s="118"/>
      <c r="AK122" s="118"/>
      <c r="AM122" s="118"/>
      <c r="AN122" s="15" t="s">
        <v>12</v>
      </c>
      <c r="AO122" s="116">
        <f>'Imports - Data (Adjusted) - 1'!BV122/'Imports - Data (Adjusted) - 1'!BU122</f>
        <v>10.699453551912569</v>
      </c>
    </row>
    <row r="123" spans="1:41" x14ac:dyDescent="0.3">
      <c r="A123" s="25" t="s">
        <v>21</v>
      </c>
      <c r="B123" s="51"/>
      <c r="C123" s="113"/>
      <c r="D123" s="20"/>
      <c r="E123" s="113"/>
      <c r="F123" s="18"/>
      <c r="G123" s="108"/>
      <c r="H123" s="108"/>
      <c r="I123" s="18"/>
      <c r="J123" s="114"/>
      <c r="K123" s="114"/>
      <c r="L123" s="18"/>
      <c r="M123" s="108"/>
      <c r="N123" s="108"/>
      <c r="O123" s="115"/>
      <c r="P123" s="48"/>
      <c r="Q123" s="113"/>
      <c r="R123" s="114"/>
      <c r="S123" s="114"/>
      <c r="T123" s="18"/>
      <c r="U123" s="113"/>
      <c r="V123" s="113"/>
      <c r="W123" s="113"/>
      <c r="X123" s="18"/>
      <c r="Y123" s="108"/>
      <c r="AD123" s="18" t="s">
        <v>7</v>
      </c>
      <c r="AE123" s="117">
        <f>'Imports - Data (Adjusted) - 1'!BG123/'Imports - Data (Adjusted) - 1'!BF123</f>
        <v>0.26666666666666666</v>
      </c>
      <c r="AF123" s="49"/>
      <c r="AG123" s="117">
        <f>'Imports - Data (Adjusted) - 1'!BJ123/'Imports - Data (Adjusted) - 1'!BI123</f>
        <v>0.33333333333333331</v>
      </c>
      <c r="AH123" s="48" t="s">
        <v>7</v>
      </c>
      <c r="AI123" s="118">
        <f>'Imports - Data (Adjusted) - 1'!BM123/'Imports - Data (Adjusted) - 1'!BL123</f>
        <v>8.3428571428571435E-2</v>
      </c>
      <c r="AJ123" s="15" t="s">
        <v>7</v>
      </c>
      <c r="AK123" s="118">
        <f>'Imports - Data (Adjusted) - 1'!BP123/'Imports - Data (Adjusted) - 1'!BO123</f>
        <v>0.26679999999999998</v>
      </c>
      <c r="AL123" s="15" t="s">
        <v>7</v>
      </c>
      <c r="AM123" s="118"/>
    </row>
    <row r="124" spans="1:41" x14ac:dyDescent="0.3">
      <c r="A124" s="18" t="s">
        <v>64</v>
      </c>
      <c r="B124" s="18"/>
      <c r="C124" s="108"/>
      <c r="D124" s="20"/>
      <c r="E124" s="108"/>
      <c r="F124" s="18"/>
      <c r="G124" s="108"/>
      <c r="H124" s="108"/>
      <c r="I124" s="18"/>
      <c r="J124" s="108"/>
      <c r="K124" s="108"/>
      <c r="L124" s="18"/>
      <c r="M124" s="108"/>
      <c r="N124" s="108"/>
      <c r="O124" s="115"/>
      <c r="P124" s="18"/>
      <c r="Q124" s="113"/>
      <c r="R124" s="114"/>
      <c r="S124" s="114"/>
      <c r="T124" s="18"/>
      <c r="U124" s="113"/>
      <c r="V124" s="113"/>
      <c r="W124" s="113"/>
      <c r="X124" s="18"/>
      <c r="Y124" s="108"/>
      <c r="AD124" s="18"/>
      <c r="AE124" s="117"/>
      <c r="AF124" s="18"/>
      <c r="AG124" s="117"/>
      <c r="AH124" s="18"/>
      <c r="AI124" s="118"/>
      <c r="AJ124" s="18"/>
      <c r="AK124" s="118"/>
      <c r="AL124" s="18"/>
      <c r="AM124" s="118"/>
      <c r="AN124" s="18"/>
    </row>
    <row r="125" spans="1:41" x14ac:dyDescent="0.3">
      <c r="A125" s="25" t="s">
        <v>22</v>
      </c>
      <c r="B125" s="51"/>
      <c r="C125" s="113"/>
      <c r="D125" s="20"/>
      <c r="E125" s="113"/>
      <c r="F125" s="18"/>
      <c r="G125" s="108"/>
      <c r="H125" s="108"/>
      <c r="I125" s="18"/>
      <c r="J125" s="114"/>
      <c r="K125" s="114"/>
      <c r="L125" s="18"/>
      <c r="M125" s="108"/>
      <c r="N125" s="108"/>
      <c r="O125" s="115"/>
      <c r="P125" s="48"/>
      <c r="Q125" s="113"/>
      <c r="R125" s="114"/>
      <c r="S125" s="114"/>
      <c r="T125" s="18"/>
      <c r="U125" s="113"/>
      <c r="V125" s="113"/>
      <c r="W125" s="113"/>
      <c r="X125" s="18"/>
      <c r="Y125" s="108"/>
      <c r="AD125" s="18"/>
      <c r="AE125" s="117"/>
      <c r="AF125" s="49"/>
      <c r="AG125" s="117"/>
      <c r="AH125" s="48"/>
      <c r="AI125" s="118"/>
      <c r="AK125" s="118"/>
      <c r="AM125" s="118"/>
    </row>
    <row r="126" spans="1:41" x14ac:dyDescent="0.3">
      <c r="A126" s="25" t="s">
        <v>53</v>
      </c>
      <c r="B126" s="51"/>
      <c r="C126" s="113"/>
      <c r="D126" s="20"/>
      <c r="E126" s="113"/>
      <c r="F126" s="18"/>
      <c r="G126" s="108"/>
      <c r="H126" s="108"/>
      <c r="I126" s="18"/>
      <c r="J126" s="114"/>
      <c r="K126" s="114"/>
      <c r="L126" s="18"/>
      <c r="M126" s="108"/>
      <c r="N126" s="108"/>
      <c r="O126" s="115"/>
      <c r="P126" s="18"/>
      <c r="Q126" s="113"/>
      <c r="R126" s="114"/>
      <c r="S126" s="114"/>
      <c r="T126" s="18"/>
      <c r="U126" s="113"/>
      <c r="V126" s="113"/>
      <c r="W126" s="113"/>
      <c r="X126" s="18"/>
      <c r="Y126" s="108"/>
      <c r="AD126" s="18"/>
      <c r="AE126" s="117"/>
      <c r="AF126" s="49"/>
      <c r="AG126" s="117"/>
      <c r="AH126" s="48"/>
      <c r="AI126" s="118"/>
      <c r="AK126" s="118"/>
      <c r="AM126" s="118"/>
    </row>
    <row r="127" spans="1:41" x14ac:dyDescent="0.3">
      <c r="A127" s="180" t="s">
        <v>204</v>
      </c>
      <c r="B127" s="51"/>
      <c r="C127" s="113"/>
      <c r="D127" s="20"/>
      <c r="E127" s="113"/>
      <c r="F127" s="18"/>
      <c r="G127" s="108"/>
      <c r="H127" s="108"/>
      <c r="I127" s="18"/>
      <c r="J127" s="114"/>
      <c r="K127" s="114"/>
      <c r="L127" s="18"/>
      <c r="M127" s="108"/>
      <c r="N127" s="108"/>
      <c r="O127" s="115"/>
      <c r="P127" s="48"/>
      <c r="Q127" s="113"/>
      <c r="R127" s="114"/>
      <c r="S127" s="114"/>
      <c r="T127" s="18"/>
      <c r="U127" s="113"/>
      <c r="V127" s="113"/>
      <c r="W127" s="113"/>
      <c r="X127" s="18"/>
      <c r="Y127" s="108"/>
      <c r="Z127" s="18" t="s">
        <v>7</v>
      </c>
      <c r="AA127" s="116">
        <f>'Imports - Data (Adjusted) - 1'!AZ127/'Imports - Data (Adjusted) - 1'!AY127</f>
        <v>0.29943502824858759</v>
      </c>
      <c r="AB127" s="108">
        <f>'Imports - Data (Adjusted) - 1'!BB127/'Imports - Data (Adjusted) - 1'!BA127</f>
        <v>0.32240437158469948</v>
      </c>
      <c r="AD127" s="18" t="s">
        <v>7</v>
      </c>
      <c r="AE127" s="117">
        <f>'Imports - Data (Adjusted) - 1'!BG127/'Imports - Data (Adjusted) - 1'!BF127</f>
        <v>2.4</v>
      </c>
      <c r="AF127" s="18" t="s">
        <v>7</v>
      </c>
      <c r="AG127" s="117">
        <f>'Imports - Data (Adjusted) - 1'!BJ127/'Imports - Data (Adjusted) - 1'!BI127</f>
        <v>2.400607441154138</v>
      </c>
      <c r="AH127" s="15" t="s">
        <v>7</v>
      </c>
      <c r="AI127" s="118">
        <f>'Imports - Data (Adjusted) - 1'!BM127/'Imports - Data (Adjusted) - 1'!BL127</f>
        <v>1.3333333333333333</v>
      </c>
      <c r="AK127" s="118"/>
      <c r="AM127" s="118"/>
    </row>
    <row r="128" spans="1:41" x14ac:dyDescent="0.3">
      <c r="A128" s="180" t="s">
        <v>203</v>
      </c>
      <c r="B128" s="51"/>
      <c r="C128" s="113"/>
      <c r="D128" s="20"/>
      <c r="E128" s="113"/>
      <c r="F128" s="18"/>
      <c r="G128" s="108"/>
      <c r="H128" s="108"/>
      <c r="I128" s="18"/>
      <c r="J128" s="114"/>
      <c r="K128" s="114"/>
      <c r="L128" s="18"/>
      <c r="M128" s="108"/>
      <c r="N128" s="108"/>
      <c r="O128" s="115"/>
      <c r="P128" s="18"/>
      <c r="Q128" s="113"/>
      <c r="R128" s="114"/>
      <c r="S128" s="114"/>
      <c r="T128" s="18"/>
      <c r="U128" s="113"/>
      <c r="V128" s="113"/>
      <c r="W128" s="113"/>
      <c r="X128" s="18"/>
      <c r="Y128" s="108"/>
      <c r="Z128" s="18" t="s">
        <v>7</v>
      </c>
      <c r="AA128" s="116">
        <f>'Imports - Data (Adjusted) - 1'!AZ128/'Imports - Data (Adjusted) - 1'!AY128</f>
        <v>0.53333333333333333</v>
      </c>
      <c r="AB128" s="108">
        <f>'Imports - Data (Adjusted) - 1'!BB128/'Imports - Data (Adjusted) - 1'!BA128</f>
        <v>0.52631578947368418</v>
      </c>
      <c r="AD128" s="18"/>
      <c r="AE128" s="117"/>
      <c r="AF128" s="18"/>
      <c r="AG128" s="117"/>
      <c r="AH128" s="48"/>
      <c r="AI128" s="118"/>
      <c r="AK128" s="118"/>
      <c r="AM128" s="118"/>
    </row>
    <row r="129" spans="1:41" x14ac:dyDescent="0.3">
      <c r="A129" s="180" t="s">
        <v>205</v>
      </c>
      <c r="B129" s="51"/>
      <c r="C129" s="113"/>
      <c r="D129" s="20"/>
      <c r="E129" s="113"/>
      <c r="F129" s="18"/>
      <c r="G129" s="108"/>
      <c r="H129" s="108"/>
      <c r="I129" s="18"/>
      <c r="J129" s="114"/>
      <c r="K129" s="114"/>
      <c r="L129" s="18"/>
      <c r="M129" s="108"/>
      <c r="N129" s="108"/>
      <c r="O129" s="115"/>
      <c r="P129" s="18"/>
      <c r="Q129" s="113"/>
      <c r="R129" s="114"/>
      <c r="S129" s="114"/>
      <c r="T129" s="18"/>
      <c r="U129" s="113"/>
      <c r="V129" s="113"/>
      <c r="W129" s="113"/>
      <c r="X129" s="18"/>
      <c r="Y129" s="108"/>
      <c r="AD129" s="48"/>
      <c r="AE129" s="117"/>
      <c r="AF129" s="48"/>
      <c r="AG129" s="117"/>
      <c r="AH129" s="48"/>
      <c r="AI129" s="118"/>
      <c r="AK129" s="118"/>
      <c r="AM129" s="118"/>
    </row>
    <row r="130" spans="1:41" x14ac:dyDescent="0.3">
      <c r="A130" s="180" t="s">
        <v>206</v>
      </c>
      <c r="B130" s="51"/>
      <c r="C130" s="113"/>
      <c r="D130" s="20"/>
      <c r="E130" s="113"/>
      <c r="F130" s="18"/>
      <c r="G130" s="108"/>
      <c r="H130" s="108"/>
      <c r="I130" s="18"/>
      <c r="J130" s="114"/>
      <c r="K130" s="114"/>
      <c r="L130" s="18"/>
      <c r="M130" s="108"/>
      <c r="N130" s="108"/>
      <c r="O130" s="115"/>
      <c r="P130" s="48"/>
      <c r="Q130" s="113"/>
      <c r="R130" s="114"/>
      <c r="S130" s="114"/>
      <c r="T130" s="18"/>
      <c r="U130" s="113"/>
      <c r="V130" s="113"/>
      <c r="W130" s="113"/>
      <c r="X130" s="20" t="s">
        <v>7</v>
      </c>
      <c r="Y130" s="108">
        <f>'Imports - Data (Adjusted) - 1'!AW130/'Imports - Data (Adjusted) - 1'!AV130</f>
        <v>16.89</v>
      </c>
      <c r="Z130" s="18" t="s">
        <v>7</v>
      </c>
      <c r="AD130" s="18"/>
      <c r="AE130" s="117"/>
      <c r="AF130" s="18"/>
      <c r="AG130" s="117"/>
      <c r="AH130" s="48"/>
      <c r="AI130" s="118"/>
      <c r="AK130" s="118"/>
      <c r="AM130" s="118"/>
    </row>
    <row r="131" spans="1:41" x14ac:dyDescent="0.3">
      <c r="A131" s="180" t="s">
        <v>207</v>
      </c>
      <c r="B131" s="51"/>
      <c r="C131" s="113"/>
      <c r="D131" s="20"/>
      <c r="E131" s="113"/>
      <c r="F131" s="18" t="s">
        <v>7</v>
      </c>
      <c r="G131" s="108"/>
      <c r="H131" s="108">
        <f>'Imports - Data (Adjusted) - 1'!T131/'Imports - Data (Adjusted) - 1'!S131</f>
        <v>0.64772727272727271</v>
      </c>
      <c r="I131" s="18" t="s">
        <v>7</v>
      </c>
      <c r="J131" s="114">
        <f>'Imports - Data (Adjusted) - 1'!W131/'Imports - Data (Adjusted) - 1'!V131</f>
        <v>0.67536585365853663</v>
      </c>
      <c r="K131" s="114">
        <f>'Imports - Data (Adjusted) - 1'!Y131/'Imports - Data (Adjusted) - 1'!X131</f>
        <v>0.60376811594202895</v>
      </c>
      <c r="L131" s="18" t="s">
        <v>7</v>
      </c>
      <c r="M131" s="108">
        <f>'Imports - Data (Adjusted) - 1'!AB131/'Imports - Data (Adjusted) - 1'!AA131</f>
        <v>0.61107692307692307</v>
      </c>
      <c r="N131" s="108">
        <f>'Imports - Data (Adjusted) - 1'!AD131/'Imports - Data (Adjusted) - 1'!AC131</f>
        <v>0.66010638297872337</v>
      </c>
      <c r="O131" s="115">
        <f>'Imports - Data (Adjusted) - 1'!AF131/'Imports - Data (Adjusted) - 1'!AE131</f>
        <v>0.71862244897959182</v>
      </c>
      <c r="P131" s="48" t="s">
        <v>7</v>
      </c>
      <c r="Q131" s="113">
        <f>'Imports - Data (Adjusted) - 1'!AI131/'Imports - Data (Adjusted) - 1'!AH131</f>
        <v>0.66442477876106198</v>
      </c>
      <c r="R131" s="114"/>
      <c r="S131" s="114"/>
      <c r="T131" s="18" t="s">
        <v>7</v>
      </c>
      <c r="U131" s="113">
        <f>'Imports - Data (Adjusted) - 1'!AP131/'Imports - Data (Adjusted) - 1'!AO131</f>
        <v>2.6666666666666665</v>
      </c>
      <c r="V131" s="113">
        <f>'Imports - Data (Adjusted) - 1'!AR131/'Imports - Data (Adjusted) - 1'!AQ131</f>
        <v>4.4054054054054053</v>
      </c>
      <c r="W131" s="113">
        <f>'Imports - Data (Adjusted) - 1'!AT131/'Imports - Data (Adjusted) - 1'!AS131</f>
        <v>4</v>
      </c>
      <c r="X131" s="18" t="s">
        <v>7</v>
      </c>
      <c r="Y131" s="108">
        <f>'Imports - Data (Adjusted) - 1'!AW131/'Imports - Data (Adjusted) - 1'!AV131</f>
        <v>3.6666666666666665</v>
      </c>
      <c r="Z131" s="18" t="s">
        <v>7</v>
      </c>
      <c r="AA131" s="116">
        <f>'Imports - Data (Adjusted) - 1'!AZ131/'Imports - Data (Adjusted) - 1'!AY131</f>
        <v>3.0024691358024689</v>
      </c>
      <c r="AB131" s="108">
        <f>'Imports - Data (Adjusted) - 1'!BB131/'Imports - Data (Adjusted) - 1'!BA131</f>
        <v>3.3333333333333335</v>
      </c>
      <c r="AC131" s="108">
        <f>'Imports - Data (Adjusted) - 1'!BD131/'Imports - Data (Adjusted) - 1'!BC131</f>
        <v>1.8666666666666665</v>
      </c>
      <c r="AD131" s="18" t="s">
        <v>7</v>
      </c>
      <c r="AE131" s="117">
        <f>'Imports - Data (Adjusted) - 1'!BG131/'Imports - Data (Adjusted) - 1'!BF131</f>
        <v>0.53333333333333333</v>
      </c>
      <c r="AF131" s="18" t="s">
        <v>7</v>
      </c>
      <c r="AG131" s="117">
        <f>'Imports - Data (Adjusted) - 1'!BJ131/'Imports - Data (Adjusted) - 1'!BI131</f>
        <v>3.3866666666666667</v>
      </c>
      <c r="AH131" s="15" t="s">
        <v>7</v>
      </c>
      <c r="AI131" s="118">
        <f>'Imports - Data (Adjusted) - 1'!BM131/'Imports - Data (Adjusted) - 1'!BL131</f>
        <v>2.5</v>
      </c>
      <c r="AJ131" s="15" t="s">
        <v>7</v>
      </c>
      <c r="AK131" s="118">
        <f>'Imports - Data (Adjusted) - 1'!BP131/'Imports - Data (Adjusted) - 1'!BO131</f>
        <v>4.0285714285714285</v>
      </c>
      <c r="AL131" s="15" t="s">
        <v>7</v>
      </c>
      <c r="AM131" s="118">
        <f>'Imports - Data (Adjusted) - 1'!BS131/'Imports - Data (Adjusted) - 1'!BR131</f>
        <v>3.34</v>
      </c>
      <c r="AN131" s="15" t="s">
        <v>7</v>
      </c>
      <c r="AO131" s="116">
        <f>'Imports - Data (Adjusted) - 1'!BV131/'Imports - Data (Adjusted) - 1'!BU131</f>
        <v>3.3333333333333335</v>
      </c>
    </row>
    <row r="132" spans="1:41" x14ac:dyDescent="0.3">
      <c r="A132" s="180" t="s">
        <v>208</v>
      </c>
      <c r="B132" s="51"/>
      <c r="C132" s="113"/>
      <c r="D132" s="20"/>
      <c r="E132" s="113"/>
      <c r="F132" s="18"/>
      <c r="G132" s="108"/>
      <c r="H132" s="108"/>
      <c r="I132" s="18"/>
      <c r="J132" s="114"/>
      <c r="K132" s="114"/>
      <c r="L132" s="18"/>
      <c r="M132" s="108"/>
      <c r="N132" s="108"/>
      <c r="O132" s="115"/>
      <c r="P132" s="48"/>
      <c r="Q132" s="113"/>
      <c r="R132" s="114"/>
      <c r="S132" s="114"/>
      <c r="T132" s="18" t="s">
        <v>7</v>
      </c>
      <c r="U132" s="113">
        <f>'Imports - Data (Adjusted) - 1'!AP132/'Imports - Data (Adjusted) - 1'!AO132</f>
        <v>1</v>
      </c>
      <c r="V132" s="113">
        <f>'Imports - Data (Adjusted) - 1'!AR132/'Imports - Data (Adjusted) - 1'!AQ132</f>
        <v>1</v>
      </c>
      <c r="W132" s="113">
        <f>'Imports - Data (Adjusted) - 1'!AT132/'Imports - Data (Adjusted) - 1'!AS132</f>
        <v>1</v>
      </c>
      <c r="X132" s="18" t="s">
        <v>7</v>
      </c>
      <c r="Y132" s="108">
        <f>'Imports - Data (Adjusted) - 1'!AW132/'Imports - Data (Adjusted) - 1'!AV132</f>
        <v>0.8</v>
      </c>
      <c r="Z132" s="18" t="s">
        <v>7</v>
      </c>
      <c r="AA132" s="116">
        <f>'Imports - Data (Adjusted) - 1'!AZ132/'Imports - Data (Adjusted) - 1'!AY132</f>
        <v>0.6</v>
      </c>
      <c r="AB132" s="108">
        <f>'Imports - Data (Adjusted) - 1'!BB132/'Imports - Data (Adjusted) - 1'!BA132</f>
        <v>0.55202492211838006</v>
      </c>
      <c r="AC132" s="108">
        <f>'Imports - Data (Adjusted) - 1'!BD132/'Imports - Data (Adjusted) - 1'!BC132</f>
        <v>0.66666666666666674</v>
      </c>
      <c r="AD132" s="18" t="s">
        <v>7</v>
      </c>
      <c r="AE132" s="117"/>
      <c r="AF132" s="18" t="s">
        <v>7</v>
      </c>
      <c r="AG132" s="117">
        <f>'Imports - Data (Adjusted) - 1'!BJ132/'Imports - Data (Adjusted) - 1'!BI132</f>
        <v>0.4</v>
      </c>
      <c r="AH132" s="15" t="s">
        <v>7</v>
      </c>
      <c r="AI132" s="118">
        <f>'Imports - Data (Adjusted) - 1'!BM132/'Imports - Data (Adjusted) - 1'!BL132</f>
        <v>0.93633125556544972</v>
      </c>
      <c r="AJ132" s="15" t="s">
        <v>7</v>
      </c>
      <c r="AK132" s="118">
        <f>'Imports - Data (Adjusted) - 1'!BP132/'Imports - Data (Adjusted) - 1'!BO132</f>
        <v>0.53333333333333333</v>
      </c>
      <c r="AL132" s="15" t="s">
        <v>7</v>
      </c>
      <c r="AM132" s="118">
        <f>'Imports - Data (Adjusted) - 1'!BS132/'Imports - Data (Adjusted) - 1'!BR132</f>
        <v>0.53400000000000003</v>
      </c>
      <c r="AN132" s="15" t="s">
        <v>7</v>
      </c>
      <c r="AO132" s="116">
        <f>'Imports - Data (Adjusted) - 1'!BV132/'Imports - Data (Adjusted) - 1'!BU132</f>
        <v>0.53807106598984766</v>
      </c>
    </row>
    <row r="133" spans="1:41" x14ac:dyDescent="0.3">
      <c r="A133" s="188" t="s">
        <v>209</v>
      </c>
      <c r="B133" s="51"/>
      <c r="C133" s="113"/>
      <c r="D133" s="20"/>
      <c r="E133" s="113"/>
      <c r="F133" s="18"/>
      <c r="G133" s="108"/>
      <c r="H133" s="108"/>
      <c r="I133" s="18"/>
      <c r="J133" s="114"/>
      <c r="K133" s="114"/>
      <c r="L133" s="18"/>
      <c r="M133" s="108"/>
      <c r="N133" s="108"/>
      <c r="O133" s="115"/>
      <c r="P133" s="48"/>
      <c r="Q133" s="113"/>
      <c r="R133" s="114"/>
      <c r="S133" s="114"/>
      <c r="T133" s="18" t="s">
        <v>7</v>
      </c>
      <c r="U133" s="113">
        <f>'Imports - Data (Adjusted) - 1'!AP133/'Imports - Data (Adjusted) - 1'!AO133</f>
        <v>0.13750000000000001</v>
      </c>
      <c r="V133" s="113">
        <f>'Imports - Data (Adjusted) - 1'!AR133/'Imports - Data (Adjusted) - 1'!AQ133</f>
        <v>0.27495652173913043</v>
      </c>
      <c r="W133" s="113">
        <f>'Imports - Data (Adjusted) - 1'!AT133/'Imports - Data (Adjusted) - 1'!AS133</f>
        <v>0.15301204819277109</v>
      </c>
      <c r="X133" s="18" t="s">
        <v>7</v>
      </c>
      <c r="Y133" s="108">
        <f>'Imports - Data (Adjusted) - 1'!AW133/'Imports - Data (Adjusted) - 1'!AV133</f>
        <v>0.26636363636363636</v>
      </c>
      <c r="Z133" s="18" t="s">
        <v>7</v>
      </c>
      <c r="AA133" s="116">
        <f>'Imports - Data (Adjusted) - 1'!AZ133/'Imports - Data (Adjusted) - 1'!AY133</f>
        <v>0.24987654320987654</v>
      </c>
      <c r="AB133" s="108">
        <f>'Imports - Data (Adjusted) - 1'!BB133/'Imports - Data (Adjusted) - 1'!BA133</f>
        <v>0.20850094876660341</v>
      </c>
      <c r="AC133" s="108">
        <f>'Imports - Data (Adjusted) - 1'!BD133/'Imports - Data (Adjusted) - 1'!BC133</f>
        <v>0.26666666666666666</v>
      </c>
      <c r="AD133" s="18" t="s">
        <v>7</v>
      </c>
      <c r="AE133" s="117">
        <f>'Imports - Data (Adjusted) - 1'!BG133/'Imports - Data (Adjusted) - 1'!BF133</f>
        <v>0.2</v>
      </c>
      <c r="AF133" s="18" t="s">
        <v>7</v>
      </c>
      <c r="AG133" s="117">
        <f>'Imports - Data (Adjusted) - 1'!BJ133/'Imports - Data (Adjusted) - 1'!BI133</f>
        <v>0.26666666666666666</v>
      </c>
      <c r="AH133" s="15" t="s">
        <v>7</v>
      </c>
      <c r="AI133" s="118">
        <f>'Imports - Data (Adjusted) - 1'!BM133/'Imports - Data (Adjusted) - 1'!BL133</f>
        <v>0.26663677130044844</v>
      </c>
      <c r="AJ133" s="15" t="s">
        <v>7</v>
      </c>
      <c r="AK133" s="118">
        <f>'Imports - Data (Adjusted) - 1'!BP133/'Imports - Data (Adjusted) - 1'!BO133</f>
        <v>0.33322580645161293</v>
      </c>
      <c r="AL133" s="15" t="s">
        <v>7</v>
      </c>
      <c r="AM133" s="118">
        <f>'Imports - Data (Adjusted) - 1'!BS133/'Imports - Data (Adjusted) - 1'!BR133</f>
        <v>0.2961111111111111</v>
      </c>
      <c r="AN133" s="15" t="s">
        <v>7</v>
      </c>
      <c r="AO133" s="116">
        <f>'Imports - Data (Adjusted) - 1'!BV133/'Imports - Data (Adjusted) - 1'!BU133</f>
        <v>0.29634221946683198</v>
      </c>
    </row>
    <row r="134" spans="1:41" x14ac:dyDescent="0.3">
      <c r="A134" s="25" t="s">
        <v>23</v>
      </c>
      <c r="B134" s="51"/>
      <c r="C134" s="113"/>
      <c r="D134" s="20"/>
      <c r="E134" s="113"/>
      <c r="F134" s="18"/>
      <c r="G134" s="108"/>
      <c r="H134" s="108"/>
      <c r="I134" s="18"/>
      <c r="J134" s="114"/>
      <c r="K134" s="114"/>
      <c r="L134" s="18"/>
      <c r="M134" s="108"/>
      <c r="N134" s="108"/>
      <c r="O134" s="115"/>
      <c r="P134" s="48"/>
      <c r="Q134" s="113"/>
      <c r="R134" s="114"/>
      <c r="S134" s="114"/>
      <c r="T134" s="18"/>
      <c r="U134" s="113"/>
      <c r="V134" s="113"/>
      <c r="W134" s="113"/>
      <c r="X134" s="18"/>
      <c r="Y134" s="108"/>
      <c r="Z134" s="18" t="s">
        <v>7</v>
      </c>
      <c r="AC134" s="108">
        <f>'Imports - Data (Adjusted) - 1'!BD134/'Imports - Data (Adjusted) - 1'!BC134</f>
        <v>1.3333333333333335</v>
      </c>
      <c r="AD134" s="18"/>
      <c r="AE134" s="117"/>
      <c r="AF134" s="18"/>
      <c r="AG134" s="117"/>
      <c r="AH134" s="48"/>
      <c r="AI134" s="118"/>
      <c r="AK134" s="118"/>
      <c r="AM134" s="118"/>
    </row>
    <row r="135" spans="1:41" x14ac:dyDescent="0.3">
      <c r="A135" s="222" t="s">
        <v>287</v>
      </c>
      <c r="B135" s="51"/>
      <c r="C135" s="113"/>
      <c r="D135" s="20"/>
      <c r="E135" s="113"/>
      <c r="F135" s="18"/>
      <c r="G135" s="108"/>
      <c r="H135" s="108"/>
      <c r="I135" s="18"/>
      <c r="J135" s="114"/>
      <c r="K135" s="114"/>
      <c r="L135" s="18"/>
      <c r="M135" s="108"/>
      <c r="N135" s="108"/>
      <c r="O135" s="115"/>
      <c r="P135" s="48"/>
      <c r="Q135" s="113"/>
      <c r="R135" s="114"/>
      <c r="S135" s="114"/>
      <c r="T135" s="18"/>
      <c r="U135" s="113"/>
      <c r="V135" s="113"/>
      <c r="W135" s="113"/>
      <c r="X135" s="18"/>
      <c r="Y135" s="108"/>
      <c r="AD135" s="18"/>
      <c r="AE135" s="117"/>
      <c r="AF135" s="18"/>
      <c r="AG135" s="117"/>
      <c r="AH135" s="48"/>
      <c r="AI135" s="118"/>
      <c r="AK135" s="118"/>
      <c r="AM135" s="118"/>
    </row>
    <row r="136" spans="1:41" x14ac:dyDescent="0.3">
      <c r="A136" s="180" t="s">
        <v>105</v>
      </c>
      <c r="B136" s="18" t="s">
        <v>25</v>
      </c>
      <c r="C136" s="113">
        <f>'Imports - Data (Adjusted) - 1'!L136/'Imports - Data (Adjusted) - 1'!K136</f>
        <v>0.45025641025641028</v>
      </c>
      <c r="D136" s="20" t="s">
        <v>25</v>
      </c>
      <c r="E136" s="113">
        <f>'Imports - Data (Adjusted) - 1'!O136/'Imports - Data (Adjusted) - 1'!N136</f>
        <v>0.4443909484833895</v>
      </c>
      <c r="F136" s="18" t="s">
        <v>25</v>
      </c>
      <c r="G136" s="108"/>
      <c r="H136" s="108">
        <f>'Imports - Data (Adjusted) - 1'!T136/'Imports - Data (Adjusted) - 1'!S136</f>
        <v>0.51214285714285712</v>
      </c>
      <c r="I136" s="18" t="s">
        <v>25</v>
      </c>
      <c r="J136" s="114">
        <f>'Imports - Data (Adjusted) - 1'!W136/'Imports - Data (Adjusted) - 1'!V136</f>
        <v>0.49658246656760774</v>
      </c>
      <c r="K136" s="114">
        <f>'Imports - Data (Adjusted) - 1'!Y136/'Imports - Data (Adjusted) - 1'!X136</f>
        <v>0.44874213836477989</v>
      </c>
      <c r="L136" s="18" t="s">
        <v>25</v>
      </c>
      <c r="M136" s="108">
        <f>'Imports - Data (Adjusted) - 1'!AB136/'Imports - Data (Adjusted) - 1'!AA136</f>
        <v>0.45833333333333331</v>
      </c>
      <c r="N136" s="108"/>
      <c r="O136" s="115">
        <f>'Imports - Data (Adjusted) - 1'!AF136/'Imports - Data (Adjusted) - 1'!AE136</f>
        <v>0.51330923430824849</v>
      </c>
      <c r="P136" s="48" t="s">
        <v>25</v>
      </c>
      <c r="Q136" s="113">
        <f>'Imports - Data (Adjusted) - 1'!AI136/'Imports - Data (Adjusted) - 1'!AH136</f>
        <v>0.50042869391254641</v>
      </c>
      <c r="R136" s="114">
        <f>'Imports - Data (Adjusted) - 1'!AK136/'Imports - Data (Adjusted) - 1'!AJ136</f>
        <v>0.5149117468046257</v>
      </c>
      <c r="S136" s="114">
        <f>'Imports - Data (Adjusted) - 1'!AM136/'Imports - Data (Adjusted) - 1'!AL136</f>
        <v>0.46657142857142858</v>
      </c>
      <c r="T136" s="18" t="s">
        <v>25</v>
      </c>
      <c r="U136" s="113">
        <f>'Imports - Data (Adjusted) - 1'!AP136/'Imports - Data (Adjusted) - 1'!AO136</f>
        <v>0.49439728353140916</v>
      </c>
      <c r="V136" s="113">
        <f>'Imports - Data (Adjusted) - 1'!AR136/'Imports - Data (Adjusted) - 1'!AQ136</f>
        <v>0.49330708661417322</v>
      </c>
      <c r="W136" s="113">
        <f>'Imports - Data (Adjusted) - 1'!AT136/'Imports - Data (Adjusted) - 1'!AS136</f>
        <v>0.4455108359133127</v>
      </c>
      <c r="X136" s="18" t="s">
        <v>25</v>
      </c>
      <c r="Y136" s="108">
        <f>'Imports - Data (Adjusted) - 1'!AW136/'Imports - Data (Adjusted) - 1'!AV136</f>
        <v>0.5</v>
      </c>
      <c r="Z136" s="18" t="s">
        <v>25</v>
      </c>
      <c r="AA136" s="116">
        <f>'Imports - Data (Adjusted) - 1'!AZ136/'Imports - Data (Adjusted) - 1'!AY136</f>
        <v>0.51872427983539093</v>
      </c>
      <c r="AB136" s="108">
        <f>'Imports - Data (Adjusted) - 1'!BB136/'Imports - Data (Adjusted) - 1'!BA136</f>
        <v>0.54999039385206538</v>
      </c>
      <c r="AD136" s="18"/>
      <c r="AE136" s="117"/>
      <c r="AF136" s="18"/>
      <c r="AG136" s="117"/>
      <c r="AH136" s="48"/>
      <c r="AI136" s="118"/>
      <c r="AK136" s="118"/>
      <c r="AM136" s="118"/>
    </row>
    <row r="137" spans="1:41" x14ac:dyDescent="0.3">
      <c r="A137" s="180" t="s">
        <v>399</v>
      </c>
      <c r="B137" s="18"/>
      <c r="C137" s="113"/>
      <c r="D137" s="20"/>
      <c r="E137" s="113"/>
      <c r="F137" s="18"/>
      <c r="G137" s="108"/>
      <c r="H137" s="108"/>
      <c r="I137" s="18"/>
      <c r="J137" s="114"/>
      <c r="K137" s="114"/>
      <c r="L137" s="18"/>
      <c r="M137" s="108"/>
      <c r="N137" s="108"/>
      <c r="O137" s="115"/>
      <c r="P137" s="48"/>
      <c r="Q137" s="113"/>
      <c r="R137" s="114"/>
      <c r="S137" s="114"/>
      <c r="T137" s="18"/>
      <c r="U137" s="113"/>
      <c r="V137" s="113"/>
      <c r="W137" s="113"/>
      <c r="X137" s="18"/>
      <c r="Y137" s="108"/>
      <c r="AD137" s="18"/>
      <c r="AE137" s="117"/>
      <c r="AF137" s="49"/>
      <c r="AG137" s="117">
        <f>'Imports - Data (Adjusted) - 1'!BJ137/'Imports - Data (Adjusted) - 1'!BI137</f>
        <v>0.66666666666666663</v>
      </c>
      <c r="AH137" s="48"/>
      <c r="AI137" s="118"/>
      <c r="AK137" s="118"/>
      <c r="AM137" s="118"/>
    </row>
    <row r="138" spans="1:41" x14ac:dyDescent="0.3">
      <c r="A138" s="180" t="s">
        <v>343</v>
      </c>
      <c r="B138" s="18" t="s">
        <v>24</v>
      </c>
      <c r="C138" s="113">
        <f>'Imports - Data (Adjusted) - 1'!L138/'Imports - Data (Adjusted) - 1'!K138</f>
        <v>0.75349999999999995</v>
      </c>
      <c r="D138" s="20" t="s">
        <v>24</v>
      </c>
      <c r="E138" s="113">
        <f>'Imports - Data (Adjusted) - 1'!O138/'Imports - Data (Adjusted) - 1'!N138</f>
        <v>0.64444444444444449</v>
      </c>
      <c r="F138" s="18" t="s">
        <v>24</v>
      </c>
      <c r="G138" s="108">
        <f>'Imports - Data (Adjusted) - 1'!R138/'Imports - Data (Adjusted) - 1'!Q138</f>
        <v>0.55918227108744201</v>
      </c>
      <c r="H138" s="108">
        <f>'Imports - Data (Adjusted) - 1'!T138/'Imports - Data (Adjusted) - 1'!S138</f>
        <v>0.5</v>
      </c>
      <c r="I138" s="18" t="s">
        <v>24</v>
      </c>
      <c r="J138" s="114">
        <f>'Imports - Data (Adjusted) - 1'!W138/'Imports - Data (Adjusted) - 1'!V138</f>
        <v>0.48245283018867924</v>
      </c>
      <c r="K138" s="114">
        <f>'Imports - Data (Adjusted) - 1'!Y138/'Imports - Data (Adjusted) - 1'!X138</f>
        <v>0.43930530164533821</v>
      </c>
      <c r="L138" s="18" t="s">
        <v>24</v>
      </c>
      <c r="M138" s="108">
        <f>'Imports - Data (Adjusted) - 1'!AB138/'Imports - Data (Adjusted) - 1'!AA138</f>
        <v>0.4305357142857143</v>
      </c>
      <c r="N138" s="108">
        <f>'Imports - Data (Adjusted) - 1'!AD138/'Imports - Data (Adjusted) - 1'!AC138</f>
        <v>0.49236846830669778</v>
      </c>
      <c r="O138" s="115">
        <f>'Imports - Data (Adjusted) - 1'!AF138/'Imports - Data (Adjusted) - 1'!AE138</f>
        <v>0.47113095238095237</v>
      </c>
      <c r="P138" s="48"/>
      <c r="Q138" s="113"/>
      <c r="R138" s="114"/>
      <c r="S138" s="114"/>
      <c r="T138" s="18"/>
      <c r="U138" s="113"/>
      <c r="V138" s="113"/>
      <c r="W138" s="113"/>
      <c r="X138" s="18"/>
      <c r="Y138" s="108"/>
      <c r="AD138" s="18"/>
      <c r="AE138" s="117"/>
      <c r="AF138" s="49"/>
      <c r="AG138" s="117"/>
      <c r="AH138" s="48"/>
      <c r="AI138" s="118"/>
      <c r="AK138" s="118"/>
      <c r="AM138" s="118"/>
    </row>
    <row r="139" spans="1:41" x14ac:dyDescent="0.3">
      <c r="A139" s="180" t="s">
        <v>393</v>
      </c>
      <c r="B139" s="18"/>
      <c r="C139" s="113"/>
      <c r="D139" s="20"/>
      <c r="E139" s="113"/>
      <c r="F139" s="18"/>
      <c r="G139" s="108"/>
      <c r="H139" s="108"/>
      <c r="I139" s="18"/>
      <c r="J139" s="114"/>
      <c r="K139" s="114"/>
      <c r="L139" s="18"/>
      <c r="M139" s="108"/>
      <c r="N139" s="108"/>
      <c r="O139" s="115"/>
      <c r="P139" s="48" t="s">
        <v>24</v>
      </c>
      <c r="Q139" s="113">
        <f>'Imports - Data (Adjusted) - 1'!AI139/'Imports - Data (Adjusted) - 1'!AH139</f>
        <v>0.47959183673469385</v>
      </c>
      <c r="R139" s="114"/>
      <c r="S139" s="114"/>
      <c r="T139" s="18" t="s">
        <v>24</v>
      </c>
      <c r="U139" s="113">
        <f>'Imports - Data (Adjusted) - 1'!AP139/'Imports - Data (Adjusted) - 1'!AO139</f>
        <v>0.57505180273518441</v>
      </c>
      <c r="V139" s="113">
        <f>'Imports - Data (Adjusted) - 1'!AR139/'Imports - Data (Adjusted) - 1'!AQ139</f>
        <v>0.58845849802371542</v>
      </c>
      <c r="W139" s="113">
        <f>'Imports - Data (Adjusted) - 1'!AT139/'Imports - Data (Adjusted) - 1'!AS139</f>
        <v>0.6370607028753994</v>
      </c>
      <c r="X139" s="18" t="s">
        <v>25</v>
      </c>
      <c r="Y139" s="108"/>
      <c r="AD139" s="18"/>
      <c r="AE139" s="117"/>
      <c r="AF139" s="49"/>
      <c r="AG139" s="117"/>
      <c r="AH139" s="48"/>
      <c r="AI139" s="118"/>
      <c r="AK139" s="118"/>
      <c r="AM139" s="118"/>
    </row>
    <row r="140" spans="1:41" x14ac:dyDescent="0.3">
      <c r="A140" s="180" t="s">
        <v>210</v>
      </c>
      <c r="B140" s="18"/>
      <c r="C140" s="113"/>
      <c r="D140" s="20"/>
      <c r="E140" s="113"/>
      <c r="F140" s="18"/>
      <c r="G140" s="108"/>
      <c r="H140" s="108"/>
      <c r="I140" s="18"/>
      <c r="J140" s="114"/>
      <c r="K140" s="114"/>
      <c r="L140" s="18"/>
      <c r="M140" s="108"/>
      <c r="N140" s="108"/>
      <c r="O140" s="115"/>
      <c r="P140" s="48"/>
      <c r="Q140" s="113"/>
      <c r="R140" s="114"/>
      <c r="S140" s="114"/>
      <c r="T140" s="18"/>
      <c r="U140" s="113"/>
      <c r="V140" s="113"/>
      <c r="W140" s="113"/>
      <c r="X140" s="18"/>
      <c r="Y140" s="108"/>
      <c r="AD140" s="18"/>
      <c r="AE140" s="117"/>
      <c r="AF140" s="49"/>
      <c r="AG140" s="117"/>
      <c r="AH140" s="48"/>
      <c r="AI140" s="118"/>
      <c r="AK140" s="118"/>
      <c r="AM140" s="118"/>
    </row>
    <row r="141" spans="1:41" x14ac:dyDescent="0.3">
      <c r="A141" s="180" t="s">
        <v>394</v>
      </c>
      <c r="B141" s="18"/>
      <c r="C141" s="113"/>
      <c r="D141" s="20"/>
      <c r="E141" s="113"/>
      <c r="F141" s="18"/>
      <c r="G141" s="108"/>
      <c r="H141" s="108"/>
      <c r="I141" s="18"/>
      <c r="J141" s="114"/>
      <c r="K141" s="114"/>
      <c r="L141" s="18"/>
      <c r="M141" s="108"/>
      <c r="N141" s="108"/>
      <c r="O141" s="115"/>
      <c r="P141" s="48"/>
      <c r="Q141" s="113"/>
      <c r="R141" s="114"/>
      <c r="S141" s="114"/>
      <c r="T141" s="18"/>
      <c r="U141" s="113"/>
      <c r="V141" s="113"/>
      <c r="W141" s="113"/>
      <c r="X141" s="18"/>
      <c r="Y141" s="108"/>
      <c r="Z141" s="18" t="s">
        <v>25</v>
      </c>
      <c r="AC141" s="108">
        <f>'Imports - Data (Adjusted) - 1'!BD141/'Imports - Data (Adjusted) - 1'!BC141</f>
        <v>0.75</v>
      </c>
      <c r="AD141" s="18" t="s">
        <v>25</v>
      </c>
      <c r="AE141" s="117">
        <f>'Imports - Data (Adjusted) - 1'!BG141/'Imports - Data (Adjusted) - 1'!BF141</f>
        <v>3</v>
      </c>
      <c r="AF141" s="18" t="s">
        <v>25</v>
      </c>
      <c r="AG141" s="117">
        <f>'Imports - Data (Adjusted) - 1'!BJ141/'Imports - Data (Adjusted) - 1'!BI141</f>
        <v>0.74998290598290596</v>
      </c>
      <c r="AH141" s="15" t="s">
        <v>25</v>
      </c>
      <c r="AI141" s="118">
        <f>'Imports - Data (Adjusted) - 1'!BM141/'Imports - Data (Adjusted) - 1'!BL141</f>
        <v>3.0188679245283021</v>
      </c>
      <c r="AK141" s="118"/>
      <c r="AM141" s="118"/>
    </row>
    <row r="142" spans="1:41" x14ac:dyDescent="0.3">
      <c r="A142" s="11" t="s">
        <v>47</v>
      </c>
      <c r="B142" s="18" t="s">
        <v>7</v>
      </c>
      <c r="C142" s="113">
        <f>'Imports - Data (Adjusted) - 1'!L142/'Imports - Data (Adjusted) - 1'!K142</f>
        <v>4.6147715196599366</v>
      </c>
      <c r="D142" s="20" t="s">
        <v>7</v>
      </c>
      <c r="E142" s="113">
        <f>'Imports - Data (Adjusted) - 1'!O142/'Imports - Data (Adjusted) - 1'!N142</f>
        <v>3.2522839072382292</v>
      </c>
      <c r="F142" s="18" t="s">
        <v>7</v>
      </c>
      <c r="G142" s="108">
        <f>'Imports - Data (Adjusted) - 1'!R142/'Imports - Data (Adjusted) - 1'!Q142</f>
        <v>1.9227272727272726</v>
      </c>
      <c r="H142" s="108">
        <f>'Imports - Data (Adjusted) - 1'!T142/'Imports - Data (Adjusted) - 1'!S142</f>
        <v>1.8690391459074733</v>
      </c>
      <c r="I142" s="18" t="s">
        <v>7</v>
      </c>
      <c r="J142" s="114">
        <f>'Imports - Data (Adjusted) - 1'!W142/'Imports - Data (Adjusted) - 1'!V142</f>
        <v>1.4953577280174768</v>
      </c>
      <c r="K142" s="114">
        <f>'Imports - Data (Adjusted) - 1'!Y142/'Imports - Data (Adjusted) - 1'!X142</f>
        <v>1.3181347150259068</v>
      </c>
      <c r="L142" s="18" t="s">
        <v>7</v>
      </c>
      <c r="M142" s="108">
        <f>'Imports - Data (Adjusted) - 1'!AB142/'Imports - Data (Adjusted) - 1'!AA142</f>
        <v>1.2775609756097561</v>
      </c>
      <c r="N142" s="108"/>
      <c r="O142" s="115"/>
      <c r="P142" s="48" t="s">
        <v>7</v>
      </c>
      <c r="Q142" s="113">
        <f>'Imports - Data (Adjusted) - 1'!AI142/'Imports - Data (Adjusted) - 1'!AH142</f>
        <v>0.96208651399491096</v>
      </c>
      <c r="R142" s="114">
        <f>'Imports - Data (Adjusted) - 1'!AK142/'Imports - Data (Adjusted) - 1'!AJ142</f>
        <v>1.3353408157678621</v>
      </c>
      <c r="S142" s="114">
        <f>'Imports - Data (Adjusted) - 1'!AM142/'Imports - Data (Adjusted) - 1'!AL142</f>
        <v>1.4108461101646792</v>
      </c>
      <c r="T142" s="18" t="s">
        <v>7</v>
      </c>
      <c r="U142" s="113">
        <f>'Imports - Data (Adjusted) - 1'!AP142/'Imports - Data (Adjusted) - 1'!AO142</f>
        <v>1.4205555555555556</v>
      </c>
      <c r="V142" s="113">
        <f>'Imports - Data (Adjusted) - 1'!AR142/'Imports - Data (Adjusted) - 1'!AQ142</f>
        <v>1.4109756097560975</v>
      </c>
      <c r="W142" s="113">
        <f>'Imports - Data (Adjusted) - 1'!AT142/'Imports - Data (Adjusted) - 1'!AS142</f>
        <v>1.7802476083286438</v>
      </c>
      <c r="X142" s="18" t="s">
        <v>7</v>
      </c>
      <c r="Y142" s="108">
        <f>'Imports - Data (Adjusted) - 1'!AW142/'Imports - Data (Adjusted) - 1'!AV142</f>
        <v>1.8067834306366417</v>
      </c>
      <c r="AD142" s="48"/>
      <c r="AE142" s="117"/>
      <c r="AF142" s="48"/>
      <c r="AG142" s="117"/>
      <c r="AI142" s="118"/>
      <c r="AK142" s="118"/>
      <c r="AM142" s="118"/>
    </row>
    <row r="143" spans="1:41" x14ac:dyDescent="0.3">
      <c r="A143" s="180" t="s">
        <v>211</v>
      </c>
      <c r="B143" s="18"/>
      <c r="C143" s="113"/>
      <c r="D143" s="20"/>
      <c r="E143" s="113"/>
      <c r="F143" s="18"/>
      <c r="G143" s="108"/>
      <c r="H143" s="108"/>
      <c r="I143" s="18"/>
      <c r="J143" s="114"/>
      <c r="K143" s="114"/>
      <c r="L143" s="18" t="s">
        <v>7</v>
      </c>
      <c r="M143" s="108"/>
      <c r="N143" s="108">
        <f>'Imports - Data (Adjusted) - 1'!AD143/'Imports - Data (Adjusted) - 1'!AC143</f>
        <v>0.55975609756097566</v>
      </c>
      <c r="O143" s="115">
        <f>'Imports - Data (Adjusted) - 1'!AF143/'Imports - Data (Adjusted) - 1'!AE143</f>
        <v>0.81230769230769229</v>
      </c>
      <c r="P143" s="48"/>
      <c r="Q143" s="113"/>
      <c r="R143" s="114"/>
      <c r="S143" s="114"/>
      <c r="T143" s="18"/>
      <c r="U143" s="113"/>
      <c r="V143" s="113"/>
      <c r="W143" s="113"/>
      <c r="X143" s="18"/>
      <c r="Y143" s="108"/>
      <c r="Z143" s="18" t="s">
        <v>7</v>
      </c>
      <c r="AA143" s="116">
        <f>'Imports - Data (Adjusted) - 1'!AZ143/'Imports - Data (Adjusted) - 1'!AY143</f>
        <v>0.43333333333333329</v>
      </c>
      <c r="AB143" s="108">
        <f>'Imports - Data (Adjusted) - 1'!BB143/'Imports - Data (Adjusted) - 1'!BA143</f>
        <v>1.1333333333333333</v>
      </c>
      <c r="AC143" s="108">
        <f>'Imports - Data (Adjusted) - 1'!BD143/'Imports - Data (Adjusted) - 1'!BC143</f>
        <v>1.1330655957161981</v>
      </c>
      <c r="AD143" s="18" t="s">
        <v>7</v>
      </c>
      <c r="AE143" s="117">
        <f>'Imports - Data (Adjusted) - 1'!BG143/'Imports - Data (Adjusted) - 1'!BF143</f>
        <v>1.1371428571428572</v>
      </c>
      <c r="AF143" s="18" t="s">
        <v>7</v>
      </c>
      <c r="AG143" s="117">
        <f>'Imports - Data (Adjusted) - 1'!BJ143/'Imports - Data (Adjusted) - 1'!BI143</f>
        <v>1.2063492063492065</v>
      </c>
      <c r="AH143" s="18" t="s">
        <v>7</v>
      </c>
      <c r="AI143" s="118">
        <f>'Imports - Data (Adjusted) - 1'!BM143/'Imports - Data (Adjusted) - 1'!BL143</f>
        <v>1.1199113818886735</v>
      </c>
      <c r="AJ143" s="18"/>
      <c r="AK143" s="118"/>
      <c r="AM143" s="118"/>
    </row>
    <row r="144" spans="1:41" x14ac:dyDescent="0.3">
      <c r="A144" s="180" t="s">
        <v>212</v>
      </c>
      <c r="B144" s="18"/>
      <c r="C144" s="113"/>
      <c r="D144" s="20"/>
      <c r="E144" s="113"/>
      <c r="F144" s="18"/>
      <c r="G144" s="108"/>
      <c r="H144" s="108"/>
      <c r="I144" s="18"/>
      <c r="J144" s="114"/>
      <c r="K144" s="114"/>
      <c r="L144" s="18" t="s">
        <v>7</v>
      </c>
      <c r="M144" s="108"/>
      <c r="N144" s="108">
        <f>'Imports - Data (Adjusted) - 1'!AD144/'Imports - Data (Adjusted) - 1'!AC144</f>
        <v>1.5916666666666666</v>
      </c>
      <c r="O144" s="115">
        <f>'Imports - Data (Adjusted) - 1'!AF144/'Imports - Data (Adjusted) - 1'!AE144</f>
        <v>1.4965517241379311</v>
      </c>
      <c r="P144" s="48"/>
      <c r="Q144" s="113"/>
      <c r="R144" s="114"/>
      <c r="S144" s="114"/>
      <c r="T144" s="18"/>
      <c r="U144" s="113"/>
      <c r="V144" s="113"/>
      <c r="W144" s="113"/>
      <c r="X144" s="18"/>
      <c r="Y144" s="108"/>
      <c r="Z144" s="18" t="s">
        <v>7</v>
      </c>
      <c r="AA144" s="116">
        <f>'Imports - Data (Adjusted) - 1'!AZ144/'Imports - Data (Adjusted) - 1'!AY144</f>
        <v>1.5665306122448981</v>
      </c>
      <c r="AB144" s="108">
        <f>'Imports - Data (Adjusted) - 1'!BB144/'Imports - Data (Adjusted) - 1'!BA144</f>
        <v>1.6334776334776333</v>
      </c>
      <c r="AC144" s="108">
        <f>'Imports - Data (Adjusted) - 1'!BD144/'Imports - Data (Adjusted) - 1'!BC144</f>
        <v>1.6666666666666667</v>
      </c>
      <c r="AD144" s="18" t="s">
        <v>7</v>
      </c>
      <c r="AE144" s="117">
        <f>'Imports - Data (Adjusted) - 1'!BG144/'Imports - Data (Adjusted) - 1'!BF144</f>
        <v>4.6666666666666661</v>
      </c>
      <c r="AF144" s="18" t="s">
        <v>7</v>
      </c>
      <c r="AG144" s="117">
        <f>'Imports - Data (Adjusted) - 1'!BJ144/'Imports - Data (Adjusted) - 1'!BI144</f>
        <v>4.8208695652173912</v>
      </c>
      <c r="AH144" s="18" t="s">
        <v>7</v>
      </c>
      <c r="AI144" s="118">
        <f>'Imports - Data (Adjusted) - 1'!BM144/'Imports - Data (Adjusted) - 1'!BL144</f>
        <v>1.8339622641509434</v>
      </c>
      <c r="AJ144" s="18"/>
      <c r="AK144" s="118"/>
      <c r="AM144" s="118"/>
    </row>
    <row r="145" spans="1:41" x14ac:dyDescent="0.3">
      <c r="A145" s="180" t="s">
        <v>395</v>
      </c>
      <c r="B145" s="18"/>
      <c r="C145" s="113"/>
      <c r="D145" s="20"/>
      <c r="E145" s="113"/>
      <c r="F145" s="18"/>
      <c r="G145" s="108"/>
      <c r="H145" s="108"/>
      <c r="I145" s="18"/>
      <c r="J145" s="114"/>
      <c r="K145" s="114"/>
      <c r="L145" s="18" t="s">
        <v>7</v>
      </c>
      <c r="M145" s="108"/>
      <c r="N145" s="108">
        <f>'Imports - Data (Adjusted) - 1'!AD145/'Imports - Data (Adjusted) - 1'!AC145</f>
        <v>1.1763888888888889</v>
      </c>
      <c r="O145" s="115">
        <f>'Imports - Data (Adjusted) - 1'!AF145/'Imports - Data (Adjusted) - 1'!AE145</f>
        <v>1.6324404761904763</v>
      </c>
      <c r="P145" s="48"/>
      <c r="Q145" s="113"/>
      <c r="R145" s="114"/>
      <c r="S145" s="114"/>
      <c r="T145" s="18"/>
      <c r="U145" s="113"/>
      <c r="V145" s="113"/>
      <c r="W145" s="113"/>
      <c r="X145" s="18"/>
      <c r="Y145" s="108"/>
      <c r="Z145" s="18" t="s">
        <v>7</v>
      </c>
      <c r="AA145" s="116">
        <f>'Imports - Data (Adjusted) - 1'!AZ145/'Imports - Data (Adjusted) - 1'!AY145</f>
        <v>2.4666666666666668</v>
      </c>
      <c r="AB145" s="108">
        <f>'Imports - Data (Adjusted) - 1'!BB145/'Imports - Data (Adjusted) - 1'!BA145</f>
        <v>2.5</v>
      </c>
      <c r="AC145" s="108">
        <f>'Imports - Data (Adjusted) - 1'!BD145/'Imports - Data (Adjusted) - 1'!BC145</f>
        <v>2.8</v>
      </c>
      <c r="AD145" s="18" t="s">
        <v>7</v>
      </c>
      <c r="AE145" s="117">
        <f>'Imports - Data (Adjusted) - 1'!BG145/'Imports - Data (Adjusted) - 1'!BF145</f>
        <v>3.082611424984306</v>
      </c>
      <c r="AF145" s="18" t="s">
        <v>7</v>
      </c>
      <c r="AG145" s="117">
        <f>'Imports - Data (Adjusted) - 1'!BJ145/'Imports - Data (Adjusted) - 1'!BI145</f>
        <v>2.9333333333333331</v>
      </c>
      <c r="AH145" s="18" t="s">
        <v>7</v>
      </c>
      <c r="AI145" s="118">
        <f>'Imports - Data (Adjusted) - 1'!BM145/'Imports - Data (Adjusted) - 1'!BL145</f>
        <v>2.6677350427350426</v>
      </c>
      <c r="AJ145" s="18"/>
      <c r="AK145" s="118"/>
      <c r="AM145" s="118"/>
    </row>
    <row r="146" spans="1:41" x14ac:dyDescent="0.3">
      <c r="A146" s="180" t="s">
        <v>213</v>
      </c>
      <c r="B146" s="18"/>
      <c r="C146" s="113"/>
      <c r="D146" s="20"/>
      <c r="E146" s="113"/>
      <c r="F146" s="18"/>
      <c r="G146" s="108"/>
      <c r="H146" s="108"/>
      <c r="I146" s="18"/>
      <c r="J146" s="114"/>
      <c r="K146" s="114"/>
      <c r="L146" s="18" t="s">
        <v>7</v>
      </c>
      <c r="M146" s="108"/>
      <c r="N146" s="108"/>
      <c r="O146" s="115">
        <f>'Imports - Data (Adjusted) - 1'!AF146/'Imports - Data (Adjusted) - 1'!AE146</f>
        <v>0.81534883720930229</v>
      </c>
      <c r="P146" s="48"/>
      <c r="Q146" s="113"/>
      <c r="R146" s="114"/>
      <c r="S146" s="114"/>
      <c r="U146" s="113"/>
      <c r="V146" s="113"/>
      <c r="W146" s="113"/>
      <c r="Y146" s="108"/>
      <c r="Z146" s="18" t="s">
        <v>7</v>
      </c>
      <c r="AA146" s="116">
        <f>'Imports - Data (Adjusted) - 1'!AZ146/'Imports - Data (Adjusted) - 1'!AY146</f>
        <v>5.5883512544802869</v>
      </c>
      <c r="AB146" s="108">
        <f>'Imports - Data (Adjusted) - 1'!BB146/'Imports - Data (Adjusted) - 1'!BA146</f>
        <v>5.5892319873317495</v>
      </c>
      <c r="AD146" s="18"/>
      <c r="AE146" s="117"/>
      <c r="AF146" s="18"/>
      <c r="AG146" s="117"/>
      <c r="AH146" s="48"/>
      <c r="AI146" s="118"/>
      <c r="AK146" s="118"/>
      <c r="AM146" s="118"/>
    </row>
    <row r="147" spans="1:41" x14ac:dyDescent="0.3">
      <c r="A147" s="25" t="s">
        <v>26</v>
      </c>
      <c r="B147" s="18"/>
      <c r="C147" s="113"/>
      <c r="D147" s="20"/>
      <c r="E147" s="113"/>
      <c r="F147" s="18"/>
      <c r="G147" s="108"/>
      <c r="H147" s="108"/>
      <c r="I147" s="18"/>
      <c r="J147" s="114"/>
      <c r="K147" s="114"/>
      <c r="L147" s="18"/>
      <c r="M147" s="108"/>
      <c r="N147" s="108"/>
      <c r="O147" s="115"/>
      <c r="P147" s="48"/>
      <c r="Q147" s="113"/>
      <c r="R147" s="114"/>
      <c r="S147" s="114"/>
      <c r="T147" s="18"/>
      <c r="U147" s="113"/>
      <c r="V147" s="113"/>
      <c r="W147" s="113"/>
      <c r="X147" s="18"/>
      <c r="Y147" s="108"/>
      <c r="AD147" s="18"/>
      <c r="AE147" s="117"/>
      <c r="AF147" s="49"/>
      <c r="AG147" s="117"/>
      <c r="AH147" s="48"/>
      <c r="AI147" s="118"/>
      <c r="AK147" s="118"/>
      <c r="AM147" s="118"/>
    </row>
    <row r="148" spans="1:41" x14ac:dyDescent="0.3">
      <c r="A148" s="180" t="s">
        <v>214</v>
      </c>
      <c r="B148" s="18" t="s">
        <v>7</v>
      </c>
      <c r="C148" s="113">
        <f>'Imports - Data (Adjusted) - 1'!L148/'Imports - Data (Adjusted) - 1'!K148</f>
        <v>1.1507246376811595</v>
      </c>
      <c r="D148" s="20" t="s">
        <v>7</v>
      </c>
      <c r="E148" s="113">
        <f>'Imports - Data (Adjusted) - 1'!O148/'Imports - Data (Adjusted) - 1'!N148</f>
        <v>1.1621621621621621</v>
      </c>
      <c r="F148" s="18"/>
      <c r="G148" s="108"/>
      <c r="H148" s="108"/>
      <c r="I148" s="18" t="s">
        <v>7</v>
      </c>
      <c r="J148" s="114">
        <f>'Imports - Data (Adjusted) - 1'!W148/'Imports - Data (Adjusted) - 1'!V148</f>
        <v>1.2308571428571429</v>
      </c>
      <c r="K148" s="114">
        <f>'Imports - Data (Adjusted) - 1'!Y148/'Imports - Data (Adjusted) - 1'!X148</f>
        <v>1.0976190476190477</v>
      </c>
      <c r="L148" s="18" t="s">
        <v>7</v>
      </c>
      <c r="M148" s="108">
        <f>'Imports - Data (Adjusted) - 1'!AB148/'Imports - Data (Adjusted) - 1'!AA148</f>
        <v>1.0833333333333333</v>
      </c>
      <c r="N148" s="108">
        <f>'Imports - Data (Adjusted) - 1'!AD148/'Imports - Data (Adjusted) - 1'!AC148</f>
        <v>1.1905882352941177</v>
      </c>
      <c r="O148" s="115">
        <f>'Imports - Data (Adjusted) - 1'!AF148/'Imports - Data (Adjusted) - 1'!AE148</f>
        <v>1.1869565217391305</v>
      </c>
      <c r="P148" s="48" t="s">
        <v>7</v>
      </c>
      <c r="Q148" s="113">
        <f>'Imports - Data (Adjusted) - 1'!AI148/'Imports - Data (Adjusted) - 1'!AH148</f>
        <v>1.1879518072289157</v>
      </c>
      <c r="R148" s="114">
        <f>'Imports - Data (Adjusted) - 1'!AK148/'Imports - Data (Adjusted) - 1'!AJ148</f>
        <v>1.1664739884393063</v>
      </c>
      <c r="S148" s="114">
        <f>'Imports - Data (Adjusted) - 1'!AM148/'Imports - Data (Adjusted) - 1'!AL148</f>
        <v>0.93324432576769023</v>
      </c>
      <c r="T148" s="18" t="s">
        <v>7</v>
      </c>
      <c r="U148" s="113">
        <f>'Imports - Data (Adjusted) - 1'!AP148/'Imports - Data (Adjusted) - 1'!AO148</f>
        <v>0.93333333333333335</v>
      </c>
      <c r="V148" s="113">
        <f>'Imports - Data (Adjusted) - 1'!AR148/'Imports - Data (Adjusted) - 1'!AQ148</f>
        <v>0.93333333333333335</v>
      </c>
      <c r="W148" s="113">
        <f>'Imports - Data (Adjusted) - 1'!AT148/'Imports - Data (Adjusted) - 1'!AS148</f>
        <v>0.86710526315789471</v>
      </c>
      <c r="X148" s="18" t="s">
        <v>7</v>
      </c>
      <c r="Y148" s="108">
        <f>'Imports - Data (Adjusted) - 1'!AW148/'Imports - Data (Adjusted) - 1'!AV148</f>
        <v>0.83269230769230773</v>
      </c>
      <c r="Z148" s="20" t="s">
        <v>7</v>
      </c>
      <c r="AA148" s="116">
        <f>'Imports - Data (Adjusted) - 1'!AZ148/'Imports - Data (Adjusted) - 1'!AY148</f>
        <v>0.86681945505474922</v>
      </c>
      <c r="AB148" s="108">
        <f>'Imports - Data (Adjusted) - 1'!BB148/'Imports - Data (Adjusted) - 1'!BA148</f>
        <v>0.80456308464522019</v>
      </c>
      <c r="AC148" s="108">
        <f>'Imports - Data (Adjusted) - 1'!BD148/'Imports - Data (Adjusted) - 1'!BC148</f>
        <v>0.94404761904761902</v>
      </c>
      <c r="AD148" s="20" t="s">
        <v>7</v>
      </c>
      <c r="AE148" s="117">
        <f>'Imports - Data (Adjusted) - 1'!BG148/'Imports - Data (Adjusted) - 1'!BF148</f>
        <v>0.8666666666666667</v>
      </c>
      <c r="AF148" s="20" t="s">
        <v>7</v>
      </c>
      <c r="AG148" s="117">
        <f>'Imports - Data (Adjusted) - 1'!BJ148/'Imports - Data (Adjusted) - 1'!BI148</f>
        <v>0.93333333333333324</v>
      </c>
      <c r="AH148" s="18" t="s">
        <v>7</v>
      </c>
      <c r="AI148" s="118">
        <f>'Imports - Data (Adjusted) - 1'!BM148/'Imports - Data (Adjusted) - 1'!BL148</f>
        <v>0.90999099909990999</v>
      </c>
      <c r="AJ148" s="15" t="s">
        <v>12</v>
      </c>
      <c r="AK148" s="118">
        <f>'Imports - Data (Adjusted) - 1'!BP148/'Imports - Data (Adjusted) - 1'!BO148</f>
        <v>16.857142857142858</v>
      </c>
      <c r="AL148" s="18" t="s">
        <v>12</v>
      </c>
      <c r="AM148" s="118">
        <f>'Imports - Data (Adjusted) - 1'!BS148/'Imports - Data (Adjusted) - 1'!BR148</f>
        <v>13.20754716981132</v>
      </c>
      <c r="AN148" s="18" t="s">
        <v>12</v>
      </c>
      <c r="AO148" s="116">
        <f>'Imports - Data (Adjusted) - 1'!BV148/'Imports - Data (Adjusted) - 1'!BU148</f>
        <v>10.742857142857142</v>
      </c>
    </row>
    <row r="149" spans="1:41" x14ac:dyDescent="0.3">
      <c r="A149" s="25" t="s">
        <v>74</v>
      </c>
      <c r="B149" s="18" t="s">
        <v>7</v>
      </c>
      <c r="C149" s="113">
        <f>'Imports - Data (Adjusted) - 1'!L149/'Imports - Data (Adjusted) - 1'!K149</f>
        <v>0.92634014654839958</v>
      </c>
      <c r="D149" s="20" t="s">
        <v>7</v>
      </c>
      <c r="E149" s="113">
        <f>'Imports - Data (Adjusted) - 1'!O149/'Imports - Data (Adjusted) - 1'!N149</f>
        <v>0.94007633587786255</v>
      </c>
      <c r="F149" s="18"/>
      <c r="G149" s="108"/>
      <c r="H149" s="108"/>
      <c r="I149" s="18"/>
      <c r="J149" s="114"/>
      <c r="K149" s="114"/>
      <c r="L149" s="18"/>
      <c r="M149" s="108"/>
      <c r="N149" s="108"/>
      <c r="O149" s="115"/>
      <c r="P149" s="48"/>
      <c r="Q149" s="113"/>
      <c r="R149" s="114"/>
      <c r="S149" s="114"/>
      <c r="T149" s="18"/>
      <c r="U149" s="113"/>
      <c r="V149" s="113"/>
      <c r="W149" s="113"/>
      <c r="X149" s="18"/>
      <c r="Y149" s="108"/>
      <c r="AD149" s="18"/>
      <c r="AE149" s="117"/>
      <c r="AF149" s="18"/>
      <c r="AG149" s="117"/>
      <c r="AH149" s="48"/>
      <c r="AI149" s="118"/>
      <c r="AJ149" s="18"/>
      <c r="AK149" s="118"/>
      <c r="AL149" s="18"/>
      <c r="AM149" s="118"/>
      <c r="AN149" s="18"/>
    </row>
    <row r="150" spans="1:41" x14ac:dyDescent="0.3">
      <c r="A150" s="181" t="s">
        <v>215</v>
      </c>
      <c r="B150" s="18"/>
      <c r="C150" s="113"/>
      <c r="D150" s="20"/>
      <c r="E150" s="113"/>
      <c r="F150" s="18"/>
      <c r="G150" s="108"/>
      <c r="H150" s="108"/>
      <c r="I150" s="18"/>
      <c r="J150" s="114"/>
      <c r="K150" s="114"/>
      <c r="L150" s="18"/>
      <c r="M150" s="108"/>
      <c r="N150" s="108"/>
      <c r="O150" s="115"/>
      <c r="P150" s="18"/>
      <c r="Q150" s="113"/>
      <c r="R150" s="114"/>
      <c r="S150" s="114"/>
      <c r="T150" s="18"/>
      <c r="U150" s="113"/>
      <c r="V150" s="113"/>
      <c r="W150" s="113"/>
      <c r="X150" s="18"/>
      <c r="Y150" s="108"/>
      <c r="AD150" s="18"/>
      <c r="AE150" s="117"/>
      <c r="AF150" s="18"/>
      <c r="AG150" s="117"/>
      <c r="AH150" s="18"/>
      <c r="AI150" s="118"/>
      <c r="AJ150" s="18"/>
      <c r="AK150" s="118"/>
      <c r="AL150" s="18"/>
      <c r="AM150" s="118"/>
      <c r="AN150" s="18"/>
    </row>
    <row r="151" spans="1:41" x14ac:dyDescent="0.3">
      <c r="A151" s="180" t="s">
        <v>216</v>
      </c>
      <c r="B151" s="51"/>
      <c r="C151" s="113"/>
      <c r="D151" s="20"/>
      <c r="E151" s="113"/>
      <c r="F151" s="18"/>
      <c r="G151" s="108"/>
      <c r="H151" s="108"/>
      <c r="I151" s="18"/>
      <c r="J151" s="114"/>
      <c r="K151" s="114"/>
      <c r="L151" s="18" t="s">
        <v>7</v>
      </c>
      <c r="M151" s="108"/>
      <c r="N151" s="108"/>
      <c r="O151" s="115">
        <f>'Imports - Data (Adjusted) - 1'!AF151/'Imports - Data (Adjusted) - 1'!AE151</f>
        <v>1.0135135135135136</v>
      </c>
      <c r="P151" s="48" t="s">
        <v>7</v>
      </c>
      <c r="Q151" s="113">
        <f>'Imports - Data (Adjusted) - 1'!AI151/'Imports - Data (Adjusted) - 1'!AH151</f>
        <v>0.77954545454545454</v>
      </c>
      <c r="R151" s="114"/>
      <c r="S151" s="114"/>
      <c r="T151" s="18"/>
      <c r="U151" s="113"/>
      <c r="V151" s="113"/>
      <c r="W151" s="113"/>
      <c r="X151" s="18"/>
      <c r="Y151" s="108"/>
      <c r="Z151" s="18" t="s">
        <v>7</v>
      </c>
      <c r="AA151" s="116">
        <f>'Imports - Data (Adjusted) - 1'!AZ151/'Imports - Data (Adjusted) - 1'!AY151</f>
        <v>0.82218890554722635</v>
      </c>
      <c r="AB151" s="108">
        <f>'Imports - Data (Adjusted) - 1'!BB151/'Imports - Data (Adjusted) - 1'!BA151</f>
        <v>0.61918307804522243</v>
      </c>
      <c r="AD151" s="18" t="s">
        <v>7</v>
      </c>
      <c r="AE151" s="117"/>
      <c r="AF151" s="18" t="s">
        <v>7</v>
      </c>
      <c r="AG151" s="117"/>
      <c r="AH151" s="15" t="s">
        <v>7</v>
      </c>
      <c r="AI151" s="118"/>
      <c r="AJ151" s="15" t="s">
        <v>12</v>
      </c>
      <c r="AK151" s="118"/>
      <c r="AL151" s="15" t="s">
        <v>12</v>
      </c>
      <c r="AM151" s="118"/>
      <c r="AN151" s="15" t="s">
        <v>12</v>
      </c>
      <c r="AO151" s="116">
        <f>'Imports - Data (Adjusted) - 1'!BV151/'Imports - Data (Adjusted) - 1'!BU151</f>
        <v>9.5449172576832151</v>
      </c>
    </row>
    <row r="152" spans="1:41" x14ac:dyDescent="0.3">
      <c r="A152" s="180" t="s">
        <v>217</v>
      </c>
      <c r="C152" s="113"/>
      <c r="D152" s="20"/>
      <c r="E152" s="113"/>
      <c r="F152" s="18" t="s">
        <v>7</v>
      </c>
      <c r="G152" s="108">
        <f>'Imports - Data (Adjusted) - 1'!R152/'Imports - Data (Adjusted) - 1'!Q152</f>
        <v>1.1428571428571428</v>
      </c>
      <c r="H152" s="108">
        <f>'Imports - Data (Adjusted) - 1'!T152/'Imports - Data (Adjusted) - 1'!S152</f>
        <v>1.1250825082508251</v>
      </c>
      <c r="I152" s="18" t="s">
        <v>7</v>
      </c>
      <c r="J152" s="114">
        <f>'Imports - Data (Adjusted) - 1'!W152/'Imports - Data (Adjusted) - 1'!V152</f>
        <v>1.1076666666666666</v>
      </c>
      <c r="K152" s="114">
        <f>'Imports - Data (Adjusted) - 1'!Y152/'Imports - Data (Adjusted) - 1'!X152</f>
        <v>0.95138461538461538</v>
      </c>
      <c r="L152" s="18" t="s">
        <v>7</v>
      </c>
      <c r="M152" s="108">
        <f>'Imports - Data (Adjusted) - 1'!AB152/'Imports - Data (Adjusted) - 1'!AA152</f>
        <v>0.86600566572237958</v>
      </c>
      <c r="N152" s="108">
        <f>'Imports - Data (Adjusted) - 1'!AD152/'Imports - Data (Adjusted) - 1'!AC152</f>
        <v>0.80441558441558436</v>
      </c>
      <c r="O152" s="115">
        <f>'Imports - Data (Adjusted) - 1'!AF152/'Imports - Data (Adjusted) - 1'!AE152</f>
        <v>0.90634146341463417</v>
      </c>
      <c r="P152" s="48" t="s">
        <v>7</v>
      </c>
      <c r="Q152" s="113">
        <f>'Imports - Data (Adjusted) - 1'!AI152/'Imports - Data (Adjusted) - 1'!AH152</f>
        <v>0.71608247422680416</v>
      </c>
      <c r="R152" s="114"/>
      <c r="S152" s="114"/>
      <c r="T152" s="18"/>
      <c r="U152" s="113"/>
      <c r="V152" s="113"/>
      <c r="W152" s="113"/>
      <c r="X152" s="18"/>
      <c r="Y152" s="108"/>
      <c r="Z152" s="18" t="s">
        <v>7</v>
      </c>
      <c r="AA152" s="116">
        <f>'Imports - Data (Adjusted) - 1'!AZ152/'Imports - Data (Adjusted) - 1'!AY152</f>
        <v>0.84908663973203502</v>
      </c>
      <c r="AB152" s="108">
        <f>'Imports - Data (Adjusted) - 1'!BB152/'Imports - Data (Adjusted) - 1'!BA152</f>
        <v>0.7346085690779065</v>
      </c>
      <c r="AC152" s="108">
        <f>'Imports - Data (Adjusted) - 1'!BD152/'Imports - Data (Adjusted) - 1'!BC152</f>
        <v>0.80008193027733399</v>
      </c>
      <c r="AD152" s="18" t="s">
        <v>7</v>
      </c>
      <c r="AE152" s="117">
        <f>'Imports - Data (Adjusted) - 1'!BG152/'Imports - Data (Adjusted) - 1'!BF152</f>
        <v>0.7972234477484631</v>
      </c>
      <c r="AF152" s="18" t="s">
        <v>7</v>
      </c>
      <c r="AG152" s="117">
        <f>'Imports - Data (Adjusted) - 1'!BJ152/'Imports - Data (Adjusted) - 1'!BI152</f>
        <v>0.8666666666666667</v>
      </c>
      <c r="AH152" s="15" t="s">
        <v>7</v>
      </c>
      <c r="AI152" s="118">
        <f>'Imports - Data (Adjusted) - 1'!BM152/'Imports - Data (Adjusted) - 1'!BL152</f>
        <v>1.4217759928603302</v>
      </c>
      <c r="AJ152" s="15" t="s">
        <v>12</v>
      </c>
      <c r="AK152" s="118">
        <f>'Imports - Data (Adjusted) - 1'!BP152/'Imports - Data (Adjusted) - 1'!BO152</f>
        <v>15.002478929102628</v>
      </c>
      <c r="AL152" s="15" t="s">
        <v>12</v>
      </c>
      <c r="AM152" s="118">
        <f>'Imports - Data (Adjusted) - 1'!BS152/'Imports - Data (Adjusted) - 1'!BR152</f>
        <v>14.999456816947312</v>
      </c>
      <c r="AN152" s="15" t="s">
        <v>12</v>
      </c>
      <c r="AO152" s="116">
        <f>'Imports - Data (Adjusted) - 1'!BV152/'Imports - Data (Adjusted) - 1'!BU152</f>
        <v>14.666940114848236</v>
      </c>
    </row>
    <row r="153" spans="1:41" x14ac:dyDescent="0.3">
      <c r="A153" s="180" t="s">
        <v>218</v>
      </c>
      <c r="B153" s="51"/>
      <c r="C153" s="113"/>
      <c r="D153" s="20"/>
      <c r="E153" s="113"/>
      <c r="F153" s="18"/>
      <c r="G153" s="108"/>
      <c r="H153" s="108"/>
      <c r="I153" s="18"/>
      <c r="J153" s="114"/>
      <c r="K153" s="114"/>
      <c r="L153" s="18"/>
      <c r="M153" s="108"/>
      <c r="N153" s="108"/>
      <c r="O153" s="115"/>
      <c r="P153" s="48" t="s">
        <v>7</v>
      </c>
      <c r="Q153" s="113"/>
      <c r="R153" s="114">
        <f>'Imports - Data (Adjusted) - 1'!AK153/'Imports - Data (Adjusted) - 1'!AJ153</f>
        <v>0.83394265922647681</v>
      </c>
      <c r="S153" s="114">
        <f>'Imports - Data (Adjusted) - 1'!AM153/'Imports - Data (Adjusted) - 1'!AL153</f>
        <v>0.74172742568704431</v>
      </c>
      <c r="T153" s="18" t="s">
        <v>7</v>
      </c>
      <c r="U153" s="113">
        <f>'Imports - Data (Adjusted) - 1'!AP153/'Imports - Data (Adjusted) - 1'!AO153</f>
        <v>0.69066534260178747</v>
      </c>
      <c r="V153" s="113">
        <f>'Imports - Data (Adjusted) - 1'!AR153/'Imports - Data (Adjusted) - 1'!AQ153</f>
        <v>0.69438202247191017</v>
      </c>
      <c r="W153" s="113">
        <f>'Imports - Data (Adjusted) - 1'!AT153/'Imports - Data (Adjusted) - 1'!AS153</f>
        <v>0.70586481854087491</v>
      </c>
      <c r="X153" s="18" t="s">
        <v>7</v>
      </c>
      <c r="Y153" s="108">
        <f>'Imports - Data (Adjusted) - 1'!AW153/'Imports - Data (Adjusted) - 1'!AV153</f>
        <v>0.80154347210421972</v>
      </c>
      <c r="AD153" s="18"/>
      <c r="AE153" s="117"/>
      <c r="AF153" s="18"/>
      <c r="AG153" s="117"/>
      <c r="AI153" s="118"/>
      <c r="AK153" s="118"/>
      <c r="AM153" s="118"/>
    </row>
    <row r="154" spans="1:41" x14ac:dyDescent="0.3">
      <c r="A154" s="25" t="s">
        <v>27</v>
      </c>
      <c r="B154" s="18" t="s">
        <v>7</v>
      </c>
      <c r="C154" s="113">
        <f>'Imports - Data (Adjusted) - 1'!L154/'Imports - Data (Adjusted) - 1'!K154</f>
        <v>1.3891050583657587</v>
      </c>
      <c r="D154" s="20" t="s">
        <v>7</v>
      </c>
      <c r="E154" s="113">
        <f>'Imports - Data (Adjusted) - 1'!O154/'Imports - Data (Adjusted) - 1'!N154</f>
        <v>1.5091496232508073</v>
      </c>
      <c r="F154" s="18" t="s">
        <v>7</v>
      </c>
      <c r="G154" s="108">
        <f>'Imports - Data (Adjusted) - 1'!R154/'Imports - Data (Adjusted) - 1'!Q154</f>
        <v>1.6392156862745098</v>
      </c>
      <c r="H154" s="108">
        <f>'Imports - Data (Adjusted) - 1'!T154/'Imports - Data (Adjusted) - 1'!S154</f>
        <v>1.3360910031023785</v>
      </c>
      <c r="I154" s="18" t="s">
        <v>7</v>
      </c>
      <c r="J154" s="114">
        <f>'Imports - Data (Adjusted) - 1'!W154/'Imports - Data (Adjusted) - 1'!V154</f>
        <v>1.3611764705882352</v>
      </c>
      <c r="K154" s="114">
        <f>'Imports - Data (Adjusted) - 1'!Y154/'Imports - Data (Adjusted) - 1'!X154</f>
        <v>1.2124999999999999</v>
      </c>
      <c r="L154" s="18" t="s">
        <v>7</v>
      </c>
      <c r="M154" s="108">
        <f>'Imports - Data (Adjusted) - 1'!AB154/'Imports - Data (Adjusted) - 1'!AA154</f>
        <v>1.2362637362637363</v>
      </c>
      <c r="N154" s="108">
        <f>'Imports - Data (Adjusted) - 1'!AD154/'Imports - Data (Adjusted) - 1'!AC154</f>
        <v>1.2938775510204081</v>
      </c>
      <c r="O154" s="115">
        <f>'Imports - Data (Adjusted) - 1'!AF154/'Imports - Data (Adjusted) - 1'!AE154</f>
        <v>1.2059171597633136</v>
      </c>
      <c r="P154" s="48" t="s">
        <v>7</v>
      </c>
      <c r="Q154" s="113">
        <f>'Imports - Data (Adjusted) - 1'!AI154/'Imports - Data (Adjusted) - 1'!AH154</f>
        <v>1</v>
      </c>
      <c r="R154" s="114">
        <f>'Imports - Data (Adjusted) - 1'!AK154/'Imports - Data (Adjusted) - 1'!AJ154</f>
        <v>1.2842960288808665</v>
      </c>
      <c r="S154" s="114">
        <f>'Imports - Data (Adjusted) - 1'!AM154/'Imports - Data (Adjusted) - 1'!AL154</f>
        <v>1.3120300751879699</v>
      </c>
      <c r="T154" s="18" t="s">
        <v>7</v>
      </c>
      <c r="U154" s="113">
        <f>'Imports - Data (Adjusted) - 1'!AP154/'Imports - Data (Adjusted) - 1'!AO154</f>
        <v>1.7898550724637681</v>
      </c>
      <c r="V154" s="113">
        <f>'Imports - Data (Adjusted) - 1'!AR154/'Imports - Data (Adjusted) - 1'!AQ154</f>
        <v>1.7658747300215982</v>
      </c>
      <c r="W154" s="113">
        <f>'Imports - Data (Adjusted) - 1'!AT154/'Imports - Data (Adjusted) - 1'!AS154</f>
        <v>0.92831105710814099</v>
      </c>
      <c r="X154" s="18" t="s">
        <v>7</v>
      </c>
      <c r="Y154" s="108">
        <f>'Imports - Data (Adjusted) - 1'!AW154/'Imports - Data (Adjusted) - 1'!AV154</f>
        <v>0.8649056603773585</v>
      </c>
      <c r="Z154" s="18" t="s">
        <v>7</v>
      </c>
      <c r="AA154" s="116">
        <f>'Imports - Data (Adjusted) - 1'!AZ154/'Imports - Data (Adjusted) - 1'!AY154</f>
        <v>0.83333333333333326</v>
      </c>
      <c r="AB154" s="108">
        <f>'Imports - Data (Adjusted) - 1'!BB154/'Imports - Data (Adjusted) - 1'!BA154</f>
        <v>0.86666666666666659</v>
      </c>
      <c r="AC154" s="108">
        <f>'Imports - Data (Adjusted) - 1'!BD154/'Imports - Data (Adjusted) - 1'!BC154</f>
        <v>1.8666666666666667</v>
      </c>
      <c r="AD154" s="18" t="s">
        <v>7</v>
      </c>
      <c r="AE154" s="117">
        <f>'Imports - Data (Adjusted) - 1'!BG154/'Imports - Data (Adjusted) - 1'!BF154</f>
        <v>0.71485471759712704</v>
      </c>
      <c r="AF154" s="18" t="s">
        <v>7</v>
      </c>
      <c r="AG154" s="117">
        <f>'Imports - Data (Adjusted) - 1'!BJ154/'Imports - Data (Adjusted) - 1'!BI154</f>
        <v>1.8666666666666667</v>
      </c>
      <c r="AI154" s="118">
        <f>'Imports - Data (Adjusted) - 1'!BM154/'Imports - Data (Adjusted) - 1'!BL154</f>
        <v>2.2922971114167812</v>
      </c>
      <c r="AJ154" s="15" t="s">
        <v>7</v>
      </c>
      <c r="AK154" s="118">
        <f>'Imports - Data (Adjusted) - 1'!BP154/'Imports - Data (Adjusted) - 1'!BO154</f>
        <v>2.1390751853159196</v>
      </c>
      <c r="AL154" s="15" t="s">
        <v>7</v>
      </c>
      <c r="AM154" s="118">
        <f>'Imports - Data (Adjusted) - 1'!BS154/'Imports - Data (Adjusted) - 1'!BR154</f>
        <v>2.1755789473684208</v>
      </c>
      <c r="AN154" s="15" t="s">
        <v>7</v>
      </c>
      <c r="AO154" s="116">
        <f>'Imports - Data (Adjusted) - 1'!BV154/'Imports - Data (Adjusted) - 1'!BU154</f>
        <v>1.718031968031968</v>
      </c>
    </row>
    <row r="155" spans="1:41" x14ac:dyDescent="0.3">
      <c r="A155" s="25" t="s">
        <v>28</v>
      </c>
      <c r="B155" s="18"/>
      <c r="C155" s="113"/>
      <c r="D155" s="20"/>
      <c r="E155" s="113"/>
      <c r="F155" s="18"/>
      <c r="G155" s="108"/>
      <c r="H155" s="108"/>
      <c r="I155" s="18"/>
      <c r="J155" s="114"/>
      <c r="K155" s="114"/>
      <c r="L155" s="18"/>
      <c r="M155" s="108"/>
      <c r="N155" s="108"/>
      <c r="O155" s="115"/>
      <c r="P155" s="48"/>
      <c r="Q155" s="113"/>
      <c r="R155" s="114"/>
      <c r="S155" s="114"/>
      <c r="T155" s="18" t="s">
        <v>25</v>
      </c>
      <c r="U155" s="113"/>
      <c r="V155" s="113"/>
      <c r="W155" s="113">
        <f>'Imports - Data (Adjusted) - 1'!AT155/'Imports - Data (Adjusted) - 1'!AS155</f>
        <v>2.4988830975428145E-2</v>
      </c>
      <c r="X155" s="18" t="s">
        <v>25</v>
      </c>
      <c r="Y155" s="108">
        <f>'Imports - Data (Adjusted) - 1'!AW155/'Imports - Data (Adjusted) - 1'!AV155</f>
        <v>2.4991044776119402E-2</v>
      </c>
      <c r="Z155" s="18" t="s">
        <v>25</v>
      </c>
      <c r="AA155" s="116">
        <f>'Imports - Data (Adjusted) - 1'!AZ155/'Imports - Data (Adjusted) - 1'!AY155</f>
        <v>2.9115420129270542E-2</v>
      </c>
      <c r="AB155" s="108">
        <f>'Imports - Data (Adjusted) - 1'!BB155/'Imports - Data (Adjusted) - 1'!BA155</f>
        <v>2.6666666666666668E-2</v>
      </c>
      <c r="AC155" s="108">
        <f>'Imports - Data (Adjusted) - 1'!BD155/'Imports - Data (Adjusted) - 1'!BC155</f>
        <v>3.3333333333333333E-2</v>
      </c>
      <c r="AD155" s="18" t="s">
        <v>25</v>
      </c>
      <c r="AE155" s="117">
        <f>'Imports - Data (Adjusted) - 1'!BG155/'Imports - Data (Adjusted) - 1'!BF155</f>
        <v>3.3333213590779821E-2</v>
      </c>
      <c r="AF155" s="18" t="s">
        <v>25</v>
      </c>
      <c r="AG155" s="117">
        <f>'Imports - Data (Adjusted) - 1'!BJ155/'Imports - Data (Adjusted) - 1'!BI155</f>
        <v>3.5416593063651886E-2</v>
      </c>
      <c r="AH155" s="48" t="s">
        <v>25</v>
      </c>
      <c r="AI155" s="118">
        <f>'Imports - Data (Adjusted) - 1'!BM155/'Imports - Data (Adjusted) - 1'!BL155</f>
        <v>3.5714285714285712E-2</v>
      </c>
      <c r="AJ155" s="15" t="s">
        <v>7</v>
      </c>
      <c r="AK155" s="118">
        <f>'Imports - Data (Adjusted) - 1'!BP155/'Imports - Data (Adjusted) - 1'!BO155</f>
        <v>4.6659805132427614</v>
      </c>
      <c r="AL155" s="15" t="s">
        <v>7</v>
      </c>
      <c r="AM155" s="118">
        <f>'Imports - Data (Adjusted) - 1'!BS155/'Imports - Data (Adjusted) - 1'!BR155</f>
        <v>4.3574400918352705</v>
      </c>
      <c r="AN155" s="15" t="s">
        <v>7</v>
      </c>
      <c r="AO155" s="116">
        <f>'Imports - Data (Adjusted) - 1'!BV155/'Imports - Data (Adjusted) - 1'!BU155</f>
        <v>4.4140579710144925</v>
      </c>
    </row>
    <row r="156" spans="1:41" x14ac:dyDescent="0.3">
      <c r="A156" s="180" t="s">
        <v>219</v>
      </c>
      <c r="B156" s="18"/>
      <c r="C156" s="113"/>
      <c r="D156" s="20"/>
      <c r="E156" s="113"/>
      <c r="F156" s="18"/>
      <c r="G156" s="108"/>
      <c r="H156" s="108"/>
      <c r="I156" s="18"/>
      <c r="J156" s="114"/>
      <c r="K156" s="114"/>
      <c r="L156" s="18"/>
      <c r="M156" s="108"/>
      <c r="N156" s="108"/>
      <c r="O156" s="115"/>
      <c r="P156" s="48"/>
      <c r="Q156" s="113"/>
      <c r="R156" s="114"/>
      <c r="S156" s="114"/>
      <c r="T156" s="18"/>
      <c r="U156" s="113"/>
      <c r="V156" s="113"/>
      <c r="W156" s="113"/>
      <c r="X156" s="18"/>
      <c r="Y156" s="108"/>
      <c r="AD156" s="48"/>
      <c r="AE156" s="117"/>
      <c r="AF156" s="49"/>
      <c r="AG156" s="117"/>
      <c r="AH156" s="48"/>
      <c r="AI156" s="118"/>
      <c r="AK156" s="118"/>
      <c r="AM156" s="118"/>
    </row>
    <row r="157" spans="1:41" x14ac:dyDescent="0.3">
      <c r="A157" s="180" t="s">
        <v>220</v>
      </c>
      <c r="B157" s="18"/>
      <c r="C157" s="113"/>
      <c r="D157" s="20"/>
      <c r="E157" s="113"/>
      <c r="F157" s="18"/>
      <c r="G157" s="108"/>
      <c r="H157" s="108"/>
      <c r="J157" s="114"/>
      <c r="K157" s="114"/>
      <c r="L157" s="18"/>
      <c r="M157" s="108"/>
      <c r="N157" s="108"/>
      <c r="O157" s="115"/>
      <c r="P157" s="48"/>
      <c r="Q157" s="113"/>
      <c r="R157" s="114"/>
      <c r="S157" s="114"/>
      <c r="T157" s="18"/>
      <c r="U157" s="113"/>
      <c r="V157" s="113"/>
      <c r="W157" s="113"/>
      <c r="X157" s="18"/>
      <c r="Y157" s="108"/>
      <c r="AD157" s="48"/>
      <c r="AE157" s="117"/>
      <c r="AF157" s="49"/>
      <c r="AG157" s="117"/>
      <c r="AH157" s="48"/>
      <c r="AI157" s="118"/>
      <c r="AK157" s="118"/>
      <c r="AM157" s="118"/>
    </row>
    <row r="158" spans="1:41" x14ac:dyDescent="0.3">
      <c r="A158" s="25" t="s">
        <v>48</v>
      </c>
      <c r="B158" s="18"/>
      <c r="C158" s="113"/>
      <c r="D158" s="20"/>
      <c r="E158" s="113"/>
      <c r="F158" s="18"/>
      <c r="G158" s="108"/>
      <c r="H158" s="108"/>
      <c r="I158" s="18"/>
      <c r="J158" s="114"/>
      <c r="K158" s="114"/>
      <c r="L158" s="18"/>
      <c r="M158" s="108"/>
      <c r="N158" s="108"/>
      <c r="O158" s="115"/>
      <c r="P158" s="18"/>
      <c r="Q158" s="113"/>
      <c r="R158" s="114"/>
      <c r="S158" s="114"/>
      <c r="T158" s="18"/>
      <c r="U158" s="113"/>
      <c r="V158" s="113"/>
      <c r="W158" s="113"/>
      <c r="X158" s="18"/>
      <c r="Y158" s="108"/>
      <c r="AD158" s="48"/>
      <c r="AE158" s="117"/>
      <c r="AF158" s="49"/>
      <c r="AG158" s="117"/>
      <c r="AH158" s="48"/>
      <c r="AI158" s="118"/>
      <c r="AK158" s="118"/>
      <c r="AM158" s="118"/>
    </row>
    <row r="159" spans="1:41" x14ac:dyDescent="0.3">
      <c r="A159" s="25" t="s">
        <v>40</v>
      </c>
      <c r="B159" s="18" t="s">
        <v>7</v>
      </c>
      <c r="C159" s="113">
        <f>'Imports - Data (Adjusted) - 1'!L159/'Imports - Data (Adjusted) - 1'!K159</f>
        <v>0.9615248017047473</v>
      </c>
      <c r="D159" s="20" t="s">
        <v>7</v>
      </c>
      <c r="E159" s="113">
        <f>'Imports - Data (Adjusted) - 1'!O159/'Imports - Data (Adjusted) - 1'!N159</f>
        <v>0.97258823529411764</v>
      </c>
      <c r="F159" s="18" t="s">
        <v>7</v>
      </c>
      <c r="G159" s="108">
        <f>'Imports - Data (Adjusted) - 1'!R159/'Imports - Data (Adjusted) - 1'!Q159</f>
        <v>1.4034592968603121</v>
      </c>
      <c r="H159" s="108">
        <f>'Imports - Data (Adjusted) - 1'!T159/'Imports - Data (Adjusted) - 1'!S159</f>
        <v>1.274155069582505</v>
      </c>
      <c r="I159" s="18" t="s">
        <v>7</v>
      </c>
      <c r="J159" s="114">
        <f>'Imports - Data (Adjusted) - 1'!W159/'Imports - Data (Adjusted) - 1'!V159</f>
        <v>1.2692129629629629</v>
      </c>
      <c r="K159" s="114">
        <f>'Imports - Data (Adjusted) - 1'!Y159/'Imports - Data (Adjusted) - 1'!X159</f>
        <v>1.1136263736263736</v>
      </c>
      <c r="L159" s="18"/>
      <c r="M159" s="108"/>
      <c r="N159" s="108"/>
      <c r="O159" s="115"/>
      <c r="P159" s="18"/>
      <c r="Q159" s="113"/>
      <c r="R159" s="114"/>
      <c r="S159" s="114"/>
      <c r="T159" s="18"/>
      <c r="U159" s="113"/>
      <c r="V159" s="113"/>
      <c r="W159" s="113"/>
      <c r="X159" s="18"/>
      <c r="Y159" s="108"/>
      <c r="AD159" s="48"/>
      <c r="AE159" s="117"/>
      <c r="AF159" s="49"/>
      <c r="AG159" s="117"/>
      <c r="AH159" s="48"/>
      <c r="AI159" s="118"/>
      <c r="AK159" s="118"/>
      <c r="AM159" s="118"/>
    </row>
    <row r="160" spans="1:41" x14ac:dyDescent="0.3">
      <c r="A160" s="180" t="s">
        <v>221</v>
      </c>
      <c r="B160" s="18"/>
      <c r="C160" s="113"/>
      <c r="D160" s="20"/>
      <c r="E160" s="113"/>
      <c r="F160" s="18"/>
      <c r="G160" s="108"/>
      <c r="H160" s="108"/>
      <c r="I160" s="18"/>
      <c r="J160" s="114"/>
      <c r="K160" s="114"/>
      <c r="L160" s="18"/>
      <c r="M160" s="108"/>
      <c r="N160" s="108"/>
      <c r="O160" s="115"/>
      <c r="P160" s="48"/>
      <c r="Q160" s="113"/>
      <c r="R160" s="114"/>
      <c r="S160" s="114"/>
      <c r="T160" s="18"/>
      <c r="U160" s="113"/>
      <c r="V160" s="113"/>
      <c r="W160" s="113"/>
      <c r="X160" s="18"/>
      <c r="Y160" s="108"/>
      <c r="AD160" s="48"/>
      <c r="AE160" s="117"/>
      <c r="AF160" s="49"/>
      <c r="AG160" s="117"/>
      <c r="AH160" s="48"/>
      <c r="AI160" s="118"/>
      <c r="AK160" s="118"/>
      <c r="AM160" s="118"/>
    </row>
    <row r="161" spans="1:41" x14ac:dyDescent="0.3">
      <c r="A161" s="180" t="s">
        <v>221</v>
      </c>
      <c r="B161" s="18"/>
      <c r="C161" s="113"/>
      <c r="D161" s="20"/>
      <c r="E161" s="113"/>
      <c r="F161" s="18"/>
      <c r="G161" s="108"/>
      <c r="H161" s="108"/>
      <c r="I161" s="18"/>
      <c r="J161" s="114"/>
      <c r="K161" s="114"/>
      <c r="L161" s="18"/>
      <c r="M161" s="108"/>
      <c r="N161" s="108"/>
      <c r="O161" s="115"/>
      <c r="P161" s="48"/>
      <c r="Q161" s="113"/>
      <c r="R161" s="114"/>
      <c r="S161" s="114"/>
      <c r="T161" s="18"/>
      <c r="U161" s="113"/>
      <c r="V161" s="113"/>
      <c r="W161" s="113"/>
      <c r="X161" s="18"/>
      <c r="Y161" s="108"/>
      <c r="AD161" s="48"/>
      <c r="AE161" s="117"/>
      <c r="AF161" s="49"/>
      <c r="AG161" s="117"/>
      <c r="AH161" s="48"/>
      <c r="AI161" s="118"/>
      <c r="AK161" s="118"/>
      <c r="AM161" s="118"/>
    </row>
    <row r="162" spans="1:41" x14ac:dyDescent="0.3">
      <c r="A162" s="25" t="s">
        <v>29</v>
      </c>
      <c r="B162" s="18"/>
      <c r="C162" s="113"/>
      <c r="D162" s="20"/>
      <c r="E162" s="113"/>
      <c r="F162" s="18"/>
      <c r="G162" s="108"/>
      <c r="H162" s="108"/>
      <c r="I162" s="18"/>
      <c r="J162" s="114"/>
      <c r="K162" s="114"/>
      <c r="L162" s="18"/>
      <c r="M162" s="108"/>
      <c r="N162" s="108"/>
      <c r="O162" s="115"/>
      <c r="P162" s="48"/>
      <c r="Q162" s="113"/>
      <c r="R162" s="114"/>
      <c r="S162" s="114"/>
      <c r="T162" s="18"/>
      <c r="U162" s="113"/>
      <c r="V162" s="113"/>
      <c r="W162" s="113"/>
      <c r="X162" s="18"/>
      <c r="Y162" s="108"/>
      <c r="AD162" s="48"/>
      <c r="AE162" s="117"/>
      <c r="AF162" s="49"/>
      <c r="AG162" s="117"/>
      <c r="AH162" s="48"/>
      <c r="AI162" s="118"/>
      <c r="AK162" s="118"/>
      <c r="AM162" s="118"/>
    </row>
    <row r="163" spans="1:41" x14ac:dyDescent="0.3">
      <c r="A163" s="181" t="s">
        <v>106</v>
      </c>
      <c r="B163" s="18"/>
      <c r="C163" s="113"/>
      <c r="D163" s="20"/>
      <c r="E163" s="113"/>
      <c r="F163" s="18"/>
      <c r="G163" s="108"/>
      <c r="H163" s="108"/>
      <c r="I163" s="18"/>
      <c r="J163" s="114"/>
      <c r="K163" s="114"/>
      <c r="L163" s="18"/>
      <c r="M163" s="108"/>
      <c r="N163" s="108"/>
      <c r="O163" s="115"/>
      <c r="P163" s="18"/>
      <c r="Q163" s="113"/>
      <c r="R163" s="114"/>
      <c r="S163" s="114"/>
      <c r="T163" s="18"/>
      <c r="U163" s="113"/>
      <c r="V163" s="113"/>
      <c r="W163" s="113"/>
      <c r="X163" s="18"/>
      <c r="Y163" s="108"/>
      <c r="AD163" s="18"/>
      <c r="AE163" s="117"/>
      <c r="AF163" s="18"/>
      <c r="AG163" s="117"/>
      <c r="AH163" s="18"/>
      <c r="AI163" s="118"/>
      <c r="AJ163" s="18"/>
      <c r="AK163" s="118"/>
      <c r="AL163" s="18"/>
      <c r="AM163" s="118"/>
      <c r="AN163" s="18"/>
      <c r="AO163" s="108"/>
    </row>
    <row r="164" spans="1:41" x14ac:dyDescent="0.3">
      <c r="A164" s="180" t="s">
        <v>225</v>
      </c>
      <c r="B164" s="18" t="s">
        <v>7</v>
      </c>
      <c r="C164" s="113">
        <f>'Imports - Data (Adjusted) - 1'!L164/'Imports - Data (Adjusted) - 1'!K164</f>
        <v>9.4212454212454215</v>
      </c>
      <c r="D164" s="20" t="s">
        <v>7</v>
      </c>
      <c r="E164" s="113">
        <f>'Imports - Data (Adjusted) - 1'!O164/'Imports - Data (Adjusted) - 1'!N164</f>
        <v>3.5485893416927898</v>
      </c>
      <c r="F164" s="18" t="s">
        <v>7</v>
      </c>
      <c r="G164" s="108">
        <f>'Imports - Data (Adjusted) - 1'!R164/'Imports - Data (Adjusted) - 1'!Q164</f>
        <v>2.5</v>
      </c>
      <c r="H164" s="108">
        <f>'Imports - Data (Adjusted) - 1'!T164/'Imports - Data (Adjusted) - 1'!S164</f>
        <v>2.2685714285714287</v>
      </c>
      <c r="I164" s="18" t="s">
        <v>7</v>
      </c>
      <c r="J164" s="114">
        <f>'Imports - Data (Adjusted) - 1'!W164/'Imports - Data (Adjusted) - 1'!V164</f>
        <v>2.1903225806451614</v>
      </c>
      <c r="K164" s="114">
        <f>'Imports - Data (Adjusted) - 1'!Y164/'Imports - Data (Adjusted) - 1'!X164</f>
        <v>2.0035714285714286</v>
      </c>
      <c r="L164" s="18" t="s">
        <v>7</v>
      </c>
      <c r="M164" s="108"/>
      <c r="N164" s="108">
        <f>'Imports - Data (Adjusted) - 1'!AD164/'Imports - Data (Adjusted) - 1'!AC164</f>
        <v>2.1166666666666667</v>
      </c>
      <c r="O164" s="115">
        <f>'Imports - Data (Adjusted) - 1'!AF164/'Imports - Data (Adjusted) - 1'!AE164</f>
        <v>2.0516795865633073</v>
      </c>
      <c r="P164" s="48" t="s">
        <v>7</v>
      </c>
      <c r="Q164" s="113">
        <f>'Imports - Data (Adjusted) - 1'!AI164/'Imports - Data (Adjusted) - 1'!AH164</f>
        <v>2.125</v>
      </c>
      <c r="R164" s="114">
        <f>'Imports - Data (Adjusted) - 1'!AK164/'Imports - Data (Adjusted) - 1'!AJ164</f>
        <v>1.9665271966527196</v>
      </c>
      <c r="S164" s="114">
        <f>'Imports - Data (Adjusted) - 1'!AM164/'Imports - Data (Adjusted) - 1'!AL164</f>
        <v>1.9821826280623609</v>
      </c>
      <c r="T164" s="18" t="s">
        <v>7</v>
      </c>
      <c r="U164" s="113">
        <f>'Imports - Data (Adjusted) - 1'!AP164/'Imports - Data (Adjusted) - 1'!AO164</f>
        <v>1.9857142857142858</v>
      </c>
      <c r="V164" s="113">
        <f>'Imports - Data (Adjusted) - 1'!AR164/'Imports - Data (Adjusted) - 1'!AQ164</f>
        <v>1.9791666666666667</v>
      </c>
      <c r="W164" s="113">
        <f>'Imports - Data (Adjusted) - 1'!AT164/'Imports - Data (Adjusted) - 1'!AS164</f>
        <v>2.3333333333333335</v>
      </c>
      <c r="X164" s="18" t="s">
        <v>7</v>
      </c>
      <c r="Y164" s="108">
        <f>'Imports - Data (Adjusted) - 1'!AW164/'Imports - Data (Adjusted) - 1'!AV164</f>
        <v>1.3333333333333333</v>
      </c>
      <c r="Z164" s="18" t="s">
        <v>7</v>
      </c>
      <c r="AA164" s="116">
        <f>'Imports - Data (Adjusted) - 1'!AZ164/'Imports - Data (Adjusted) - 1'!AY164</f>
        <v>1.4201183431952662</v>
      </c>
      <c r="AB164" s="108">
        <f>'Imports - Data (Adjusted) - 1'!BB164/'Imports - Data (Adjusted) - 1'!BA164</f>
        <v>3.1333333333333337</v>
      </c>
      <c r="AC164" s="108">
        <f>'Imports - Data (Adjusted) - 1'!BD164/'Imports - Data (Adjusted) - 1'!BC164</f>
        <v>3.7210599721059974</v>
      </c>
      <c r="AD164" s="18" t="s">
        <v>7</v>
      </c>
      <c r="AE164" s="117">
        <f>'Imports - Data (Adjusted) - 1'!BG164/'Imports - Data (Adjusted) - 1'!BF164</f>
        <v>4</v>
      </c>
      <c r="AF164" s="18" t="s">
        <v>7</v>
      </c>
      <c r="AG164" s="117">
        <f>'Imports - Data (Adjusted) - 1'!BJ164/'Imports - Data (Adjusted) - 1'!BI164</f>
        <v>4.8</v>
      </c>
      <c r="AH164" s="48"/>
      <c r="AI164" s="118"/>
      <c r="AJ164" s="84"/>
      <c r="AK164" s="118"/>
      <c r="AL164" s="285" t="s">
        <v>7</v>
      </c>
      <c r="AM164" s="118"/>
      <c r="AN164" s="285" t="s">
        <v>7</v>
      </c>
      <c r="AO164" s="290">
        <f>'Imports - Data (Adjusted) - 1'!BV164:BV165/'Imports - Data (Adjusted) - 1'!BU164:BU165</f>
        <v>22.435233160621763</v>
      </c>
    </row>
    <row r="165" spans="1:41" x14ac:dyDescent="0.3">
      <c r="A165" s="184" t="s">
        <v>222</v>
      </c>
      <c r="B165" s="18" t="s">
        <v>2</v>
      </c>
      <c r="C165" s="113">
        <f>'Imports - Data (Adjusted) - 1'!L165/'Imports - Data (Adjusted) - 1'!K165</f>
        <v>20.175000000000001</v>
      </c>
      <c r="D165" s="20" t="s">
        <v>2</v>
      </c>
      <c r="E165" s="113">
        <f>'Imports - Data (Adjusted) - 1'!O165/'Imports - Data (Adjusted) - 1'!N165</f>
        <v>20.835616438356166</v>
      </c>
      <c r="F165" s="18" t="s">
        <v>2</v>
      </c>
      <c r="G165" s="108">
        <f>'Imports - Data (Adjusted) - 1'!R165/'Imports - Data (Adjusted) - 1'!Q165</f>
        <v>24.342105263157894</v>
      </c>
      <c r="H165" s="108">
        <f>'Imports - Data (Adjusted) - 1'!T165/'Imports - Data (Adjusted) - 1'!S165</f>
        <v>25.617021276595743</v>
      </c>
      <c r="I165" s="58" t="s">
        <v>44</v>
      </c>
      <c r="J165" s="114">
        <f>'Imports - Data (Adjusted) - 1'!W165/'Imports - Data (Adjusted) - 1'!V165</f>
        <v>31</v>
      </c>
      <c r="K165" s="114">
        <f>'Imports - Data (Adjusted) - 1'!Y165/'Imports - Data (Adjusted) - 1'!X165</f>
        <v>28.564705882352943</v>
      </c>
      <c r="L165" s="58" t="s">
        <v>2</v>
      </c>
      <c r="M165" s="108">
        <f>'Imports - Data (Adjusted) - 1'!AB165/'Imports - Data (Adjusted) - 1'!AA165</f>
        <v>29.118421052631579</v>
      </c>
      <c r="N165" s="108"/>
      <c r="O165" s="115"/>
      <c r="P165" s="48"/>
      <c r="Q165" s="113"/>
      <c r="R165" s="114"/>
      <c r="S165" s="114"/>
      <c r="T165" s="18"/>
      <c r="U165" s="113"/>
      <c r="V165" s="113"/>
      <c r="W165" s="113"/>
      <c r="X165" s="18"/>
      <c r="Y165" s="108"/>
      <c r="AD165" s="48"/>
      <c r="AE165" s="117"/>
      <c r="AF165" s="49"/>
      <c r="AG165" s="117"/>
      <c r="AH165" s="48"/>
      <c r="AI165" s="118"/>
      <c r="AJ165" s="84"/>
      <c r="AK165" s="118"/>
      <c r="AL165" s="285"/>
      <c r="AM165" s="118"/>
      <c r="AN165" s="285"/>
      <c r="AO165" s="290"/>
    </row>
    <row r="166" spans="1:41" x14ac:dyDescent="0.3">
      <c r="A166" s="180" t="s">
        <v>223</v>
      </c>
      <c r="B166" s="51"/>
      <c r="C166" s="113"/>
      <c r="D166" s="20"/>
      <c r="E166" s="113"/>
      <c r="F166" s="18"/>
      <c r="G166" s="108"/>
      <c r="H166" s="108"/>
      <c r="I166" s="18"/>
      <c r="J166" s="114"/>
      <c r="K166" s="114"/>
      <c r="L166" s="18"/>
      <c r="M166" s="108"/>
      <c r="N166" s="108"/>
      <c r="O166" s="115"/>
      <c r="P166" s="48"/>
      <c r="Q166" s="113"/>
      <c r="R166" s="114"/>
      <c r="S166" s="114"/>
      <c r="T166" s="18"/>
      <c r="U166" s="113"/>
      <c r="V166" s="113"/>
      <c r="W166" s="113"/>
      <c r="X166" s="18"/>
      <c r="Y166" s="108"/>
      <c r="AD166" s="48"/>
      <c r="AE166" s="117"/>
      <c r="AF166" s="49"/>
      <c r="AG166" s="117"/>
      <c r="AH166" s="48"/>
      <c r="AI166" s="118"/>
      <c r="AJ166" s="20"/>
      <c r="AK166" s="118"/>
      <c r="AM166" s="118"/>
      <c r="AN166" s="20"/>
    </row>
    <row r="167" spans="1:41" x14ac:dyDescent="0.3">
      <c r="A167" s="180" t="s">
        <v>224</v>
      </c>
      <c r="N167" s="108"/>
      <c r="O167" s="115"/>
      <c r="P167" s="18"/>
      <c r="Q167" s="113"/>
      <c r="R167" s="114"/>
      <c r="S167" s="114"/>
      <c r="T167" s="18"/>
      <c r="U167" s="108"/>
      <c r="V167" s="113"/>
      <c r="W167" s="108"/>
      <c r="X167" s="18"/>
      <c r="Y167" s="108"/>
      <c r="AD167" s="48"/>
      <c r="AE167" s="117"/>
      <c r="AF167" s="49"/>
      <c r="AG167" s="117"/>
      <c r="AH167" s="48"/>
      <c r="AI167" s="118"/>
      <c r="AK167" s="118"/>
      <c r="AM167" s="118"/>
    </row>
    <row r="168" spans="1:41" x14ac:dyDescent="0.3">
      <c r="A168" s="180" t="s">
        <v>226</v>
      </c>
      <c r="B168" s="51"/>
      <c r="C168" s="119"/>
      <c r="D168" s="20"/>
      <c r="E168" s="113"/>
      <c r="F168" s="18"/>
      <c r="G168" s="108"/>
      <c r="H168" s="108"/>
      <c r="I168" s="18"/>
      <c r="J168" s="114"/>
      <c r="K168" s="114"/>
      <c r="L168" s="18"/>
      <c r="M168" s="108"/>
      <c r="N168" s="108"/>
      <c r="O168" s="115"/>
      <c r="P168" s="18"/>
      <c r="Q168" s="113"/>
      <c r="R168" s="114"/>
      <c r="S168" s="108"/>
      <c r="T168" s="18"/>
      <c r="U168" s="108"/>
      <c r="V168" s="113"/>
      <c r="W168" s="108"/>
      <c r="X168" s="18"/>
      <c r="Y168" s="108"/>
      <c r="Z168" s="18" t="s">
        <v>7</v>
      </c>
      <c r="AB168" s="108">
        <f>'Imports - Data (Adjusted) - 1'!BB168/'Imports - Data (Adjusted) - 1'!BA168</f>
        <v>0.73905817174515231</v>
      </c>
      <c r="AD168" s="18" t="s">
        <v>7</v>
      </c>
      <c r="AE168" s="117">
        <f>'Imports - Data (Adjusted) - 1'!BG168/'Imports - Data (Adjusted) - 1'!BF168</f>
        <v>0.46419753086419752</v>
      </c>
      <c r="AF168" s="18" t="s">
        <v>7</v>
      </c>
      <c r="AG168" s="117">
        <f>'Imports - Data (Adjusted) - 1'!BJ168/'Imports - Data (Adjusted) - 1'!BI168</f>
        <v>0.56293436293436294</v>
      </c>
      <c r="AH168" s="15" t="s">
        <v>1</v>
      </c>
      <c r="AI168" s="118">
        <f>'Imports - Data (Adjusted) - 1'!BM168/'Imports - Data (Adjusted) - 1'!BL168</f>
        <v>0.68020874620161187</v>
      </c>
      <c r="AK168" s="118"/>
      <c r="AM168" s="118"/>
    </row>
    <row r="169" spans="1:41" x14ac:dyDescent="0.3">
      <c r="A169" s="180" t="s">
        <v>227</v>
      </c>
      <c r="B169" s="51"/>
      <c r="C169" s="119"/>
      <c r="D169" s="20"/>
      <c r="E169" s="113"/>
      <c r="F169" s="18"/>
      <c r="G169" s="108"/>
      <c r="H169" s="108"/>
      <c r="I169" s="18"/>
      <c r="J169" s="114"/>
      <c r="K169" s="114"/>
      <c r="L169" s="18"/>
      <c r="M169" s="108"/>
      <c r="N169" s="108"/>
      <c r="O169" s="115"/>
      <c r="P169" s="18"/>
      <c r="Q169" s="113"/>
      <c r="R169" s="114"/>
      <c r="S169" s="108"/>
      <c r="T169" s="18"/>
      <c r="U169" s="108"/>
      <c r="V169" s="113"/>
      <c r="W169" s="108"/>
      <c r="X169" s="18"/>
      <c r="Y169" s="108"/>
      <c r="AD169" s="48"/>
      <c r="AE169" s="117"/>
      <c r="AF169" s="49"/>
      <c r="AG169" s="117"/>
      <c r="AI169" s="118"/>
      <c r="AK169" s="118"/>
      <c r="AM169" s="118"/>
    </row>
    <row r="170" spans="1:41" x14ac:dyDescent="0.3">
      <c r="A170" s="180" t="s">
        <v>228</v>
      </c>
      <c r="B170" s="51"/>
      <c r="C170" s="119"/>
      <c r="D170" s="20"/>
      <c r="E170" s="113"/>
      <c r="F170" s="18"/>
      <c r="G170" s="108"/>
      <c r="H170" s="108"/>
      <c r="I170" s="18"/>
      <c r="J170" s="114"/>
      <c r="K170" s="114"/>
      <c r="L170" s="18"/>
      <c r="M170" s="108"/>
      <c r="N170" s="108"/>
      <c r="O170" s="115"/>
      <c r="P170" s="18"/>
      <c r="Q170" s="108"/>
      <c r="R170" s="114"/>
      <c r="S170" s="108"/>
      <c r="T170" s="18"/>
      <c r="U170" s="108"/>
      <c r="V170" s="113"/>
      <c r="W170" s="108"/>
      <c r="X170" s="18"/>
      <c r="Y170" s="108"/>
      <c r="Z170" s="20" t="s">
        <v>7</v>
      </c>
      <c r="AC170" s="108">
        <f>'Imports - Data (Adjusted) - 1'!BD170/'Imports - Data (Adjusted) - 1'!BC170</f>
        <v>1.6666666666666667</v>
      </c>
      <c r="AD170" s="48" t="s">
        <v>1</v>
      </c>
      <c r="AE170" s="117">
        <f>'Imports - Data (Adjusted) - 1'!BG170/'Imports - Data (Adjusted) - 1'!BF170</f>
        <v>0.89244444444444448</v>
      </c>
      <c r="AF170" s="64" t="s">
        <v>1</v>
      </c>
      <c r="AG170" s="117">
        <f>'Imports - Data (Adjusted) - 1'!BJ170/'Imports - Data (Adjusted) - 1'!BI170</f>
        <v>2</v>
      </c>
      <c r="AH170" s="15" t="s">
        <v>1</v>
      </c>
      <c r="AI170" s="118">
        <f>'Imports - Data (Adjusted) - 1'!BM170/'Imports - Data (Adjusted) - 1'!BL170</f>
        <v>2</v>
      </c>
      <c r="AK170" s="118"/>
      <c r="AM170" s="118"/>
    </row>
    <row r="171" spans="1:41" x14ac:dyDescent="0.3">
      <c r="A171" s="180" t="s">
        <v>229</v>
      </c>
      <c r="B171" s="51"/>
      <c r="C171" s="119"/>
      <c r="D171" s="20"/>
      <c r="E171" s="113"/>
      <c r="F171" s="18"/>
      <c r="G171" s="108"/>
      <c r="H171" s="108"/>
      <c r="I171" s="18"/>
      <c r="J171" s="114"/>
      <c r="K171" s="114"/>
      <c r="L171" s="18"/>
      <c r="M171" s="108"/>
      <c r="N171" s="108"/>
      <c r="O171" s="115"/>
      <c r="P171" s="18"/>
      <c r="Q171" s="113"/>
      <c r="R171" s="114"/>
      <c r="S171" s="108"/>
      <c r="T171" s="18"/>
      <c r="U171" s="108"/>
      <c r="V171" s="113"/>
      <c r="W171" s="108"/>
      <c r="X171" s="18"/>
      <c r="Y171" s="108"/>
      <c r="AD171" s="48"/>
      <c r="AE171" s="117"/>
      <c r="AF171" s="49"/>
      <c r="AG171" s="117"/>
      <c r="AH171" s="48"/>
      <c r="AI171" s="118"/>
      <c r="AK171" s="118"/>
      <c r="AM171" s="115"/>
    </row>
    <row r="172" spans="1:41" s="11" customFormat="1" x14ac:dyDescent="0.3">
      <c r="A172" s="4"/>
      <c r="B172" s="18"/>
      <c r="C172" s="108"/>
      <c r="D172" s="20"/>
      <c r="E172" s="108"/>
      <c r="F172" s="18"/>
      <c r="G172" s="108"/>
      <c r="H172" s="108"/>
      <c r="I172" s="18"/>
      <c r="J172" s="108"/>
      <c r="K172" s="108"/>
      <c r="L172" s="18"/>
      <c r="M172" s="108"/>
      <c r="N172" s="108"/>
      <c r="O172" s="115"/>
      <c r="P172" s="18"/>
      <c r="Q172" s="108"/>
      <c r="R172" s="114"/>
      <c r="S172" s="108"/>
      <c r="T172" s="18"/>
      <c r="U172" s="108"/>
      <c r="V172" s="113"/>
      <c r="W172" s="108"/>
      <c r="X172" s="18"/>
      <c r="Y172" s="108"/>
      <c r="Z172" s="18"/>
      <c r="AA172" s="116"/>
      <c r="AB172" s="108"/>
      <c r="AC172" s="108"/>
      <c r="AD172" s="18"/>
      <c r="AE172" s="117"/>
      <c r="AF172" s="18"/>
      <c r="AG172" s="117"/>
      <c r="AH172" s="18"/>
      <c r="AI172" s="108"/>
      <c r="AJ172" s="18"/>
      <c r="AK172" s="118"/>
      <c r="AL172" s="18"/>
      <c r="AM172" s="108"/>
      <c r="AN172" s="18"/>
      <c r="AO172" s="108"/>
    </row>
    <row r="173" spans="1:41" s="11" customFormat="1" x14ac:dyDescent="0.3">
      <c r="A173" s="4"/>
      <c r="B173" s="51"/>
      <c r="C173" s="108"/>
      <c r="D173" s="20"/>
      <c r="E173" s="108"/>
      <c r="F173" s="51"/>
      <c r="G173" s="108"/>
      <c r="H173" s="108"/>
      <c r="I173" s="51"/>
      <c r="J173" s="108"/>
      <c r="K173" s="108"/>
      <c r="L173" s="51"/>
      <c r="M173" s="108"/>
      <c r="N173" s="108"/>
      <c r="O173" s="108"/>
      <c r="P173" s="51"/>
      <c r="Q173" s="108"/>
      <c r="R173" s="108"/>
      <c r="S173" s="108"/>
      <c r="T173" s="51"/>
      <c r="U173" s="108"/>
      <c r="V173" s="19"/>
      <c r="W173" s="108"/>
      <c r="X173" s="18"/>
      <c r="Y173" s="108"/>
      <c r="Z173" s="51"/>
      <c r="AA173" s="108"/>
      <c r="AB173" s="108"/>
      <c r="AC173" s="108"/>
      <c r="AD173" s="51"/>
      <c r="AE173" s="108"/>
      <c r="AF173" s="51"/>
      <c r="AG173" s="108"/>
      <c r="AH173" s="51"/>
      <c r="AI173" s="108"/>
      <c r="AJ173" s="51"/>
      <c r="AK173" s="108"/>
      <c r="AL173" s="51"/>
      <c r="AM173" s="108"/>
      <c r="AN173" s="18"/>
      <c r="AO173" s="108"/>
    </row>
    <row r="174" spans="1:41" s="11" customFormat="1" x14ac:dyDescent="0.3">
      <c r="A174" s="4"/>
      <c r="B174" s="18"/>
      <c r="C174" s="108"/>
      <c r="D174" s="20"/>
      <c r="E174" s="108"/>
      <c r="F174" s="18"/>
      <c r="G174" s="108"/>
      <c r="H174" s="108"/>
      <c r="I174" s="18"/>
      <c r="J174" s="108"/>
      <c r="K174" s="108"/>
      <c r="L174" s="18"/>
      <c r="M174" s="108"/>
      <c r="N174" s="108"/>
      <c r="O174" s="108"/>
      <c r="P174" s="18"/>
      <c r="Q174" s="108"/>
      <c r="R174" s="108"/>
      <c r="S174" s="108"/>
      <c r="T174" s="18"/>
      <c r="U174" s="108"/>
      <c r="W174" s="108"/>
      <c r="X174" s="18"/>
      <c r="Y174" s="108"/>
      <c r="Z174" s="18"/>
      <c r="AA174" s="108"/>
      <c r="AB174" s="108"/>
      <c r="AC174" s="108"/>
      <c r="AD174" s="18"/>
      <c r="AE174" s="108"/>
      <c r="AF174" s="18"/>
      <c r="AG174" s="108"/>
      <c r="AH174" s="18"/>
      <c r="AI174" s="108"/>
      <c r="AJ174" s="51"/>
      <c r="AK174" s="108"/>
      <c r="AL174" s="18"/>
      <c r="AM174" s="108"/>
      <c r="AN174" s="18"/>
      <c r="AO174" s="108"/>
    </row>
  </sheetData>
  <mergeCells count="3">
    <mergeCell ref="AL164:AL165"/>
    <mergeCell ref="AN164:AN165"/>
    <mergeCell ref="AO164:AO16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256"/>
  <sheetViews>
    <sheetView zoomScale="60" zoomScaleNormal="60" workbookViewId="0">
      <pane xSplit="1" ySplit="3" topLeftCell="B172" activePane="bottomRight" state="frozen"/>
      <selection pane="topRight" activeCell="B1" sqref="B1"/>
      <selection pane="bottomLeft" activeCell="A3" sqref="A3"/>
      <selection pane="bottomRight" activeCell="D191" sqref="D191"/>
    </sheetView>
  </sheetViews>
  <sheetFormatPr defaultColWidth="11" defaultRowHeight="14.4" x14ac:dyDescent="0.3"/>
  <cols>
    <col min="1" max="1" width="33.5" style="78" customWidth="1"/>
    <col min="2" max="2" width="12.19921875" style="78" customWidth="1"/>
    <col min="3" max="3" width="12.8984375" style="15" customWidth="1"/>
    <col min="4" max="4" width="15.3984375" style="116" bestFit="1" customWidth="1"/>
    <col min="5" max="5" width="9.59765625" style="16" customWidth="1"/>
    <col min="6" max="6" width="15.3984375" style="116" bestFit="1" customWidth="1"/>
    <col min="7" max="7" width="8.3984375" style="15" customWidth="1"/>
    <col min="8" max="8" width="15.09765625" style="116" bestFit="1" customWidth="1"/>
    <col min="9" max="9" width="15.3984375" style="116" bestFit="1" customWidth="1"/>
    <col min="10" max="10" width="6.8984375" style="15" customWidth="1"/>
    <col min="11" max="12" width="15.3984375" style="116" bestFit="1" customWidth="1"/>
    <col min="13" max="13" width="9.09765625" style="15" customWidth="1"/>
    <col min="14" max="16" width="15.3984375" style="116" bestFit="1" customWidth="1"/>
    <col min="17" max="17" width="8.296875" style="15" customWidth="1"/>
    <col min="18" max="19" width="15.3984375" style="116" bestFit="1" customWidth="1"/>
    <col min="20" max="20" width="15.09765625" style="116" bestFit="1" customWidth="1"/>
    <col min="21" max="21" width="8.09765625" style="15" customWidth="1"/>
    <col min="22" max="22" width="15.09765625" style="116" bestFit="1" customWidth="1"/>
    <col min="23" max="23" width="15.3984375" style="4" bestFit="1" customWidth="1"/>
    <col min="24" max="24" width="15.3984375" style="116" bestFit="1" customWidth="1"/>
    <col min="25" max="25" width="8.3984375" style="15" customWidth="1"/>
    <col min="26" max="26" width="15.3984375" style="116" customWidth="1"/>
    <col min="27" max="27" width="8.3984375" style="18" customWidth="1"/>
    <col min="28" max="28" width="15.3984375" style="116" bestFit="1" customWidth="1"/>
    <col min="29" max="30" width="15.3984375" style="108" bestFit="1" customWidth="1"/>
    <col min="31" max="31" width="9.3984375" style="15" customWidth="1"/>
    <col min="32" max="32" width="15.3984375" style="116" bestFit="1" customWidth="1"/>
    <col min="33" max="33" width="9.09765625" style="15" customWidth="1"/>
    <col min="34" max="34" width="15.09765625" style="116" bestFit="1" customWidth="1"/>
    <col min="35" max="35" width="8.3984375" style="15" customWidth="1"/>
    <col min="36" max="36" width="14.3984375" style="116" bestFit="1" customWidth="1"/>
    <col min="37" max="37" width="8.3984375" style="15" customWidth="1"/>
    <col min="38" max="38" width="14.3984375" style="116" bestFit="1" customWidth="1"/>
    <col min="39" max="39" width="8.3984375" style="15" customWidth="1"/>
    <col min="40" max="40" width="14.796875" style="116" bestFit="1" customWidth="1"/>
    <col min="41" max="41" width="14.09765625" style="15" customWidth="1"/>
    <col min="42" max="42" width="14.796875" style="116" bestFit="1" customWidth="1"/>
    <col min="43" max="16384" width="11" style="4"/>
  </cols>
  <sheetData>
    <row r="1" spans="1:50" s="96" customFormat="1" x14ac:dyDescent="0.3">
      <c r="A1" s="78"/>
      <c r="B1" s="78"/>
      <c r="D1" s="98"/>
      <c r="F1" s="98"/>
      <c r="H1" s="98"/>
      <c r="I1" s="101"/>
      <c r="K1" s="98"/>
      <c r="L1" s="98"/>
      <c r="N1" s="98"/>
      <c r="O1" s="98"/>
      <c r="P1" s="98"/>
      <c r="R1" s="98"/>
      <c r="S1" s="98"/>
      <c r="T1" s="98"/>
      <c r="V1" s="98"/>
      <c r="W1" s="98"/>
      <c r="X1" s="101"/>
      <c r="Z1" s="98"/>
      <c r="AB1" s="101"/>
      <c r="AC1" s="73"/>
      <c r="AD1" s="102"/>
      <c r="AF1" s="101"/>
      <c r="AH1" s="101"/>
      <c r="AJ1" s="98"/>
      <c r="AL1" s="101"/>
      <c r="AN1" s="98"/>
      <c r="AP1" s="98"/>
    </row>
    <row r="2" spans="1:50" ht="15" customHeight="1" x14ac:dyDescent="0.3">
      <c r="D2" s="202" t="s">
        <v>238</v>
      </c>
      <c r="F2" s="202" t="s">
        <v>239</v>
      </c>
      <c r="H2" s="202" t="s">
        <v>240</v>
      </c>
      <c r="I2" s="202" t="s">
        <v>241</v>
      </c>
      <c r="K2" s="202" t="s">
        <v>242</v>
      </c>
      <c r="L2" s="202" t="s">
        <v>243</v>
      </c>
      <c r="N2" s="202" t="s">
        <v>244</v>
      </c>
      <c r="O2" s="202" t="s">
        <v>245</v>
      </c>
      <c r="P2" s="202" t="s">
        <v>246</v>
      </c>
      <c r="R2" s="202" t="s">
        <v>247</v>
      </c>
      <c r="S2" s="202" t="s">
        <v>248</v>
      </c>
      <c r="T2" s="202" t="s">
        <v>249</v>
      </c>
      <c r="V2" s="203" t="s">
        <v>250</v>
      </c>
      <c r="W2" s="202" t="s">
        <v>251</v>
      </c>
      <c r="X2" s="202" t="s">
        <v>252</v>
      </c>
      <c r="Z2" s="203" t="s">
        <v>253</v>
      </c>
      <c r="AB2" s="204" t="s">
        <v>254</v>
      </c>
      <c r="AC2" s="203" t="s">
        <v>255</v>
      </c>
      <c r="AD2" s="203" t="s">
        <v>75</v>
      </c>
      <c r="AF2" s="204" t="s">
        <v>256</v>
      </c>
      <c r="AH2" s="204" t="s">
        <v>76</v>
      </c>
      <c r="AJ2" s="204" t="s">
        <v>77</v>
      </c>
      <c r="AK2" s="4"/>
      <c r="AL2" s="205" t="s">
        <v>78</v>
      </c>
      <c r="AM2" s="175"/>
      <c r="AN2" s="205" t="s">
        <v>67</v>
      </c>
      <c r="AO2" s="204"/>
      <c r="AP2" s="196" t="s">
        <v>79</v>
      </c>
      <c r="AR2" s="13"/>
      <c r="AS2" s="173"/>
      <c r="AU2" s="13"/>
      <c r="AV2" s="173"/>
      <c r="AX2" s="5"/>
    </row>
    <row r="3" spans="1:50" s="96" customFormat="1" ht="15" customHeight="1" x14ac:dyDescent="0.3">
      <c r="A3" s="196" t="s">
        <v>83</v>
      </c>
      <c r="B3" s="254" t="s">
        <v>352</v>
      </c>
      <c r="C3" s="97" t="s">
        <v>0</v>
      </c>
      <c r="D3" s="206" t="s">
        <v>257</v>
      </c>
      <c r="E3" s="99" t="s">
        <v>0</v>
      </c>
      <c r="F3" s="206" t="s">
        <v>257</v>
      </c>
      <c r="G3" s="100" t="s">
        <v>0</v>
      </c>
      <c r="H3" s="206" t="s">
        <v>257</v>
      </c>
      <c r="I3" s="206" t="s">
        <v>257</v>
      </c>
      <c r="J3" s="100" t="s">
        <v>0</v>
      </c>
      <c r="K3" s="206" t="s">
        <v>257</v>
      </c>
      <c r="L3" s="206" t="s">
        <v>257</v>
      </c>
      <c r="M3" s="100" t="s">
        <v>0</v>
      </c>
      <c r="N3" s="206" t="s">
        <v>257</v>
      </c>
      <c r="O3" s="206" t="s">
        <v>257</v>
      </c>
      <c r="P3" s="206" t="s">
        <v>257</v>
      </c>
      <c r="Q3" s="97" t="s">
        <v>0</v>
      </c>
      <c r="R3" s="206" t="s">
        <v>257</v>
      </c>
      <c r="S3" s="206" t="s">
        <v>257</v>
      </c>
      <c r="T3" s="206" t="s">
        <v>257</v>
      </c>
      <c r="U3" s="100" t="s">
        <v>0</v>
      </c>
      <c r="V3" s="206" t="s">
        <v>257</v>
      </c>
      <c r="W3" s="206" t="s">
        <v>257</v>
      </c>
      <c r="X3" s="206" t="s">
        <v>257</v>
      </c>
      <c r="Y3" s="100" t="s">
        <v>0</v>
      </c>
      <c r="Z3" s="206" t="s">
        <v>257</v>
      </c>
      <c r="AA3" s="100" t="s">
        <v>0</v>
      </c>
      <c r="AB3" s="206" t="s">
        <v>257</v>
      </c>
      <c r="AC3" s="206" t="s">
        <v>257</v>
      </c>
      <c r="AD3" s="206" t="s">
        <v>257</v>
      </c>
      <c r="AE3" s="103" t="s">
        <v>0</v>
      </c>
      <c r="AF3" s="206" t="s">
        <v>257</v>
      </c>
      <c r="AG3" s="103" t="s">
        <v>0</v>
      </c>
      <c r="AH3" s="206" t="s">
        <v>257</v>
      </c>
      <c r="AI3" s="104" t="s">
        <v>0</v>
      </c>
      <c r="AJ3" s="206" t="s">
        <v>257</v>
      </c>
      <c r="AK3" s="99" t="s">
        <v>0</v>
      </c>
      <c r="AL3" s="206" t="s">
        <v>257</v>
      </c>
      <c r="AM3" s="99" t="s">
        <v>0</v>
      </c>
      <c r="AN3" s="206" t="s">
        <v>257</v>
      </c>
      <c r="AO3" s="99" t="s">
        <v>0</v>
      </c>
      <c r="AP3" s="206" t="s">
        <v>257</v>
      </c>
    </row>
    <row r="4" spans="1:50" x14ac:dyDescent="0.3">
      <c r="A4" s="179" t="s">
        <v>145</v>
      </c>
      <c r="B4" s="256" t="s">
        <v>353</v>
      </c>
      <c r="D4" s="107"/>
      <c r="F4" s="107"/>
      <c r="G4" s="17"/>
      <c r="H4" s="107"/>
      <c r="I4" s="107"/>
      <c r="J4" s="17"/>
      <c r="K4" s="107"/>
      <c r="L4" s="107"/>
      <c r="M4" s="18"/>
      <c r="N4" s="108"/>
      <c r="O4" s="108"/>
      <c r="P4" s="108"/>
      <c r="Q4" s="20"/>
      <c r="R4" s="109"/>
      <c r="S4" s="109"/>
      <c r="T4" s="109"/>
      <c r="U4" s="17"/>
      <c r="V4" s="109"/>
      <c r="W4" s="8"/>
      <c r="X4" s="109"/>
      <c r="Y4" s="17"/>
      <c r="Z4" s="109"/>
      <c r="AB4" s="110"/>
      <c r="AE4" s="20"/>
      <c r="AF4" s="111"/>
      <c r="AG4" s="23"/>
      <c r="AH4" s="111"/>
      <c r="AI4" s="20"/>
      <c r="AJ4" s="111"/>
      <c r="AK4" s="24"/>
      <c r="AL4" s="111"/>
      <c r="AM4" s="20"/>
      <c r="AN4" s="111"/>
      <c r="AO4" s="24"/>
      <c r="AP4" s="112"/>
    </row>
    <row r="5" spans="1:50" x14ac:dyDescent="0.3">
      <c r="A5" s="270" t="s">
        <v>377</v>
      </c>
      <c r="B5" s="256" t="s">
        <v>357</v>
      </c>
      <c r="C5" s="18"/>
      <c r="D5" s="113"/>
      <c r="E5" s="20"/>
      <c r="F5" s="113"/>
      <c r="G5" s="18"/>
      <c r="H5" s="108"/>
      <c r="I5" s="108"/>
      <c r="J5" s="18"/>
      <c r="K5" s="114"/>
      <c r="L5" s="114"/>
      <c r="M5" s="18" t="s">
        <v>42</v>
      </c>
      <c r="N5" s="115"/>
      <c r="P5" s="115">
        <f>'Imports - Data (Adjusted) - 1'!AF4/'Imports - Data (Adjusted) - 1'!AE4</f>
        <v>15.423076923076923</v>
      </c>
      <c r="Q5" s="18" t="s">
        <v>42</v>
      </c>
      <c r="R5" s="113">
        <f>'Imports - Data (Adjusted) - 1'!AI4/'Imports - Data (Adjusted) - 1'!AH4</f>
        <v>19.363636363636363</v>
      </c>
      <c r="S5" s="114">
        <f>'Imports - Data (Adjusted) - 1'!AK4/'Imports - Data (Adjusted) - 1'!AJ4</f>
        <v>20.048780487804876</v>
      </c>
      <c r="T5" s="114">
        <f>'Imports - Data (Adjusted) - 1'!AM4/'Imports - Data (Adjusted) - 1'!AL4</f>
        <v>23.333333333333332</v>
      </c>
      <c r="U5" s="18" t="s">
        <v>42</v>
      </c>
      <c r="V5" s="113">
        <f>'Imports - Data (Adjusted) - 1'!AP4/'Imports - Data (Adjusted) - 1'!AO4</f>
        <v>23.342105263157894</v>
      </c>
      <c r="W5" s="113">
        <f>'Imports - Data (Adjusted) - 1'!AR4/'Imports - Data (Adjusted) - 1'!AQ4</f>
        <v>26.391304347826086</v>
      </c>
      <c r="X5" s="113">
        <f>'Imports - Data (Adjusted) - 1'!AT4/'Imports - Data (Adjusted) - 1'!AS4</f>
        <v>20</v>
      </c>
      <c r="Y5" s="18" t="s">
        <v>42</v>
      </c>
      <c r="Z5" s="108">
        <f>'Imports - Data (Adjusted) - 1'!AW4/'Imports - Data (Adjusted) - 1'!AV4</f>
        <v>25</v>
      </c>
      <c r="AA5" s="18" t="s">
        <v>42</v>
      </c>
      <c r="AB5" s="116">
        <f>'Imports - Data (Adjusted) - 1'!AZ4/'Imports - Data (Adjusted) - 1'!AY4</f>
        <v>27.333333333333332</v>
      </c>
      <c r="AC5" s="108">
        <f>'Imports - Data (Adjusted) - 1'!BB4/'Imports - Data (Adjusted) - 1'!BA4</f>
        <v>38.5</v>
      </c>
      <c r="AD5" s="108">
        <f>'Imports - Data (Adjusted) - 1'!BD4/'Imports - Data (Adjusted) - 1'!BC4</f>
        <v>50</v>
      </c>
      <c r="AE5" s="18" t="s">
        <v>42</v>
      </c>
      <c r="AF5" s="117">
        <f>'Imports - Data (Adjusted) - 1'!BG4/'Imports - Data (Adjusted) - 1'!BF4</f>
        <v>26.666666666666668</v>
      </c>
      <c r="AG5" s="18" t="s">
        <v>42</v>
      </c>
      <c r="AH5" s="117">
        <f>'Imports - Data (Adjusted) - 1'!BJ4/'Imports - Data (Adjusted) - 1'!BI4</f>
        <v>30</v>
      </c>
      <c r="AI5" s="18" t="s">
        <v>42</v>
      </c>
      <c r="AJ5" s="118">
        <f>'Imports - Data (Adjusted) - 1'!BM4/'Imports - Data (Adjusted) - 1'!BL4</f>
        <v>23.375</v>
      </c>
      <c r="AK5" s="18" t="s">
        <v>42</v>
      </c>
      <c r="AL5" s="118">
        <f>'Imports - Data (Adjusted) - 1'!BP4/'Imports - Data (Adjusted) - 1'!BO4</f>
        <v>26.666666666666668</v>
      </c>
      <c r="AM5" s="18" t="s">
        <v>42</v>
      </c>
      <c r="AN5" s="118">
        <f>'Imports - Data (Adjusted) - 1'!BS4/'Imports - Data (Adjusted) - 1'!BR4</f>
        <v>20</v>
      </c>
      <c r="AO5" s="18" t="s">
        <v>42</v>
      </c>
      <c r="AP5" s="116">
        <f>'Imports - Data (Adjusted) - 1'!BV4/'Imports - Data (Adjusted) - 1'!BU4</f>
        <v>26</v>
      </c>
    </row>
    <row r="6" spans="1:50" x14ac:dyDescent="0.3">
      <c r="A6" s="180" t="s">
        <v>147</v>
      </c>
      <c r="B6" s="256" t="s">
        <v>357</v>
      </c>
      <c r="C6" s="18"/>
      <c r="D6" s="113"/>
      <c r="E6" s="20"/>
      <c r="F6" s="113"/>
      <c r="G6" s="18"/>
      <c r="H6" s="108"/>
      <c r="I6" s="108"/>
      <c r="J6" s="18"/>
      <c r="K6" s="114"/>
      <c r="L6" s="114"/>
      <c r="M6" s="18" t="s">
        <v>42</v>
      </c>
      <c r="N6" s="115"/>
      <c r="O6" s="108"/>
      <c r="P6" s="115">
        <f>'Imports - Data (Adjusted) - 1'!AF5/'Imports - Data (Adjusted) - 1'!AE5</f>
        <v>6.709677419354839</v>
      </c>
      <c r="Q6" s="18" t="s">
        <v>42</v>
      </c>
      <c r="R6" s="113">
        <f>'Imports - Data (Adjusted) - 1'!AI5/'Imports - Data (Adjusted) - 1'!AH5</f>
        <v>7.8888888888888893</v>
      </c>
      <c r="S6" s="114">
        <f>'Imports - Data (Adjusted) - 1'!AK5/'Imports - Data (Adjusted) - 1'!AJ5</f>
        <v>7.882352941176471</v>
      </c>
      <c r="T6" s="114">
        <f>'Imports - Data (Adjusted) - 1'!AM5/'Imports - Data (Adjusted) - 1'!AL5</f>
        <v>7.7333333333333334</v>
      </c>
      <c r="U6" s="18" t="s">
        <v>42</v>
      </c>
      <c r="V6" s="113">
        <f>'Imports - Data (Adjusted) - 1'!AP5/'Imports - Data (Adjusted) - 1'!AO5</f>
        <v>8.7894736842105257</v>
      </c>
      <c r="W6" s="113">
        <f>'Imports - Data (Adjusted) - 1'!AR5/'Imports - Data (Adjusted) - 1'!AQ5</f>
        <v>4.333333333333333</v>
      </c>
      <c r="X6" s="113">
        <f>'Imports - Data (Adjusted) - 1'!AT5/'Imports - Data (Adjusted) - 1'!AS5</f>
        <v>5.35</v>
      </c>
      <c r="Y6" s="18" t="s">
        <v>42</v>
      </c>
      <c r="Z6" s="108">
        <f>'Imports - Data (Adjusted) - 1'!AW5/'Imports - Data (Adjusted) - 1'!AV5</f>
        <v>4</v>
      </c>
      <c r="AA6" s="18" t="s">
        <v>42</v>
      </c>
      <c r="AB6" s="116">
        <f>'Imports - Data (Adjusted) - 1'!AZ5/'Imports - Data (Adjusted) - 1'!AY5</f>
        <v>5.4666666666666668</v>
      </c>
      <c r="AC6" s="108">
        <f>'Imports - Data (Adjusted) - 1'!BB5/'Imports - Data (Adjusted) - 1'!BA5</f>
        <v>5.8</v>
      </c>
      <c r="AD6" s="108">
        <f>'Imports - Data (Adjusted) - 1'!BD5/'Imports - Data (Adjusted) - 1'!BC5</f>
        <v>5.3333333333333339</v>
      </c>
      <c r="AE6" s="18" t="s">
        <v>42</v>
      </c>
      <c r="AF6" s="117">
        <f>'Imports - Data (Adjusted) - 1'!BG5/'Imports - Data (Adjusted) - 1'!BF5</f>
        <v>4</v>
      </c>
      <c r="AG6" s="18" t="s">
        <v>42</v>
      </c>
      <c r="AH6" s="117">
        <f>'Imports - Data (Adjusted) - 1'!BJ5/'Imports - Data (Adjusted) - 1'!BI5</f>
        <v>5</v>
      </c>
      <c r="AI6" s="18" t="s">
        <v>42</v>
      </c>
      <c r="AJ6" s="118">
        <f>'Imports - Data (Adjusted) - 1'!BM5/'Imports - Data (Adjusted) - 1'!BL5</f>
        <v>6</v>
      </c>
      <c r="AK6" s="18" t="s">
        <v>42</v>
      </c>
      <c r="AL6" s="118">
        <f>'Imports - Data (Adjusted) - 1'!BP5/'Imports - Data (Adjusted) - 1'!BO5</f>
        <v>5.6640625</v>
      </c>
      <c r="AM6" s="18" t="s">
        <v>42</v>
      </c>
      <c r="AN6" s="118">
        <f>'Imports - Data (Adjusted) - 1'!BS5/'Imports - Data (Adjusted) - 1'!BR5</f>
        <v>6.666666666666667</v>
      </c>
      <c r="AO6" s="18" t="s">
        <v>42</v>
      </c>
      <c r="AP6" s="116">
        <f>'Imports - Data (Adjusted) - 1'!BV5/'Imports - Data (Adjusted) - 1'!BU5</f>
        <v>7.0769230769230766</v>
      </c>
    </row>
    <row r="7" spans="1:50" x14ac:dyDescent="0.3">
      <c r="A7" s="180" t="s">
        <v>148</v>
      </c>
      <c r="B7" s="256" t="s">
        <v>357</v>
      </c>
      <c r="C7" s="18"/>
      <c r="D7" s="113"/>
      <c r="E7" s="20"/>
      <c r="F7" s="113"/>
      <c r="G7" s="18"/>
      <c r="H7" s="108"/>
      <c r="I7" s="108"/>
      <c r="J7" s="18"/>
      <c r="K7" s="114"/>
      <c r="L7" s="114"/>
      <c r="M7" s="18" t="s">
        <v>42</v>
      </c>
      <c r="N7" s="115"/>
      <c r="O7" s="108"/>
      <c r="P7" s="115">
        <f>'Imports - Data (Adjusted) - 1'!AF6/'Imports - Data (Adjusted) - 1'!AE6</f>
        <v>7.3636363636363633</v>
      </c>
      <c r="Q7" s="18" t="s">
        <v>42</v>
      </c>
      <c r="R7" s="113">
        <f>'Imports - Data (Adjusted) - 1'!AI6/'Imports - Data (Adjusted) - 1'!AH6</f>
        <v>6.3658536585365857</v>
      </c>
      <c r="S7" s="114">
        <f>'Imports - Data (Adjusted) - 1'!AK6/'Imports - Data (Adjusted) - 1'!AJ6</f>
        <v>7.7941176470588234</v>
      </c>
      <c r="T7" s="114">
        <f>'Imports - Data (Adjusted) - 1'!AM6/'Imports - Data (Adjusted) - 1'!AL6</f>
        <v>7.7692307692307692</v>
      </c>
      <c r="U7" s="18" t="s">
        <v>42</v>
      </c>
      <c r="V7" s="113">
        <f>'Imports - Data (Adjusted) - 1'!AP6/'Imports - Data (Adjusted) - 1'!AO6</f>
        <v>5.5483870967741939</v>
      </c>
      <c r="W7" s="113">
        <f>'Imports - Data (Adjusted) - 1'!AR6/'Imports - Data (Adjusted) - 1'!AQ6</f>
        <v>8.6428571428571423</v>
      </c>
      <c r="X7" s="113">
        <f>'Imports - Data (Adjusted) - 1'!AT6/'Imports - Data (Adjusted) - 1'!AS6</f>
        <v>8.0857142857142854</v>
      </c>
      <c r="Y7" s="18" t="s">
        <v>42</v>
      </c>
      <c r="Z7" s="108">
        <f>'Imports - Data (Adjusted) - 1'!AW6/'Imports - Data (Adjusted) - 1'!AV6</f>
        <v>4.1428571428571432</v>
      </c>
      <c r="AA7" s="18" t="s">
        <v>42</v>
      </c>
      <c r="AB7" s="116">
        <f>'Imports - Data (Adjusted) - 1'!AZ6/'Imports - Data (Adjusted) - 1'!AY6</f>
        <v>5.432098765432098</v>
      </c>
      <c r="AC7" s="108">
        <f>'Imports - Data (Adjusted) - 1'!BB6/'Imports - Data (Adjusted) - 1'!BA6</f>
        <v>8.1041666666666661</v>
      </c>
      <c r="AD7" s="108">
        <f>'Imports - Data (Adjusted) - 1'!BD6/'Imports - Data (Adjusted) - 1'!BC6</f>
        <v>6.6666666666666661</v>
      </c>
      <c r="AE7" s="18" t="s">
        <v>42</v>
      </c>
      <c r="AF7" s="117">
        <f>'Imports - Data (Adjusted) - 1'!BG6/'Imports - Data (Adjusted) - 1'!BF6</f>
        <v>4.057971014492753</v>
      </c>
      <c r="AG7" s="18" t="s">
        <v>42</v>
      </c>
      <c r="AH7" s="117">
        <f>'Imports - Data (Adjusted) - 1'!BJ6/'Imports - Data (Adjusted) - 1'!BI6</f>
        <v>2.8000000000000003</v>
      </c>
      <c r="AI7" s="18" t="s">
        <v>42</v>
      </c>
      <c r="AJ7" s="118">
        <f>'Imports - Data (Adjusted) - 1'!BM6/'Imports - Data (Adjusted) - 1'!BL6</f>
        <v>3.3333333333333335</v>
      </c>
      <c r="AK7" s="18" t="s">
        <v>42</v>
      </c>
      <c r="AL7" s="118">
        <f>'Imports - Data (Adjusted) - 1'!BP6/'Imports - Data (Adjusted) - 1'!BO6</f>
        <v>4.6571428571428575</v>
      </c>
      <c r="AM7" s="18" t="s">
        <v>42</v>
      </c>
      <c r="AN7" s="118">
        <f>'Imports - Data (Adjusted) - 1'!BS6/'Imports - Data (Adjusted) - 1'!BR6</f>
        <v>3.3</v>
      </c>
      <c r="AO7" s="18" t="s">
        <v>42</v>
      </c>
      <c r="AP7" s="116">
        <f>'Imports - Data (Adjusted) - 1'!BV6/'Imports - Data (Adjusted) - 1'!BU6</f>
        <v>4</v>
      </c>
    </row>
    <row r="8" spans="1:50" x14ac:dyDescent="0.3">
      <c r="A8" s="180" t="s">
        <v>149</v>
      </c>
      <c r="B8" s="256" t="s">
        <v>357</v>
      </c>
      <c r="C8" s="40"/>
      <c r="D8" s="113"/>
      <c r="E8" s="20"/>
      <c r="F8" s="113"/>
      <c r="G8" s="18"/>
      <c r="H8" s="108"/>
      <c r="I8" s="108"/>
      <c r="J8" s="18"/>
      <c r="K8" s="114"/>
      <c r="L8" s="114"/>
      <c r="M8" s="18"/>
      <c r="N8" s="108"/>
      <c r="O8" s="108"/>
      <c r="P8" s="115"/>
      <c r="Q8" s="18"/>
      <c r="R8" s="113"/>
      <c r="S8" s="114"/>
      <c r="T8" s="114"/>
      <c r="U8" s="18"/>
      <c r="V8" s="113"/>
      <c r="W8" s="113"/>
      <c r="X8" s="113"/>
      <c r="Y8" s="18" t="s">
        <v>42</v>
      </c>
      <c r="Z8" s="108">
        <f>'Imports - Data (Adjusted) - 1'!AW7/'Imports - Data (Adjusted) - 1'!AV7</f>
        <v>5</v>
      </c>
      <c r="AA8" s="18" t="s">
        <v>42</v>
      </c>
      <c r="AB8" s="116">
        <f>'Imports - Data (Adjusted) - 1'!AZ7/'Imports - Data (Adjusted) - 1'!AY7</f>
        <v>4.6666666666666661</v>
      </c>
      <c r="AC8" s="108">
        <f>'Imports - Data (Adjusted) - 1'!BB7/'Imports - Data (Adjusted) - 1'!BA7</f>
        <v>6</v>
      </c>
      <c r="AD8" s="108">
        <f>'Imports - Data (Adjusted) - 1'!BD7/'Imports - Data (Adjusted) - 1'!BC7</f>
        <v>8</v>
      </c>
      <c r="AE8" s="18" t="s">
        <v>42</v>
      </c>
      <c r="AF8" s="117"/>
      <c r="AG8" s="18" t="s">
        <v>42</v>
      </c>
      <c r="AH8" s="117">
        <f>'Imports - Data (Adjusted) - 1'!BJ7/'Imports - Data (Adjusted) - 1'!BI7</f>
        <v>10</v>
      </c>
      <c r="AI8" s="18" t="s">
        <v>42</v>
      </c>
      <c r="AJ8" s="118">
        <f>'Imports - Data (Adjusted) - 1'!BM7/'Imports - Data (Adjusted) - 1'!BL7</f>
        <v>3.3333333333333335</v>
      </c>
      <c r="AK8" s="18" t="s">
        <v>42</v>
      </c>
      <c r="AL8" s="118">
        <f>'Imports - Data (Adjusted) - 1'!BP7/'Imports - Data (Adjusted) - 1'!BO7</f>
        <v>4</v>
      </c>
      <c r="AM8" s="18" t="s">
        <v>42</v>
      </c>
      <c r="AN8" s="118">
        <f>'Imports - Data (Adjusted) - 1'!BS7/'Imports - Data (Adjusted) - 1'!BR7</f>
        <v>3.35</v>
      </c>
      <c r="AO8" s="18" t="s">
        <v>42</v>
      </c>
      <c r="AP8" s="116">
        <f>'Imports - Data (Adjusted) - 1'!BV7/'Imports - Data (Adjusted) - 1'!BU7</f>
        <v>3.1666666666666665</v>
      </c>
    </row>
    <row r="9" spans="1:50" x14ac:dyDescent="0.3">
      <c r="A9" s="180" t="s">
        <v>150</v>
      </c>
      <c r="B9" s="256" t="s">
        <v>357</v>
      </c>
      <c r="C9" s="18" t="s">
        <v>42</v>
      </c>
      <c r="D9" s="113">
        <f>'Imports - Data (Adjusted) - 1'!L8/'Imports - Data (Adjusted) - 1'!K8</f>
        <v>0.14346428571428571</v>
      </c>
      <c r="E9" s="20" t="s">
        <v>42</v>
      </c>
      <c r="F9" s="113">
        <f>'Imports - Data (Adjusted) - 1'!O8/'Imports - Data (Adjusted) - 1'!N8</f>
        <v>0.15384615384615385</v>
      </c>
      <c r="G9" s="18" t="s">
        <v>42</v>
      </c>
      <c r="H9" s="108">
        <f>'Imports - Data (Adjusted) - 1'!R8/'Imports - Data (Adjusted) - 1'!Q8</f>
        <v>0.21578044596912521</v>
      </c>
      <c r="I9" s="108">
        <f>'Imports - Data (Adjusted) - 1'!T8/'Imports - Data (Adjusted) - 1'!S8</f>
        <v>0.18345161290322581</v>
      </c>
      <c r="J9" s="18" t="s">
        <v>42</v>
      </c>
      <c r="K9" s="114">
        <f>'Imports - Data (Adjusted) - 1'!W8/'Imports - Data (Adjusted) - 1'!V8</f>
        <v>0.1866749688667497</v>
      </c>
      <c r="L9" s="114">
        <f>'Imports - Data (Adjusted) - 1'!Y8/'Imports - Data (Adjusted) - 1'!X8</f>
        <v>0.17993730407523512</v>
      </c>
      <c r="M9" s="18" t="s">
        <v>42</v>
      </c>
      <c r="N9" s="108">
        <f>'Imports - Data (Adjusted) - 1'!AB8/'Imports - Data (Adjusted) - 1'!AA8</f>
        <v>0.19000374391613628</v>
      </c>
      <c r="O9" s="108"/>
      <c r="P9" s="115">
        <f>'Imports - Data (Adjusted) - 1'!AF8/'Imports - Data (Adjusted) - 1'!AE8</f>
        <v>0.19660140376800886</v>
      </c>
      <c r="Q9" s="18" t="s">
        <v>42</v>
      </c>
      <c r="R9" s="113">
        <f>'Imports - Data (Adjusted) - 1'!AI8/'Imports - Data (Adjusted) - 1'!AH8</f>
        <v>0.18707733511884833</v>
      </c>
      <c r="S9" s="114">
        <f>'Imports - Data (Adjusted) - 1'!AK8/'Imports - Data (Adjusted) - 1'!AJ8</f>
        <v>0.20630451415455242</v>
      </c>
      <c r="T9" s="114">
        <f>'Imports - Data (Adjusted) - 1'!AM8/'Imports - Data (Adjusted) - 1'!AL8</f>
        <v>0.21946697566628043</v>
      </c>
      <c r="U9" s="18" t="s">
        <v>42</v>
      </c>
      <c r="V9" s="113">
        <f>'Imports - Data (Adjusted) - 1'!AP8/'Imports - Data (Adjusted) - 1'!AO8</f>
        <v>0.23622943905525096</v>
      </c>
      <c r="W9" s="113">
        <f>'Imports - Data (Adjusted) - 1'!AR8/'Imports - Data (Adjusted) - 1'!AQ8</f>
        <v>0.2309111880046136</v>
      </c>
      <c r="X9" s="113">
        <f>'Imports - Data (Adjusted) - 1'!AT8/'Imports - Data (Adjusted) - 1'!AS8</f>
        <v>0.24848484848484848</v>
      </c>
      <c r="Y9" s="18" t="s">
        <v>42</v>
      </c>
      <c r="Z9" s="108">
        <f>'Imports - Data (Adjusted) - 1'!AW8/'Imports - Data (Adjusted) - 1'!AV8</f>
        <v>0.29640591966173363</v>
      </c>
      <c r="AA9" s="18" t="s">
        <v>42</v>
      </c>
      <c r="AB9" s="116">
        <f>'Imports - Data (Adjusted) - 1'!AZ8/'Imports - Data (Adjusted) - 1'!AY8</f>
        <v>1.3360544217687076</v>
      </c>
      <c r="AC9" s="108">
        <f>'Imports - Data (Adjusted) - 1'!BB8/'Imports - Data (Adjusted) - 1'!BA8</f>
        <v>2.3502694380292533</v>
      </c>
      <c r="AD9" s="108">
        <f>'Imports - Data (Adjusted) - 1'!BD8/'Imports - Data (Adjusted) - 1'!BC8</f>
        <v>2</v>
      </c>
      <c r="AE9" s="18" t="s">
        <v>42</v>
      </c>
      <c r="AF9" s="117">
        <f>'Imports - Data (Adjusted) - 1'!BG8/'Imports - Data (Adjusted) - 1'!BF8</f>
        <v>2</v>
      </c>
      <c r="AG9" s="18" t="s">
        <v>42</v>
      </c>
      <c r="AH9" s="117">
        <f>'Imports - Data (Adjusted) - 1'!BJ8/'Imports - Data (Adjusted) - 1'!BI8</f>
        <v>1.6666666666666667</v>
      </c>
      <c r="AI9" s="18" t="s">
        <v>42</v>
      </c>
      <c r="AJ9" s="118">
        <f>'Imports - Data (Adjusted) - 1'!BM8/'Imports - Data (Adjusted) - 1'!BL8</f>
        <v>2.3330000000000002</v>
      </c>
      <c r="AK9" s="18" t="s">
        <v>42</v>
      </c>
      <c r="AL9" s="118">
        <f>'Imports - Data (Adjusted) - 1'!BP8/'Imports - Data (Adjusted) - 1'!BO8</f>
        <v>2.5330396475770924</v>
      </c>
      <c r="AM9" s="18" t="s">
        <v>42</v>
      </c>
      <c r="AN9" s="118">
        <f>'Imports - Data (Adjusted) - 1'!BS8/'Imports - Data (Adjusted) - 1'!BR8</f>
        <v>2.7692307692307692</v>
      </c>
      <c r="AO9" s="18" t="s">
        <v>42</v>
      </c>
      <c r="AP9" s="116">
        <f>'Imports - Data (Adjusted) - 1'!BV8/'Imports - Data (Adjusted) - 1'!BU8</f>
        <v>3</v>
      </c>
    </row>
    <row r="10" spans="1:50" x14ac:dyDescent="0.3">
      <c r="A10" s="180" t="s">
        <v>151</v>
      </c>
      <c r="B10" s="256" t="s">
        <v>357</v>
      </c>
      <c r="C10" s="40"/>
      <c r="D10" s="113"/>
      <c r="E10" s="20"/>
      <c r="F10" s="113"/>
      <c r="G10" s="18"/>
      <c r="H10" s="108"/>
      <c r="I10" s="108"/>
      <c r="J10" s="18"/>
      <c r="K10" s="114"/>
      <c r="L10" s="114"/>
      <c r="M10" s="18"/>
      <c r="N10" s="108"/>
      <c r="O10" s="108"/>
      <c r="P10" s="115"/>
      <c r="Q10" s="43"/>
      <c r="R10" s="113"/>
      <c r="S10" s="114"/>
      <c r="T10" s="114"/>
      <c r="U10" s="18"/>
      <c r="V10" s="113"/>
      <c r="W10" s="113"/>
      <c r="X10" s="113"/>
      <c r="Y10" s="18"/>
      <c r="Z10" s="108"/>
      <c r="AA10" s="18" t="s">
        <v>42</v>
      </c>
      <c r="AB10" s="116">
        <f>'Imports - Data (Adjusted) - 1'!AZ9/'Imports - Data (Adjusted) - 1'!AY9</f>
        <v>0.27728726807421622</v>
      </c>
      <c r="AC10" s="108">
        <f>'Imports - Data (Adjusted) - 1'!BB9/'Imports - Data (Adjusted) - 1'!BA9</f>
        <v>0.40886649874055414</v>
      </c>
      <c r="AD10" s="108">
        <f>'Imports - Data (Adjusted) - 1'!BD9/'Imports - Data (Adjusted) - 1'!BC9</f>
        <v>0.92982456140350878</v>
      </c>
      <c r="AE10" s="18" t="s">
        <v>42</v>
      </c>
      <c r="AF10" s="117">
        <f>'Imports - Data (Adjusted) - 1'!BG9/'Imports - Data (Adjusted) - 1'!BF9</f>
        <v>0.31266339869281046</v>
      </c>
      <c r="AG10" s="18" t="s">
        <v>42</v>
      </c>
      <c r="AH10" s="117">
        <f>'Imports - Data (Adjusted) - 1'!BJ9/'Imports - Data (Adjusted) - 1'!BI9</f>
        <v>0.39443436176648516</v>
      </c>
      <c r="AI10" s="18" t="s">
        <v>42</v>
      </c>
      <c r="AJ10" s="118">
        <f>'Imports - Data (Adjusted) - 1'!BM9/'Imports - Data (Adjusted) - 1'!BL9</f>
        <v>0.5025754865406582</v>
      </c>
      <c r="AK10" s="18" t="s">
        <v>42</v>
      </c>
      <c r="AL10" s="118">
        <f>'Imports - Data (Adjusted) - 1'!BP9/'Imports - Data (Adjusted) - 1'!BO9</f>
        <v>0.61627469104104615</v>
      </c>
      <c r="AM10" s="18" t="s">
        <v>42</v>
      </c>
      <c r="AN10" s="118">
        <f>'Imports - Data (Adjusted) - 1'!BS9/'Imports - Data (Adjusted) - 1'!BR9</f>
        <v>0.53594117647058825</v>
      </c>
      <c r="AO10" s="18" t="s">
        <v>42</v>
      </c>
      <c r="AP10" s="116">
        <f>'Imports - Data (Adjusted) - 1'!BV9/'Imports - Data (Adjusted) - 1'!BU9</f>
        <v>2.0744680851063828</v>
      </c>
    </row>
    <row r="11" spans="1:50" x14ac:dyDescent="0.3">
      <c r="A11" s="180" t="s">
        <v>152</v>
      </c>
      <c r="B11" s="256" t="s">
        <v>357</v>
      </c>
      <c r="C11" s="40"/>
      <c r="D11" s="113"/>
      <c r="E11" s="20"/>
      <c r="F11" s="113"/>
      <c r="G11" s="18"/>
      <c r="H11" s="108"/>
      <c r="I11" s="108"/>
      <c r="J11" s="18"/>
      <c r="K11" s="114"/>
      <c r="L11" s="114"/>
      <c r="M11" s="18"/>
      <c r="N11" s="108"/>
      <c r="O11" s="108"/>
      <c r="P11" s="115"/>
      <c r="Q11" s="43"/>
      <c r="R11" s="113"/>
      <c r="S11" s="114"/>
      <c r="T11" s="114"/>
      <c r="U11" s="18"/>
      <c r="V11" s="113"/>
      <c r="W11" s="113"/>
      <c r="X11" s="113"/>
      <c r="Y11" s="18"/>
      <c r="Z11" s="108"/>
      <c r="AA11" s="18" t="s">
        <v>42</v>
      </c>
      <c r="AD11" s="108">
        <f>'Imports - Data (Adjusted) - 1'!BD10/'Imports - Data (Adjusted) - 1'!BC10</f>
        <v>5.0000000000000001E-3</v>
      </c>
      <c r="AE11" s="18" t="s">
        <v>42</v>
      </c>
      <c r="AF11" s="117">
        <f>'Imports - Data (Adjusted) - 1'!BG10/'Imports - Data (Adjusted) - 1'!BF10</f>
        <v>2.7777777777777776E-2</v>
      </c>
      <c r="AG11" s="18" t="s">
        <v>42</v>
      </c>
      <c r="AH11" s="117">
        <f>'Imports - Data (Adjusted) - 1'!BJ10/'Imports - Data (Adjusted) - 1'!BI10</f>
        <v>0.05</v>
      </c>
      <c r="AI11" s="18" t="s">
        <v>42</v>
      </c>
      <c r="AJ11" s="118">
        <f>'Imports - Data (Adjusted) - 1'!BM10/'Imports - Data (Adjusted) - 1'!BL10</f>
        <v>5.1888888888888887E-2</v>
      </c>
      <c r="AK11" s="18" t="s">
        <v>42</v>
      </c>
      <c r="AL11" s="118">
        <f>'Imports - Data (Adjusted) - 1'!BP10/'Imports - Data (Adjusted) - 1'!BO10</f>
        <v>8.3375000000000005E-2</v>
      </c>
      <c r="AM11" s="18" t="s">
        <v>42</v>
      </c>
      <c r="AN11" s="118">
        <f>'Imports - Data (Adjusted) - 1'!BS10/'Imports - Data (Adjusted) - 1'!BR10</f>
        <v>9.3399999999999997E-2</v>
      </c>
      <c r="AO11" s="18" t="s">
        <v>42</v>
      </c>
      <c r="AP11" s="116">
        <f>'Imports - Data (Adjusted) - 1'!BV10/'Imports - Data (Adjusted) - 1'!BU10</f>
        <v>0.13207547169811321</v>
      </c>
    </row>
    <row r="12" spans="1:50" x14ac:dyDescent="0.3">
      <c r="A12" s="180" t="s">
        <v>153</v>
      </c>
      <c r="B12" s="256" t="s">
        <v>357</v>
      </c>
      <c r="C12" s="40"/>
      <c r="D12" s="113"/>
      <c r="E12" s="20"/>
      <c r="F12" s="113"/>
      <c r="G12" s="18"/>
      <c r="H12" s="108"/>
      <c r="I12" s="108"/>
      <c r="J12" s="18"/>
      <c r="K12" s="114"/>
      <c r="L12" s="114"/>
      <c r="M12" s="18" t="s">
        <v>42</v>
      </c>
      <c r="N12" s="108"/>
      <c r="O12" s="108"/>
      <c r="P12" s="115">
        <f>'Imports - Data (Adjusted) - 1'!AF11/'Imports - Data (Adjusted) - 1'!AE11</f>
        <v>1.6178861788617886</v>
      </c>
      <c r="Q12" s="43" t="s">
        <v>42</v>
      </c>
      <c r="R12" s="113">
        <f>'Imports - Data (Adjusted) - 1'!AI11/'Imports - Data (Adjusted) - 1'!AH11</f>
        <v>2.0231092436974789</v>
      </c>
      <c r="S12" s="114">
        <f>'Imports - Data (Adjusted) - 1'!AK11/'Imports - Data (Adjusted) - 1'!AJ11</f>
        <v>1.8374291115311909</v>
      </c>
      <c r="T12" s="114">
        <f>'Imports - Data (Adjusted) - 1'!AM11/'Imports - Data (Adjusted) - 1'!AL11</f>
        <v>1.8979999999999999</v>
      </c>
      <c r="U12" s="18" t="s">
        <v>42</v>
      </c>
      <c r="V12" s="113">
        <f>'Imports - Data (Adjusted) - 1'!AP11/'Imports - Data (Adjusted) - 1'!AO11</f>
        <v>1.9401294498381878</v>
      </c>
      <c r="W12" s="113">
        <f>'Imports - Data (Adjusted) - 1'!AR11/'Imports - Data (Adjusted) - 1'!AQ11</f>
        <v>2.2282352941176469</v>
      </c>
      <c r="X12" s="113">
        <f>'Imports - Data (Adjusted) - 1'!AT11/'Imports - Data (Adjusted) - 1'!AS11</f>
        <v>1.5733333333333333</v>
      </c>
      <c r="Y12" s="18"/>
      <c r="Z12" s="108"/>
      <c r="AE12" s="48"/>
      <c r="AF12" s="117"/>
      <c r="AG12" s="49"/>
      <c r="AH12" s="117"/>
      <c r="AI12" s="48"/>
      <c r="AJ12" s="118"/>
      <c r="AL12" s="118"/>
      <c r="AN12" s="118"/>
    </row>
    <row r="13" spans="1:50" x14ac:dyDescent="0.3">
      <c r="A13" s="25" t="s">
        <v>383</v>
      </c>
      <c r="B13" s="256" t="s">
        <v>360</v>
      </c>
      <c r="C13" s="40"/>
      <c r="D13" s="113"/>
      <c r="E13" s="20"/>
      <c r="F13" s="113"/>
      <c r="G13" s="18" t="s">
        <v>24</v>
      </c>
      <c r="H13" s="108">
        <f>'Imports - Data (Adjusted) - 1'!R12/'Imports - Data (Adjusted) - 1'!Q12</f>
        <v>0.5714285714285714</v>
      </c>
      <c r="I13" s="108">
        <f>'Imports - Data (Adjusted) - 1'!T12/'Imports - Data (Adjusted) - 1'!S12</f>
        <v>0.5</v>
      </c>
      <c r="J13" s="18" t="s">
        <v>24</v>
      </c>
      <c r="K13" s="114">
        <f>'Imports - Data (Adjusted) - 1'!W12/'Imports - Data (Adjusted) - 1'!V12</f>
        <v>0.49249999999999999</v>
      </c>
      <c r="L13" s="114">
        <f>'Imports - Data (Adjusted) - 1'!Y12/'Imports - Data (Adjusted) - 1'!X12</f>
        <v>0.45281899109792284</v>
      </c>
      <c r="M13" s="18"/>
      <c r="N13" s="108"/>
      <c r="O13" s="108"/>
      <c r="P13" s="115"/>
      <c r="Q13" s="43"/>
      <c r="R13" s="113"/>
      <c r="S13" s="114"/>
      <c r="T13" s="114"/>
      <c r="U13" s="18"/>
      <c r="V13" s="113"/>
      <c r="W13" s="113"/>
      <c r="X13" s="113"/>
      <c r="Y13" s="18"/>
      <c r="Z13" s="108"/>
      <c r="AE13" s="48"/>
      <c r="AF13" s="117"/>
      <c r="AG13" s="50"/>
      <c r="AH13" s="117"/>
      <c r="AI13" s="48"/>
      <c r="AJ13" s="118"/>
      <c r="AL13" s="118"/>
      <c r="AN13" s="118"/>
    </row>
    <row r="14" spans="1:50" ht="14.1" customHeight="1" x14ac:dyDescent="0.3">
      <c r="A14" s="187" t="s">
        <v>156</v>
      </c>
      <c r="B14" s="256" t="s">
        <v>358</v>
      </c>
      <c r="C14" s="51"/>
      <c r="D14" s="113"/>
      <c r="E14" s="20"/>
      <c r="F14" s="113"/>
      <c r="G14" s="18"/>
      <c r="H14" s="108"/>
      <c r="I14" s="108"/>
      <c r="J14" s="18"/>
      <c r="K14" s="114"/>
      <c r="L14" s="114"/>
      <c r="M14" s="18"/>
      <c r="N14" s="108"/>
      <c r="O14" s="108"/>
      <c r="P14" s="115"/>
      <c r="Q14" s="43"/>
      <c r="R14" s="113"/>
      <c r="S14" s="114"/>
      <c r="T14" s="114"/>
      <c r="U14" s="18" t="s">
        <v>1</v>
      </c>
      <c r="V14" s="113"/>
      <c r="W14" s="113"/>
      <c r="X14" s="113"/>
      <c r="Y14" s="18"/>
      <c r="Z14" s="108"/>
      <c r="AE14" s="48"/>
      <c r="AF14" s="117"/>
      <c r="AG14" s="49"/>
      <c r="AH14" s="117"/>
      <c r="AI14" s="48"/>
      <c r="AJ14" s="118"/>
      <c r="AL14" s="118"/>
      <c r="AN14" s="118"/>
    </row>
    <row r="15" spans="1:50" ht="14.1" customHeight="1" x14ac:dyDescent="0.3">
      <c r="A15" s="187" t="s">
        <v>157</v>
      </c>
      <c r="B15" s="256" t="s">
        <v>358</v>
      </c>
      <c r="C15" s="51"/>
      <c r="D15" s="113"/>
      <c r="E15" s="20"/>
      <c r="F15" s="113"/>
      <c r="G15" s="18"/>
      <c r="H15" s="108"/>
      <c r="I15" s="108"/>
      <c r="J15" s="18"/>
      <c r="K15" s="114"/>
      <c r="L15" s="114"/>
      <c r="M15" s="18" t="s">
        <v>1</v>
      </c>
      <c r="N15" s="108"/>
      <c r="O15" s="108">
        <f>'Imports - Data (Adjusted) - 1'!AD14/'Imports - Data (Adjusted) - 1'!AC14</f>
        <v>2.625</v>
      </c>
      <c r="P15" s="115">
        <f>'Imports - Data (Adjusted) - 1'!AF14/'Imports - Data (Adjusted) - 1'!AE14</f>
        <v>4.6382271468144047</v>
      </c>
      <c r="Q15" s="43"/>
      <c r="R15" s="113"/>
      <c r="S15" s="114"/>
      <c r="T15" s="114"/>
      <c r="U15" s="18"/>
      <c r="V15" s="113"/>
      <c r="W15" s="113"/>
      <c r="X15" s="113"/>
      <c r="Y15" s="18"/>
      <c r="Z15" s="108"/>
      <c r="AE15" s="48"/>
      <c r="AF15" s="117"/>
      <c r="AG15" s="49"/>
      <c r="AH15" s="117"/>
      <c r="AI15" s="48"/>
      <c r="AJ15" s="118"/>
      <c r="AL15" s="118"/>
      <c r="AN15" s="118"/>
    </row>
    <row r="16" spans="1:50" ht="14.1" customHeight="1" x14ac:dyDescent="0.3">
      <c r="A16" s="187" t="s">
        <v>154</v>
      </c>
      <c r="B16" s="256" t="s">
        <v>358</v>
      </c>
      <c r="C16" s="18"/>
      <c r="D16" s="108"/>
      <c r="E16" s="20"/>
      <c r="F16" s="108"/>
      <c r="G16" s="18"/>
      <c r="H16" s="108"/>
      <c r="I16" s="108"/>
      <c r="J16" s="18"/>
      <c r="K16" s="114"/>
      <c r="L16" s="114"/>
      <c r="M16" s="18" t="s">
        <v>1</v>
      </c>
      <c r="N16" s="108"/>
      <c r="O16" s="108"/>
      <c r="P16" s="115">
        <f>'Imports - Data (Adjusted) - 1'!AF15/'Imports - Data (Adjusted) - 1'!AE15</f>
        <v>3.7463636363636362E-3</v>
      </c>
      <c r="Q16" s="43"/>
      <c r="R16" s="113"/>
      <c r="S16" s="114"/>
      <c r="T16" s="114"/>
      <c r="U16" s="18"/>
      <c r="V16" s="113"/>
      <c r="W16" s="113"/>
      <c r="X16" s="113"/>
      <c r="Y16" s="18"/>
      <c r="Z16" s="108"/>
      <c r="AE16" s="48"/>
      <c r="AF16" s="117"/>
      <c r="AG16" s="49"/>
      <c r="AH16" s="117"/>
      <c r="AI16" s="48"/>
      <c r="AJ16" s="118"/>
      <c r="AL16" s="118"/>
      <c r="AN16" s="118"/>
    </row>
    <row r="17" spans="1:42" x14ac:dyDescent="0.3">
      <c r="A17" s="187" t="s">
        <v>155</v>
      </c>
      <c r="B17" s="256" t="s">
        <v>353</v>
      </c>
      <c r="C17" s="18"/>
      <c r="D17" s="108"/>
      <c r="E17" s="20"/>
      <c r="F17" s="108"/>
      <c r="G17" s="18"/>
      <c r="H17" s="108"/>
      <c r="I17" s="108"/>
      <c r="J17" s="18"/>
      <c r="K17" s="114"/>
      <c r="L17" s="114"/>
      <c r="M17" s="18"/>
      <c r="N17" s="108"/>
      <c r="O17" s="108"/>
      <c r="P17" s="115"/>
      <c r="Q17" s="43"/>
      <c r="R17" s="113"/>
      <c r="S17" s="114"/>
      <c r="T17" s="114"/>
      <c r="U17" s="18"/>
      <c r="V17" s="113"/>
      <c r="W17" s="113"/>
      <c r="X17" s="113"/>
      <c r="Y17" s="18"/>
      <c r="Z17" s="108"/>
      <c r="AE17" s="48"/>
      <c r="AF17" s="117"/>
      <c r="AG17" s="49"/>
      <c r="AH17" s="117"/>
      <c r="AI17" s="48"/>
      <c r="AJ17" s="118"/>
      <c r="AL17" s="118"/>
      <c r="AN17" s="118"/>
    </row>
    <row r="18" spans="1:42" x14ac:dyDescent="0.3">
      <c r="A18" s="252" t="s">
        <v>90</v>
      </c>
      <c r="B18" s="256" t="s">
        <v>353</v>
      </c>
      <c r="C18" s="18"/>
      <c r="D18" s="108"/>
      <c r="E18" s="20"/>
      <c r="F18" s="108"/>
      <c r="G18" s="18"/>
      <c r="H18" s="108"/>
      <c r="I18" s="108"/>
      <c r="J18" s="18"/>
      <c r="K18" s="114"/>
      <c r="L18" s="114"/>
      <c r="M18" s="18"/>
      <c r="N18" s="108"/>
      <c r="O18" s="108"/>
      <c r="P18" s="115"/>
      <c r="Q18" s="18"/>
      <c r="R18" s="113"/>
      <c r="S18" s="114"/>
      <c r="T18" s="114"/>
      <c r="U18" s="18"/>
      <c r="V18" s="113"/>
      <c r="W18" s="113"/>
      <c r="X18" s="113"/>
      <c r="Y18" s="18"/>
      <c r="Z18" s="108"/>
      <c r="AE18" s="18"/>
      <c r="AF18" s="117"/>
      <c r="AG18" s="18"/>
      <c r="AH18" s="117"/>
      <c r="AI18" s="20"/>
      <c r="AJ18" s="118"/>
      <c r="AK18" s="18"/>
      <c r="AL18" s="118"/>
      <c r="AM18" s="18"/>
      <c r="AN18" s="118"/>
      <c r="AO18" s="18"/>
    </row>
    <row r="19" spans="1:42" x14ac:dyDescent="0.3">
      <c r="A19" s="20" t="s">
        <v>68</v>
      </c>
      <c r="B19" s="256" t="s">
        <v>353</v>
      </c>
      <c r="C19" s="18"/>
      <c r="D19" s="108"/>
      <c r="E19" s="20"/>
      <c r="F19" s="108"/>
      <c r="G19" s="18"/>
      <c r="H19" s="108"/>
      <c r="I19" s="108"/>
      <c r="J19" s="18"/>
      <c r="K19" s="114"/>
      <c r="L19" s="114"/>
      <c r="M19" s="18"/>
      <c r="N19" s="108"/>
      <c r="O19" s="108"/>
      <c r="P19" s="115"/>
      <c r="Q19" s="18"/>
      <c r="R19" s="113"/>
      <c r="S19" s="114"/>
      <c r="T19" s="114"/>
      <c r="U19" s="18"/>
      <c r="V19" s="113"/>
      <c r="W19" s="113"/>
      <c r="X19" s="113"/>
      <c r="Y19" s="18"/>
      <c r="Z19" s="108"/>
      <c r="AE19" s="18"/>
      <c r="AF19" s="117"/>
      <c r="AG19" s="18"/>
      <c r="AH19" s="117"/>
      <c r="AI19" s="20"/>
      <c r="AJ19" s="118"/>
      <c r="AK19" s="55"/>
      <c r="AL19" s="118"/>
      <c r="AM19" s="55"/>
      <c r="AN19" s="118"/>
      <c r="AO19" s="55"/>
    </row>
    <row r="20" spans="1:42" ht="14.1" customHeight="1" x14ac:dyDescent="0.3">
      <c r="A20" s="25" t="s">
        <v>3</v>
      </c>
      <c r="B20" s="256" t="s">
        <v>353</v>
      </c>
      <c r="C20" s="18"/>
      <c r="D20" s="108"/>
      <c r="E20" s="20"/>
      <c r="F20" s="108"/>
      <c r="G20" s="18"/>
      <c r="H20" s="108"/>
      <c r="I20" s="108"/>
      <c r="J20" s="18"/>
      <c r="K20" s="114"/>
      <c r="L20" s="114"/>
      <c r="M20" s="18"/>
      <c r="N20" s="108"/>
      <c r="O20" s="108"/>
      <c r="P20" s="115"/>
      <c r="Q20" s="43"/>
      <c r="R20" s="113"/>
      <c r="S20" s="114"/>
      <c r="T20" s="114"/>
      <c r="U20" s="18"/>
      <c r="V20" s="113"/>
      <c r="W20" s="113"/>
      <c r="X20" s="113"/>
      <c r="Y20" s="18"/>
      <c r="Z20" s="108"/>
      <c r="AE20" s="48"/>
      <c r="AF20" s="117"/>
      <c r="AG20" s="50"/>
      <c r="AH20" s="117"/>
      <c r="AI20" s="48"/>
      <c r="AJ20" s="118"/>
      <c r="AL20" s="118"/>
      <c r="AN20" s="118"/>
    </row>
    <row r="21" spans="1:42" x14ac:dyDescent="0.3">
      <c r="A21" s="25" t="s">
        <v>4</v>
      </c>
      <c r="B21" s="256" t="s">
        <v>353</v>
      </c>
      <c r="C21" s="18"/>
      <c r="D21" s="108"/>
      <c r="E21" s="20"/>
      <c r="F21" s="108"/>
      <c r="G21" s="18"/>
      <c r="H21" s="108"/>
      <c r="I21" s="108"/>
      <c r="J21" s="18"/>
      <c r="K21" s="114"/>
      <c r="L21" s="114"/>
      <c r="M21" s="18"/>
      <c r="N21" s="108"/>
      <c r="O21" s="108"/>
      <c r="P21" s="115"/>
      <c r="Q21" s="43"/>
      <c r="R21" s="113"/>
      <c r="S21" s="114"/>
      <c r="T21" s="114"/>
      <c r="U21" s="18"/>
      <c r="V21" s="113"/>
      <c r="W21" s="113"/>
      <c r="X21" s="113"/>
      <c r="Y21" s="18"/>
      <c r="Z21" s="108"/>
      <c r="AE21" s="48"/>
      <c r="AF21" s="117"/>
      <c r="AG21" s="50"/>
      <c r="AH21" s="117"/>
      <c r="AI21" s="48"/>
      <c r="AJ21" s="118"/>
      <c r="AL21" s="118"/>
      <c r="AN21" s="118"/>
    </row>
    <row r="22" spans="1:42" x14ac:dyDescent="0.3">
      <c r="A22" s="25" t="s">
        <v>5</v>
      </c>
      <c r="B22" s="256" t="s">
        <v>353</v>
      </c>
      <c r="C22" s="18"/>
      <c r="D22" s="108"/>
      <c r="E22" s="20"/>
      <c r="F22" s="108"/>
      <c r="G22" s="18"/>
      <c r="H22" s="108"/>
      <c r="I22" s="108"/>
      <c r="J22" s="18"/>
      <c r="K22" s="114"/>
      <c r="L22" s="114"/>
      <c r="M22" s="18"/>
      <c r="N22" s="108"/>
      <c r="O22" s="108"/>
      <c r="P22" s="115"/>
      <c r="Q22" s="43"/>
      <c r="R22" s="113"/>
      <c r="S22" s="114"/>
      <c r="T22" s="114"/>
      <c r="U22" s="18"/>
      <c r="V22" s="113"/>
      <c r="W22" s="113"/>
      <c r="X22" s="113"/>
      <c r="Y22" s="18"/>
      <c r="Z22" s="108"/>
      <c r="AE22" s="48"/>
      <c r="AF22" s="117"/>
      <c r="AG22" s="49"/>
      <c r="AH22" s="117"/>
      <c r="AI22" s="48"/>
      <c r="AJ22" s="118"/>
      <c r="AL22" s="118"/>
      <c r="AN22" s="118"/>
    </row>
    <row r="23" spans="1:42" x14ac:dyDescent="0.3">
      <c r="A23" s="253" t="s">
        <v>93</v>
      </c>
      <c r="B23" s="256" t="s">
        <v>353</v>
      </c>
      <c r="C23" s="18"/>
      <c r="D23" s="108"/>
      <c r="E23" s="20"/>
      <c r="F23" s="108"/>
      <c r="G23" s="18"/>
      <c r="H23" s="108"/>
      <c r="I23" s="108"/>
      <c r="J23" s="18"/>
      <c r="K23" s="114"/>
      <c r="L23" s="114"/>
      <c r="M23" s="18"/>
      <c r="N23" s="108"/>
      <c r="O23" s="108"/>
      <c r="P23" s="115"/>
      <c r="Q23" s="18"/>
      <c r="R23" s="113"/>
      <c r="S23" s="114"/>
      <c r="T23" s="114"/>
      <c r="U23" s="18"/>
      <c r="V23" s="113"/>
      <c r="W23" s="113"/>
      <c r="X23" s="113"/>
      <c r="Y23" s="18"/>
      <c r="Z23" s="108"/>
      <c r="AE23" s="18"/>
      <c r="AF23" s="117"/>
      <c r="AG23" s="18"/>
      <c r="AH23" s="117"/>
      <c r="AI23" s="20"/>
      <c r="AJ23" s="118"/>
      <c r="AK23" s="18"/>
      <c r="AL23" s="118"/>
      <c r="AM23" s="18"/>
      <c r="AN23" s="118"/>
      <c r="AO23" s="18"/>
    </row>
    <row r="24" spans="1:42" x14ac:dyDescent="0.3">
      <c r="A24" s="187" t="s">
        <v>158</v>
      </c>
      <c r="B24" s="256" t="s">
        <v>359</v>
      </c>
      <c r="C24" s="18"/>
      <c r="D24" s="108"/>
      <c r="E24" s="20"/>
      <c r="F24" s="108"/>
      <c r="G24" s="18"/>
      <c r="H24" s="108"/>
      <c r="I24" s="108"/>
      <c r="J24" s="18"/>
      <c r="K24" s="114"/>
      <c r="L24" s="114"/>
      <c r="M24" s="18"/>
      <c r="N24" s="108"/>
      <c r="O24" s="108"/>
      <c r="P24" s="115"/>
      <c r="Q24" s="18"/>
      <c r="R24" s="113"/>
      <c r="S24" s="114"/>
      <c r="T24" s="114"/>
      <c r="U24" s="18"/>
      <c r="V24" s="113"/>
      <c r="W24" s="113"/>
      <c r="X24" s="113"/>
      <c r="Y24" s="18"/>
      <c r="Z24" s="108"/>
      <c r="AA24" s="18" t="s">
        <v>7</v>
      </c>
      <c r="AC24" s="108">
        <f>'Imports - Data (Adjusted) - 1'!BB23/'Imports - Data (Adjusted) - 1'!BA23</f>
        <v>4.666666666666667</v>
      </c>
      <c r="AE24" s="18"/>
      <c r="AF24" s="117"/>
      <c r="AG24" s="18"/>
      <c r="AH24" s="117"/>
      <c r="AI24" s="20"/>
      <c r="AJ24" s="118"/>
      <c r="AK24" s="18"/>
      <c r="AL24" s="118"/>
      <c r="AM24" s="18"/>
      <c r="AN24" s="118"/>
      <c r="AO24" s="18"/>
    </row>
    <row r="25" spans="1:42" x14ac:dyDescent="0.3">
      <c r="A25" s="25" t="s">
        <v>65</v>
      </c>
      <c r="B25" s="256" t="s">
        <v>353</v>
      </c>
      <c r="C25" s="18"/>
      <c r="D25" s="108"/>
      <c r="E25" s="20"/>
      <c r="F25" s="108"/>
      <c r="G25" s="18"/>
      <c r="H25" s="108"/>
      <c r="I25" s="108"/>
      <c r="J25" s="18"/>
      <c r="K25" s="114"/>
      <c r="L25" s="114"/>
      <c r="M25" s="18"/>
      <c r="N25" s="108"/>
      <c r="O25" s="108"/>
      <c r="P25" s="115"/>
      <c r="Q25" s="48"/>
      <c r="R25" s="113"/>
      <c r="S25" s="114"/>
      <c r="T25" s="114"/>
      <c r="U25" s="18"/>
      <c r="V25" s="113"/>
      <c r="W25" s="113"/>
      <c r="X25" s="113"/>
      <c r="Y25" s="18"/>
      <c r="Z25" s="108"/>
      <c r="AE25" s="18"/>
      <c r="AF25" s="117"/>
      <c r="AG25" s="49"/>
      <c r="AH25" s="117"/>
      <c r="AI25" s="48"/>
      <c r="AJ25" s="118"/>
      <c r="AL25" s="118"/>
      <c r="AN25" s="118"/>
    </row>
    <row r="26" spans="1:42" ht="15.6" x14ac:dyDescent="0.3">
      <c r="A26" s="228" t="s">
        <v>6</v>
      </c>
      <c r="B26" s="256" t="s">
        <v>359</v>
      </c>
      <c r="C26" s="18" t="s">
        <v>7</v>
      </c>
      <c r="D26" s="113">
        <f>'Imports - Data (Adjusted) - 1'!L25/'Imports - Data (Adjusted) - 1'!K25</f>
        <v>4.670571010248902</v>
      </c>
      <c r="E26" s="20" t="s">
        <v>7</v>
      </c>
      <c r="F26" s="113">
        <f>'Imports - Data (Adjusted) - 1'!O25/'Imports - Data (Adjusted) - 1'!N25</f>
        <v>4.0540376442015784</v>
      </c>
      <c r="G26" s="18" t="s">
        <v>7</v>
      </c>
      <c r="H26" s="108">
        <f>'Imports - Data (Adjusted) - 1'!R25/'Imports - Data (Adjusted) - 1'!Q25</f>
        <v>4.6428571428571432</v>
      </c>
      <c r="I26" s="108">
        <f>'Imports - Data (Adjusted) - 1'!T25/'Imports - Data (Adjusted) - 1'!S25</f>
        <v>4.6874853801169589</v>
      </c>
      <c r="J26" s="18" t="s">
        <v>7</v>
      </c>
      <c r="K26" s="114">
        <f>'Imports - Data (Adjusted) - 1'!W25/'Imports - Data (Adjusted) - 1'!V25</f>
        <v>4.6153623188405799</v>
      </c>
      <c r="L26" s="114">
        <f>'Imports - Data (Adjusted) - 1'!Y25/'Imports - Data (Adjusted) - 1'!X25</f>
        <v>4.333333333333333</v>
      </c>
      <c r="M26" s="18" t="s">
        <v>7</v>
      </c>
      <c r="N26" s="108">
        <f>'Imports - Data (Adjusted) - 1'!AB25/'Imports - Data (Adjusted) - 1'!AA25</f>
        <v>4.4470967741935485</v>
      </c>
      <c r="O26" s="108">
        <f>'Imports - Data (Adjusted) - 1'!AD25/'Imports - Data (Adjusted) - 1'!AC25</f>
        <v>4.1174999999999997</v>
      </c>
      <c r="P26" s="115">
        <f>'Imports - Data (Adjusted) - 1'!AF25/'Imports - Data (Adjusted) - 1'!AE25</f>
        <v>3.9375903614457832</v>
      </c>
      <c r="Q26" s="43" t="s">
        <v>7</v>
      </c>
      <c r="R26" s="113">
        <f>'Imports - Data (Adjusted) - 1'!AI25/'Imports - Data (Adjusted) - 1'!AH25</f>
        <v>2.6250530785562631</v>
      </c>
      <c r="S26" s="114">
        <f>'Imports - Data (Adjusted) - 1'!AK25/'Imports - Data (Adjusted) - 1'!AJ25</f>
        <v>2.4250549450549452</v>
      </c>
      <c r="T26" s="114">
        <f>'Imports - Data (Adjusted) - 1'!AM25/'Imports - Data (Adjusted) - 1'!AL25</f>
        <v>2.3378357397919576</v>
      </c>
      <c r="U26" s="18" t="s">
        <v>7</v>
      </c>
      <c r="V26" s="113">
        <f>'Imports - Data (Adjusted) - 1'!AP25/'Imports - Data (Adjusted) - 1'!AO25</f>
        <v>2.3349697267223042</v>
      </c>
      <c r="W26" s="113">
        <f>'Imports - Data (Adjusted) - 1'!AR25/'Imports - Data (Adjusted) - 1'!AQ25</f>
        <v>2.0882420352968141</v>
      </c>
      <c r="X26" s="113">
        <f>'Imports - Data (Adjusted) - 1'!AT25/'Imports - Data (Adjusted) - 1'!AS25</f>
        <v>2.0175438596491229</v>
      </c>
      <c r="Y26" s="18" t="s">
        <v>7</v>
      </c>
      <c r="Z26" s="108">
        <f>'Imports - Data (Adjusted) - 1'!AW25/'Imports - Data (Adjusted) - 1'!AV25</f>
        <v>2.1365924600067121</v>
      </c>
      <c r="AA26" s="18" t="s">
        <v>7</v>
      </c>
      <c r="AB26" s="116">
        <f>'Imports - Data (Adjusted) - 1'!AZ25/'Imports - Data (Adjusted) - 1'!AY25</f>
        <v>2.7333670487750057</v>
      </c>
      <c r="AC26" s="108">
        <f>'Imports - Data (Adjusted) - 1'!BB25/'Imports - Data (Adjusted) - 1'!BA25</f>
        <v>2.3964183781968771</v>
      </c>
      <c r="AD26" s="108">
        <f>'Imports - Data (Adjusted) - 1'!BD25/'Imports - Data (Adjusted) - 1'!BC25</f>
        <v>2.6666666666666665</v>
      </c>
      <c r="AE26" s="18" t="s">
        <v>7</v>
      </c>
      <c r="AF26" s="117">
        <f>'Imports - Data (Adjusted) - 1'!BG25/'Imports - Data (Adjusted) - 1'!BF25</f>
        <v>2.1333333333333333</v>
      </c>
      <c r="AG26" s="18" t="s">
        <v>7</v>
      </c>
      <c r="AH26" s="117">
        <f>'Imports - Data (Adjusted) - 1'!BJ25/'Imports - Data (Adjusted) - 1'!BI25</f>
        <v>2.5999999999999996</v>
      </c>
      <c r="AI26" s="18" t="s">
        <v>7</v>
      </c>
      <c r="AJ26" s="118">
        <f>'Imports - Data (Adjusted) - 1'!BM25/'Imports - Data (Adjusted) - 1'!BL25</f>
        <v>3.9999031852066995</v>
      </c>
      <c r="AK26" s="18" t="s">
        <v>7</v>
      </c>
      <c r="AL26" s="118">
        <f>'Imports - Data (Adjusted) - 1'!BP25/'Imports - Data (Adjusted) - 1'!BO25</f>
        <v>3.8286232980332828</v>
      </c>
      <c r="AM26" s="18" t="s">
        <v>7</v>
      </c>
      <c r="AN26" s="118">
        <f>'Imports - Data (Adjusted) - 1'!BS25/'Imports - Data (Adjusted) - 1'!BR25</f>
        <v>4.1777499999999996</v>
      </c>
      <c r="AO26" s="18" t="s">
        <v>7</v>
      </c>
      <c r="AP26" s="116">
        <f>'Imports - Data (Adjusted) - 1'!BV25/'Imports - Data (Adjusted) - 1'!BU25</f>
        <v>3.4667085822068531</v>
      </c>
    </row>
    <row r="27" spans="1:42" x14ac:dyDescent="0.3">
      <c r="A27" s="25" t="s">
        <v>8</v>
      </c>
      <c r="B27" s="256" t="s">
        <v>359</v>
      </c>
      <c r="C27" s="18" t="s">
        <v>7</v>
      </c>
      <c r="D27" s="113">
        <f>'Imports - Data (Adjusted) - 1'!L26/'Imports - Data (Adjusted) - 1'!K26</f>
        <v>0.61085972850678738</v>
      </c>
      <c r="E27" s="20" t="s">
        <v>7</v>
      </c>
      <c r="F27" s="113">
        <f>'Imports - Data (Adjusted) - 1'!O26/'Imports - Data (Adjusted) - 1'!N26</f>
        <v>0.6813441483198146</v>
      </c>
      <c r="G27" s="18" t="s">
        <v>7</v>
      </c>
      <c r="H27" s="108">
        <f>'Imports - Data (Adjusted) - 1'!R26/'Imports - Data (Adjusted) - 1'!Q26</f>
        <v>0.85735849056603775</v>
      </c>
      <c r="I27" s="108">
        <f>'Imports - Data (Adjusted) - 1'!T26/'Imports - Data (Adjusted) - 1'!S26</f>
        <v>0.75</v>
      </c>
      <c r="J27" s="18" t="s">
        <v>7</v>
      </c>
      <c r="K27" s="114">
        <f>'Imports - Data (Adjusted) - 1'!W26/'Imports - Data (Adjusted) - 1'!V26</f>
        <v>0.73818181818181816</v>
      </c>
      <c r="L27" s="114">
        <f>'Imports - Data (Adjusted) - 1'!Y26/'Imports - Data (Adjusted) - 1'!X26</f>
        <v>0.6386554621848739</v>
      </c>
      <c r="M27" s="18" t="s">
        <v>7</v>
      </c>
      <c r="N27" s="108">
        <f>'Imports - Data (Adjusted) - 1'!AB26/'Imports - Data (Adjusted) - 1'!AA26</f>
        <v>0.64911504424778765</v>
      </c>
      <c r="O27" s="108">
        <f>'Imports - Data (Adjusted) - 1'!AD26/'Imports - Data (Adjusted) - 1'!AC26</f>
        <v>0.72</v>
      </c>
      <c r="P27" s="115">
        <f>'Imports - Data (Adjusted) - 1'!AF26/'Imports - Data (Adjusted) - 1'!AE26</f>
        <v>0.79718875502008035</v>
      </c>
      <c r="Q27" s="43" t="s">
        <v>7</v>
      </c>
      <c r="R27" s="113">
        <f>'Imports - Data (Adjusted) - 1'!AI26/'Imports - Data (Adjusted) - 1'!AH26</f>
        <v>0.57794793261868305</v>
      </c>
      <c r="S27" s="114">
        <f>'Imports - Data (Adjusted) - 1'!AK26/'Imports - Data (Adjusted) - 1'!AJ26</f>
        <v>0.6</v>
      </c>
      <c r="T27" s="114">
        <f>'Imports - Data (Adjusted) - 1'!AM26/'Imports - Data (Adjusted) - 1'!AL26</f>
        <v>0.73333333333333328</v>
      </c>
      <c r="U27" s="18" t="s">
        <v>7</v>
      </c>
      <c r="V27" s="113">
        <f>'Imports - Data (Adjusted) - 1'!AP26/'Imports - Data (Adjusted) - 1'!AO26</f>
        <v>0.73324213406292749</v>
      </c>
      <c r="W27" s="113">
        <f>'Imports - Data (Adjusted) - 1'!AR26/'Imports - Data (Adjusted) - 1'!AQ26</f>
        <v>0.73327027666114919</v>
      </c>
      <c r="X27" s="113">
        <f>'Imports - Data (Adjusted) - 1'!AT26/'Imports - Data (Adjusted) - 1'!AS26</f>
        <v>0.60530391018195895</v>
      </c>
      <c r="Y27" s="18" t="s">
        <v>7</v>
      </c>
      <c r="Z27" s="108">
        <f>'Imports - Data (Adjusted) - 1'!AW26/'Imports - Data (Adjusted) - 1'!AV26</f>
        <v>0.58575899843505475</v>
      </c>
      <c r="AA27" s="18" t="s">
        <v>7</v>
      </c>
      <c r="AB27" s="116">
        <f>'Imports - Data (Adjusted) - 1'!AZ26/'Imports - Data (Adjusted) - 1'!AY26</f>
        <v>0.76659340659340658</v>
      </c>
      <c r="AC27" s="108">
        <f>'Imports - Data (Adjusted) - 1'!BB26/'Imports - Data (Adjusted) - 1'!BA26</f>
        <v>0.74998702983138787</v>
      </c>
      <c r="AD27" s="108">
        <f>'Imports - Data (Adjusted) - 1'!BD26/'Imports - Data (Adjusted) - 1'!BC26</f>
        <v>0.8666666666666667</v>
      </c>
      <c r="AE27" s="18" t="s">
        <v>7</v>
      </c>
      <c r="AF27" s="117">
        <f>'Imports - Data (Adjusted) - 1'!BG26/'Imports - Data (Adjusted) - 1'!BF26</f>
        <v>0.79999999999999993</v>
      </c>
      <c r="AG27" s="18" t="s">
        <v>7</v>
      </c>
      <c r="AH27" s="117">
        <f>'Imports - Data (Adjusted) - 1'!BJ26/'Imports - Data (Adjusted) - 1'!BI26</f>
        <v>1.0666666666666667</v>
      </c>
      <c r="AI27" s="18" t="s">
        <v>7</v>
      </c>
      <c r="AJ27" s="118">
        <f>'Imports - Data (Adjusted) - 1'!BM26/'Imports - Data (Adjusted) - 1'!BL26</f>
        <v>0.46768275472763193</v>
      </c>
      <c r="AK27" s="18" t="s">
        <v>7</v>
      </c>
      <c r="AL27" s="118">
        <f>'Imports - Data (Adjusted) - 1'!BP26/'Imports - Data (Adjusted) - 1'!BO26</f>
        <v>0.73306812531079069</v>
      </c>
      <c r="AM27" s="18" t="s">
        <v>7</v>
      </c>
      <c r="AN27" s="118">
        <f>'Imports - Data (Adjusted) - 1'!BS26/'Imports - Data (Adjusted) - 1'!BR26</f>
        <v>0.75916463008220392</v>
      </c>
      <c r="AO27" s="18" t="s">
        <v>7</v>
      </c>
      <c r="AP27" s="116">
        <f>'Imports - Data (Adjusted) - 1'!BV26/'Imports - Data (Adjusted) - 1'!BU26</f>
        <v>0.79175438596491232</v>
      </c>
    </row>
    <row r="28" spans="1:42" x14ac:dyDescent="0.3">
      <c r="A28" s="25" t="s">
        <v>71</v>
      </c>
      <c r="B28" s="256" t="s">
        <v>359</v>
      </c>
      <c r="C28" s="18"/>
      <c r="D28" s="113"/>
      <c r="E28" s="20"/>
      <c r="F28" s="113"/>
      <c r="G28" s="18" t="s">
        <v>7</v>
      </c>
      <c r="H28" s="108">
        <f>'Imports - Data (Adjusted) - 1'!R27/'Imports - Data (Adjusted) - 1'!Q27</f>
        <v>1.5763313609467455</v>
      </c>
      <c r="I28" s="108">
        <f>'Imports - Data (Adjusted) - 1'!T27/'Imports - Data (Adjusted) - 1'!S27</f>
        <v>1.5620000000000001</v>
      </c>
      <c r="J28" s="18" t="s">
        <v>7</v>
      </c>
      <c r="K28" s="114">
        <f>'Imports - Data (Adjusted) - 1'!W27/'Imports - Data (Adjusted) - 1'!V27</f>
        <v>1.7063291139240506</v>
      </c>
      <c r="L28" s="114"/>
      <c r="M28" s="18"/>
      <c r="N28" s="108"/>
      <c r="O28" s="108"/>
      <c r="P28" s="115"/>
      <c r="Q28" s="18"/>
      <c r="R28" s="113"/>
      <c r="S28" s="114"/>
      <c r="T28" s="114"/>
      <c r="U28" s="18"/>
      <c r="V28" s="113"/>
      <c r="W28" s="113"/>
      <c r="X28" s="113"/>
      <c r="Y28" s="18"/>
      <c r="Z28" s="108"/>
      <c r="AE28" s="18"/>
      <c r="AF28" s="117"/>
      <c r="AG28" s="18"/>
      <c r="AH28" s="117"/>
      <c r="AI28" s="18"/>
      <c r="AJ28" s="118"/>
      <c r="AK28" s="18"/>
      <c r="AL28" s="118"/>
      <c r="AM28" s="18"/>
      <c r="AN28" s="118"/>
      <c r="AO28" s="18"/>
    </row>
    <row r="29" spans="1:42" ht="28.8" x14ac:dyDescent="0.3">
      <c r="A29" s="193" t="s">
        <v>72</v>
      </c>
      <c r="B29" s="256" t="s">
        <v>353</v>
      </c>
      <c r="C29" s="18"/>
      <c r="D29" s="113"/>
      <c r="E29" s="20"/>
      <c r="F29" s="113"/>
      <c r="G29" s="18"/>
      <c r="H29" s="108"/>
      <c r="I29" s="108"/>
      <c r="J29" s="18"/>
      <c r="K29" s="114"/>
      <c r="L29" s="114"/>
      <c r="M29" s="18"/>
      <c r="N29" s="108"/>
      <c r="O29" s="108"/>
      <c r="P29" s="115"/>
      <c r="Q29" s="18"/>
      <c r="R29" s="113"/>
      <c r="S29" s="114"/>
      <c r="T29" s="114"/>
      <c r="U29" s="18"/>
      <c r="V29" s="113"/>
      <c r="W29" s="113"/>
      <c r="X29" s="113"/>
      <c r="Y29" s="18"/>
      <c r="Z29" s="108"/>
      <c r="AE29" s="18"/>
      <c r="AF29" s="117"/>
      <c r="AG29" s="18"/>
      <c r="AH29" s="117"/>
      <c r="AI29" s="18"/>
      <c r="AJ29" s="118"/>
      <c r="AK29" s="18"/>
      <c r="AL29" s="118"/>
      <c r="AM29" s="18"/>
      <c r="AN29" s="118"/>
      <c r="AO29" s="18"/>
    </row>
    <row r="30" spans="1:42" x14ac:dyDescent="0.3">
      <c r="A30" s="188" t="s">
        <v>159</v>
      </c>
      <c r="B30" s="256" t="s">
        <v>359</v>
      </c>
      <c r="C30" s="18" t="s">
        <v>7</v>
      </c>
      <c r="D30" s="113">
        <f>'Imports - Data (Adjusted) - 1'!L29/'Imports - Data (Adjusted) - 1'!K29/F245</f>
        <v>5.4021005251312824</v>
      </c>
      <c r="E30" s="18" t="s">
        <v>7</v>
      </c>
      <c r="F30" s="113">
        <f>'Imports - Data (Adjusted) - 1'!O29/'Imports - Data (Adjusted) - 1'!N29/F245</f>
        <v>5.5841397849462373</v>
      </c>
      <c r="G30" s="18" t="s">
        <v>7</v>
      </c>
      <c r="H30" s="108">
        <f>'Imports - Data (Adjusted) - 1'!R29/'Imports - Data (Adjusted) - 1'!Q29/F245</f>
        <v>5.9701739850869933</v>
      </c>
      <c r="I30" s="108">
        <f>'Imports - Data (Adjusted) - 1'!T29/'Imports - Data (Adjusted) - 1'!S29/F245</f>
        <v>5.1904380341880341</v>
      </c>
      <c r="J30" s="18" t="s">
        <v>7</v>
      </c>
      <c r="K30" s="114">
        <f>'Imports - Data (Adjusted) - 1'!W29/'Imports - Data (Adjusted) - 1'!V29/F245</f>
        <v>5.3047138047138045</v>
      </c>
      <c r="L30" s="114">
        <f>'Imports - Data (Adjusted) - 1'!Y29/'Imports - Data (Adjusted) - 1'!X29/F245</f>
        <v>4.4755747126436782</v>
      </c>
      <c r="M30" s="18" t="s">
        <v>7</v>
      </c>
      <c r="N30" s="108">
        <f>'Imports - Data (Adjusted) - 1'!AB29/'Imports - Data (Adjusted) - 1'!AA29/F245</f>
        <v>4.577825773938085</v>
      </c>
      <c r="O30" s="108"/>
      <c r="P30" s="115"/>
      <c r="Q30" s="43"/>
      <c r="R30" s="113"/>
      <c r="S30" s="114"/>
      <c r="T30" s="114"/>
      <c r="U30" s="18"/>
      <c r="V30" s="113"/>
      <c r="W30" s="113"/>
      <c r="X30" s="113"/>
      <c r="Y30" s="18" t="s">
        <v>7</v>
      </c>
      <c r="Z30" s="108">
        <f>'Imports - Data (Adjusted) - 1'!AW29/'Imports - Data (Adjusted) - 1'!AV29/F245</f>
        <v>4.8078078078078077</v>
      </c>
      <c r="AA30" s="18" t="s">
        <v>7</v>
      </c>
      <c r="AB30" s="116">
        <f>'Imports - Data (Adjusted) - 1'!AZ29/'Imports - Data (Adjusted) - 1'!AY29/F245</f>
        <v>4.7850900659889426</v>
      </c>
      <c r="AC30" s="108">
        <f>'Imports - Data (Adjusted) - 1'!BB29/'Imports - Data (Adjusted) - 1'!BA29/F245</f>
        <v>5.2538980725397773</v>
      </c>
      <c r="AD30" s="108">
        <f>'Imports - Data (Adjusted) - 1'!BD29/'Imports - Data (Adjusted) - 1'!BC29/F245</f>
        <v>7.6746717899455659</v>
      </c>
      <c r="AE30" s="18"/>
      <c r="AF30" s="117"/>
      <c r="AG30" s="49"/>
      <c r="AH30" s="117"/>
      <c r="AI30" s="48"/>
      <c r="AJ30" s="118"/>
      <c r="AL30" s="118"/>
      <c r="AN30" s="118"/>
      <c r="AO30" s="62" t="s">
        <v>82</v>
      </c>
      <c r="AP30" s="116">
        <f>'Imports - Data (Adjusted) - 1'!BV29/'Imports - Data (Adjusted) - 1'!BU29</f>
        <v>33.333596629805157</v>
      </c>
    </row>
    <row r="31" spans="1:42" x14ac:dyDescent="0.3">
      <c r="A31" s="187" t="s">
        <v>160</v>
      </c>
      <c r="B31" s="256" t="s">
        <v>353</v>
      </c>
      <c r="D31" s="113"/>
      <c r="F31" s="113"/>
      <c r="H31" s="108"/>
      <c r="I31" s="108"/>
      <c r="K31" s="114"/>
      <c r="L31" s="114"/>
      <c r="M31" s="20"/>
      <c r="N31" s="108"/>
      <c r="O31" s="108"/>
      <c r="P31" s="115"/>
      <c r="Q31" s="18"/>
      <c r="R31" s="113"/>
      <c r="S31" s="114"/>
      <c r="T31" s="114"/>
      <c r="U31" s="18"/>
      <c r="V31" s="113"/>
      <c r="W31" s="113"/>
      <c r="X31" s="113"/>
      <c r="Y31" s="18"/>
      <c r="Z31" s="108"/>
      <c r="AE31" s="18"/>
      <c r="AF31" s="117"/>
      <c r="AG31" s="18"/>
      <c r="AH31" s="117"/>
      <c r="AI31" s="18"/>
      <c r="AJ31" s="118"/>
      <c r="AK31" s="18"/>
      <c r="AL31" s="118"/>
      <c r="AM31" s="18"/>
      <c r="AN31" s="118"/>
      <c r="AO31" s="18"/>
    </row>
    <row r="32" spans="1:42" x14ac:dyDescent="0.3">
      <c r="A32" s="187" t="s">
        <v>161</v>
      </c>
      <c r="B32" s="256" t="s">
        <v>353</v>
      </c>
      <c r="D32" s="113"/>
      <c r="F32" s="113"/>
      <c r="H32" s="108"/>
      <c r="I32" s="108"/>
      <c r="K32" s="114"/>
      <c r="L32" s="114"/>
      <c r="M32" s="20"/>
      <c r="N32" s="108"/>
      <c r="O32" s="108"/>
      <c r="P32" s="115"/>
      <c r="Q32" s="18"/>
      <c r="R32" s="113"/>
      <c r="S32" s="114"/>
      <c r="T32" s="114"/>
      <c r="U32" s="18"/>
      <c r="V32" s="113"/>
      <c r="W32" s="113"/>
      <c r="X32" s="113"/>
      <c r="Y32" s="18"/>
      <c r="Z32" s="108"/>
      <c r="AE32" s="18"/>
      <c r="AF32" s="117"/>
      <c r="AG32" s="18"/>
      <c r="AH32" s="117"/>
      <c r="AI32" s="18"/>
      <c r="AJ32" s="118"/>
      <c r="AK32" s="18"/>
      <c r="AL32" s="118"/>
      <c r="AM32" s="18"/>
      <c r="AN32" s="118"/>
      <c r="AO32" s="18"/>
    </row>
    <row r="33" spans="1:42" x14ac:dyDescent="0.3">
      <c r="A33" s="187" t="s">
        <v>162</v>
      </c>
      <c r="B33" s="256" t="s">
        <v>353</v>
      </c>
      <c r="D33" s="113"/>
      <c r="F33" s="113"/>
      <c r="H33" s="108"/>
      <c r="I33" s="108"/>
      <c r="K33" s="114"/>
      <c r="L33" s="114"/>
      <c r="M33" s="20"/>
      <c r="N33" s="108"/>
      <c r="O33" s="108"/>
      <c r="P33" s="115"/>
      <c r="Q33" s="18"/>
      <c r="R33" s="113"/>
      <c r="S33" s="114"/>
      <c r="T33" s="114"/>
      <c r="U33" s="18"/>
      <c r="V33" s="113"/>
      <c r="W33" s="113"/>
      <c r="X33" s="113"/>
      <c r="Y33" s="18"/>
      <c r="Z33" s="108"/>
      <c r="AE33" s="18"/>
      <c r="AF33" s="117"/>
      <c r="AG33" s="18"/>
      <c r="AH33" s="117"/>
      <c r="AI33" s="18"/>
      <c r="AJ33" s="118"/>
      <c r="AK33" s="18"/>
      <c r="AL33" s="118"/>
      <c r="AM33" s="18"/>
      <c r="AN33" s="118"/>
      <c r="AO33" s="18"/>
    </row>
    <row r="34" spans="1:42" x14ac:dyDescent="0.3">
      <c r="A34" s="198" t="s">
        <v>231</v>
      </c>
      <c r="B34" s="256" t="s">
        <v>353</v>
      </c>
      <c r="D34" s="113"/>
      <c r="F34" s="113"/>
      <c r="H34" s="108"/>
      <c r="I34" s="108"/>
      <c r="K34" s="114"/>
      <c r="L34" s="114"/>
      <c r="M34" s="20"/>
      <c r="N34" s="108"/>
      <c r="O34" s="108"/>
      <c r="P34" s="115"/>
      <c r="Q34" s="18"/>
      <c r="R34" s="113"/>
      <c r="S34" s="114"/>
      <c r="T34" s="114"/>
      <c r="U34" s="18"/>
      <c r="V34" s="113"/>
      <c r="W34" s="113"/>
      <c r="X34" s="113"/>
      <c r="Y34" s="18"/>
      <c r="Z34" s="108"/>
      <c r="AE34" s="18"/>
      <c r="AF34" s="117"/>
      <c r="AG34" s="18"/>
      <c r="AH34" s="117"/>
      <c r="AI34" s="18"/>
      <c r="AJ34" s="118"/>
      <c r="AK34" s="18"/>
      <c r="AL34" s="118"/>
      <c r="AM34" s="18"/>
      <c r="AN34" s="118"/>
      <c r="AO34" s="18"/>
    </row>
    <row r="35" spans="1:42" ht="15.6" x14ac:dyDescent="0.3">
      <c r="A35" s="228" t="s">
        <v>84</v>
      </c>
      <c r="B35" s="256" t="s">
        <v>359</v>
      </c>
      <c r="C35" s="18" t="s">
        <v>7</v>
      </c>
      <c r="D35" s="113">
        <f>'Imports - Data (Adjusted) - 1'!L34/'Imports - Data (Adjusted) - 1'!K34</f>
        <v>1.6539583333333334</v>
      </c>
      <c r="E35" s="20" t="s">
        <v>7</v>
      </c>
      <c r="F35" s="113">
        <f>'Imports - Data (Adjusted) - 1'!O34/'Imports - Data (Adjusted) - 1'!N34</f>
        <v>1.7970033832769454</v>
      </c>
      <c r="G35" s="18" t="s">
        <v>7</v>
      </c>
      <c r="H35" s="108">
        <f>'Imports - Data (Adjusted) - 1'!R34/'Imports - Data (Adjusted) - 1'!Q34</f>
        <v>1.7076461769115443</v>
      </c>
      <c r="I35" s="108">
        <f>'Imports - Data (Adjusted) - 1'!T34/'Imports - Data (Adjusted) - 1'!S34</f>
        <v>1.463855421686747</v>
      </c>
      <c r="J35" s="18" t="s">
        <v>7</v>
      </c>
      <c r="K35" s="114">
        <f>'Imports - Data (Adjusted) - 1'!W34/'Imports - Data (Adjusted) - 1'!V34</f>
        <v>1.442914979757085</v>
      </c>
      <c r="L35" s="114">
        <f>'Imports - Data (Adjusted) - 1'!Y34/'Imports - Data (Adjusted) - 1'!X34</f>
        <v>1.264</v>
      </c>
      <c r="M35" s="18" t="s">
        <v>7</v>
      </c>
      <c r="N35" s="108">
        <f>'Imports - Data (Adjusted) - 1'!AB34/'Imports - Data (Adjusted) - 1'!AA34</f>
        <v>1.5521568627450981</v>
      </c>
      <c r="O35" s="108">
        <f>'Imports - Data (Adjusted) - 1'!AD34/'Imports - Data (Adjusted) - 1'!AC34</f>
        <v>1.2671378091872791</v>
      </c>
      <c r="P35" s="115">
        <f>'Imports - Data (Adjusted) - 1'!AF34/'Imports - Data (Adjusted) - 1'!AE34</f>
        <v>1.4429319371727749</v>
      </c>
      <c r="Q35" s="43" t="s">
        <v>7</v>
      </c>
      <c r="R35" s="113">
        <f>'Imports - Data (Adjusted) - 1'!AI34/'Imports - Data (Adjusted) - 1'!AH34</f>
        <v>1.2451612903225806</v>
      </c>
      <c r="S35" s="114">
        <f>'Imports - Data (Adjusted) - 1'!AK34/'Imports - Data (Adjusted) - 1'!AJ34</f>
        <v>1.5098039215686274</v>
      </c>
      <c r="T35" s="114">
        <f>'Imports - Data (Adjusted) - 1'!AM34/'Imports - Data (Adjusted) - 1'!AL34</f>
        <v>1.4098662978331029</v>
      </c>
      <c r="U35" s="18" t="s">
        <v>7</v>
      </c>
      <c r="V35" s="113">
        <f>'Imports - Data (Adjusted) - 1'!AP34/'Imports - Data (Adjusted) - 1'!AO34</f>
        <v>1.5011454753722795</v>
      </c>
      <c r="W35" s="113">
        <f>'Imports - Data (Adjusted) - 1'!AR34/'Imports - Data (Adjusted) - 1'!AQ34</f>
        <v>1.6648936170212767</v>
      </c>
      <c r="X35" s="113">
        <f>'Imports - Data (Adjusted) - 1'!AT34/'Imports - Data (Adjusted) - 1'!AS34</f>
        <v>1.88</v>
      </c>
      <c r="Y35" s="18" t="s">
        <v>7</v>
      </c>
      <c r="Z35" s="108">
        <f>'Imports - Data (Adjusted) - 1'!AW34/'Imports - Data (Adjusted) - 1'!AV34</f>
        <v>1.2849979105725031</v>
      </c>
      <c r="AA35" s="18" t="s">
        <v>7</v>
      </c>
      <c r="AB35" s="116">
        <f>'Imports - Data (Adjusted) - 1'!AZ34/'Imports - Data (Adjusted) - 1'!AY34</f>
        <v>1.4733665008291874</v>
      </c>
      <c r="AC35" s="108">
        <f>'Imports - Data (Adjusted) - 1'!BB34/'Imports - Data (Adjusted) - 1'!BA34</f>
        <v>1.1554425759353408</v>
      </c>
      <c r="AD35" s="108">
        <f>'Imports - Data (Adjusted) - 1'!BD34/'Imports - Data (Adjusted) - 1'!BC34</f>
        <v>1.3993399339933994</v>
      </c>
      <c r="AE35" s="18" t="s">
        <v>7</v>
      </c>
      <c r="AF35" s="117">
        <f>'Imports - Data (Adjusted) - 1'!BG34/'Imports - Data (Adjusted) - 1'!BF34</f>
        <v>1.6852026390197927</v>
      </c>
      <c r="AG35" s="18" t="s">
        <v>7</v>
      </c>
      <c r="AH35" s="117">
        <f>'Imports - Data (Adjusted) - 1'!BJ34/'Imports - Data (Adjusted) - 1'!BI34</f>
        <v>0.67824441922058265</v>
      </c>
      <c r="AI35" s="15" t="s">
        <v>7</v>
      </c>
      <c r="AJ35" s="118">
        <f>'Imports - Data (Adjusted) - 1'!BM34/'Imports - Data (Adjusted) - 1'!BL34</f>
        <v>2.6963350785340312</v>
      </c>
      <c r="AK35" s="15" t="s">
        <v>7</v>
      </c>
      <c r="AL35" s="118">
        <f>'Imports - Data (Adjusted) - 1'!BP34/'Imports - Data (Adjusted) - 1'!BO34</f>
        <v>1.3659244917715392</v>
      </c>
      <c r="AM35" s="15" t="s">
        <v>7</v>
      </c>
      <c r="AN35" s="118">
        <f>'Imports - Data (Adjusted) - 1'!BS34/'Imports - Data (Adjusted) - 1'!BR34</f>
        <v>1.3032258064516129</v>
      </c>
      <c r="AO35" s="15" t="s">
        <v>7</v>
      </c>
      <c r="AP35" s="116">
        <f>'Imports - Data (Adjusted) - 1'!BV34/'Imports - Data (Adjusted) - 1'!BU34</f>
        <v>1.874074074074074</v>
      </c>
    </row>
    <row r="36" spans="1:42" x14ac:dyDescent="0.3">
      <c r="A36" s="180" t="s">
        <v>384</v>
      </c>
      <c r="B36" s="256" t="s">
        <v>359</v>
      </c>
      <c r="C36" s="18" t="s">
        <v>7</v>
      </c>
      <c r="D36" s="113">
        <f>'Imports - Data (Adjusted) - 1'!L35/'Imports - Data (Adjusted) - 1'!K35</f>
        <v>3.3134020618556703</v>
      </c>
      <c r="E36" s="20" t="s">
        <v>7</v>
      </c>
      <c r="F36" s="113">
        <f>'Imports - Data (Adjusted) - 1'!O35/'Imports - Data (Adjusted) - 1'!N35</f>
        <v>3.4179775280898879</v>
      </c>
      <c r="G36" s="18" t="s">
        <v>7</v>
      </c>
      <c r="H36" s="108">
        <f>'Imports - Data (Adjusted) - 1'!R35/'Imports - Data (Adjusted) - 1'!Q35</f>
        <v>3.9021505376344088</v>
      </c>
      <c r="I36" s="108">
        <f>'Imports - Data (Adjusted) - 1'!T35/'Imports - Data (Adjusted) - 1'!S35</f>
        <v>3.51140456182473</v>
      </c>
      <c r="J36" s="18" t="s">
        <v>7</v>
      </c>
      <c r="K36" s="114">
        <f>'Imports - Data (Adjusted) - 1'!W35/'Imports - Data (Adjusted) - 1'!V35</f>
        <v>3.8909691629955949</v>
      </c>
      <c r="L36" s="114">
        <f>'Imports - Data (Adjusted) - 1'!Y35/'Imports - Data (Adjusted) - 1'!X35</f>
        <v>3.5268240343347639</v>
      </c>
      <c r="M36" s="18" t="s">
        <v>7</v>
      </c>
      <c r="N36" s="108">
        <f>'Imports - Data (Adjusted) - 1'!AB35/'Imports - Data (Adjusted) - 1'!AA35</f>
        <v>3.7311475409836063</v>
      </c>
      <c r="O36" s="108">
        <f>'Imports - Data (Adjusted) - 1'!AD35/'Imports - Data (Adjusted) - 1'!AC35</f>
        <v>3.3023255813953489</v>
      </c>
      <c r="P36" s="115">
        <f>'Imports - Data (Adjusted) - 1'!AF35/'Imports - Data (Adjusted) - 1'!AE35</f>
        <v>3.2470334412081985</v>
      </c>
      <c r="Q36" s="43" t="s">
        <v>7</v>
      </c>
      <c r="R36" s="113">
        <f>'Imports - Data (Adjusted) - 1'!AI35/'Imports - Data (Adjusted) - 1'!AH35</f>
        <v>3.9291428571428573</v>
      </c>
      <c r="S36" s="114">
        <f>'Imports - Data (Adjusted) - 1'!AK35/'Imports - Data (Adjusted) - 1'!AJ35</f>
        <v>4.0682523267838677</v>
      </c>
      <c r="T36" s="114">
        <f>'Imports - Data (Adjusted) - 1'!AM35/'Imports - Data (Adjusted) - 1'!AL35</f>
        <v>5.0576713819368875</v>
      </c>
      <c r="U36" s="18" t="s">
        <v>7</v>
      </c>
      <c r="V36" s="113">
        <f>'Imports - Data (Adjusted) - 1'!AP35/'Imports - Data (Adjusted) - 1'!AO35</f>
        <v>4.6675191815856776</v>
      </c>
      <c r="W36" s="113">
        <f>'Imports - Data (Adjusted) - 1'!AR35/'Imports - Data (Adjusted) - 1'!AQ35</f>
        <v>2.0536170212765956</v>
      </c>
      <c r="X36" s="113">
        <f>'Imports - Data (Adjusted) - 1'!AT35/'Imports - Data (Adjusted) - 1'!AS35</f>
        <v>2.0545575515635397</v>
      </c>
      <c r="Y36" s="18" t="s">
        <v>7</v>
      </c>
      <c r="Z36" s="108">
        <f>'Imports - Data (Adjusted) - 1'!AW35/'Imports - Data (Adjusted) - 1'!AV35</f>
        <v>2.1671732522796354</v>
      </c>
      <c r="AA36" s="18" t="s">
        <v>7</v>
      </c>
      <c r="AB36" s="116">
        <f>'Imports - Data (Adjusted) - 1'!AZ35/'Imports - Data (Adjusted) - 1'!AY35</f>
        <v>2.0868245294474805</v>
      </c>
      <c r="AC36" s="108">
        <f>'Imports - Data (Adjusted) - 1'!BB35/'Imports - Data (Adjusted) - 1'!BA35</f>
        <v>2.2703634253058307</v>
      </c>
      <c r="AE36" s="18"/>
      <c r="AF36" s="117"/>
      <c r="AG36" s="49"/>
      <c r="AH36" s="117"/>
      <c r="AI36" s="15" t="s">
        <v>7</v>
      </c>
      <c r="AJ36" s="118">
        <f>'Imports - Data (Adjusted) - 1'!BM35/'Imports - Data (Adjusted) - 1'!BL35/F255</f>
        <v>2.3317129629629632</v>
      </c>
      <c r="AK36" s="15" t="s">
        <v>7</v>
      </c>
      <c r="AL36" s="118">
        <f>'Imports - Data (Adjusted) - 1'!BP35/'Imports - Data (Adjusted) - 1'!BO35/F255</f>
        <v>1.2255338621110432</v>
      </c>
      <c r="AM36" s="15" t="s">
        <v>7</v>
      </c>
      <c r="AN36" s="118">
        <f>'Imports - Data (Adjusted) - 1'!BS35/'Imports - Data (Adjusted) - 1'!BR35/F255</f>
        <v>1.2444833333333334</v>
      </c>
      <c r="AO36" s="15" t="s">
        <v>7</v>
      </c>
      <c r="AP36" s="116">
        <f>'Imports - Data (Adjusted) - 1'!BV35/'Imports - Data (Adjusted) - 1'!BU35/F255</f>
        <v>1.2260294117647059</v>
      </c>
    </row>
    <row r="37" spans="1:42" x14ac:dyDescent="0.3">
      <c r="A37" s="25" t="s">
        <v>9</v>
      </c>
      <c r="B37" s="256" t="s">
        <v>359</v>
      </c>
      <c r="C37" s="18" t="s">
        <v>7</v>
      </c>
      <c r="D37" s="113">
        <f>'Imports - Data (Adjusted) - 1'!L36/'Imports - Data (Adjusted) - 1'!K36</f>
        <v>0.13359531254401533</v>
      </c>
      <c r="E37" s="20" t="s">
        <v>7</v>
      </c>
      <c r="F37" s="113">
        <f>'Imports - Data (Adjusted) - 1'!O36/'Imports - Data (Adjusted) - 1'!N36</f>
        <v>0.12653659636855757</v>
      </c>
      <c r="G37" s="18" t="s">
        <v>7</v>
      </c>
      <c r="H37" s="108">
        <f>'Imports - Data (Adjusted) - 1'!R36/'Imports - Data (Adjusted) - 1'!Q36</f>
        <v>0.1903436714165968</v>
      </c>
      <c r="I37" s="108">
        <f>'Imports - Data (Adjusted) - 1'!T36/'Imports - Data (Adjusted) - 1'!S36</f>
        <v>0.20614035087719298</v>
      </c>
      <c r="J37" s="18" t="s">
        <v>7</v>
      </c>
      <c r="K37" s="114">
        <f>'Imports - Data (Adjusted) - 1'!W36/'Imports - Data (Adjusted) - 1'!V36</f>
        <v>0.23150000000000001</v>
      </c>
      <c r="L37" s="114">
        <f>'Imports - Data (Adjusted) - 1'!Y36/'Imports - Data (Adjusted) - 1'!X36</f>
        <v>0.22845378151260504</v>
      </c>
      <c r="M37" s="18" t="s">
        <v>7</v>
      </c>
      <c r="N37" s="108">
        <f>'Imports - Data (Adjusted) - 1'!AB36/'Imports - Data (Adjusted) - 1'!AA36</f>
        <v>0.23862992125984253</v>
      </c>
      <c r="O37" s="108">
        <f>'Imports - Data (Adjusted) - 1'!AD36/'Imports - Data (Adjusted) - 1'!AC36</f>
        <v>0.228464</v>
      </c>
      <c r="P37" s="115">
        <f>'Imports - Data (Adjusted) - 1'!AF36/'Imports - Data (Adjusted) - 1'!AE36</f>
        <v>0.25</v>
      </c>
      <c r="Q37" s="43" t="s">
        <v>7</v>
      </c>
      <c r="R37" s="113">
        <f>'Imports - Data (Adjusted) - 1'!AI36/'Imports - Data (Adjusted) - 1'!AH36</f>
        <v>0.29653267873580852</v>
      </c>
      <c r="S37" s="114">
        <f>'Imports - Data (Adjusted) - 1'!AK36/'Imports - Data (Adjusted) - 1'!AJ36</f>
        <v>0.2</v>
      </c>
      <c r="T37" s="114">
        <f>'Imports - Data (Adjusted) - 1'!AM36/'Imports - Data (Adjusted) - 1'!AL36</f>
        <v>0.23333740831295843</v>
      </c>
      <c r="U37" s="18" t="s">
        <v>7</v>
      </c>
      <c r="V37" s="113">
        <f>'Imports - Data (Adjusted) - 1'!AP36/'Imports - Data (Adjusted) - 1'!AO36</f>
        <v>0.23334240239423207</v>
      </c>
      <c r="W37" s="113">
        <f>'Imports - Data (Adjusted) - 1'!AR36/'Imports - Data (Adjusted) - 1'!AQ36</f>
        <v>0.21786690545763032</v>
      </c>
      <c r="X37" s="113">
        <f>'Imports - Data (Adjusted) - 1'!AT36/'Imports - Data (Adjusted) - 1'!AS36</f>
        <v>0.19717606837606838</v>
      </c>
      <c r="Y37" s="18" t="s">
        <v>7</v>
      </c>
      <c r="Z37" s="108"/>
      <c r="AA37" s="18" t="s">
        <v>7</v>
      </c>
      <c r="AB37" s="116">
        <f>'Imports - Data (Adjusted) - 1'!AZ36/'Imports - Data (Adjusted) - 1'!AY36</f>
        <v>0.23333270588235294</v>
      </c>
      <c r="AC37" s="108">
        <f>'Imports - Data (Adjusted) - 1'!BB36/'Imports - Data (Adjusted) - 1'!BA36</f>
        <v>0.25</v>
      </c>
      <c r="AD37" s="108">
        <f>'Imports - Data (Adjusted) - 1'!BD36/'Imports - Data (Adjusted) - 1'!BC36</f>
        <v>0.24468465385127297</v>
      </c>
      <c r="AE37" s="18" t="s">
        <v>7</v>
      </c>
      <c r="AF37" s="117">
        <f>'Imports - Data (Adjusted) - 1'!BG36/'Imports - Data (Adjusted) - 1'!BF36/D191</f>
        <v>0.61177871641440817</v>
      </c>
      <c r="AG37" s="49"/>
      <c r="AH37" s="117"/>
      <c r="AI37" s="15" t="s">
        <v>7</v>
      </c>
      <c r="AJ37" s="118"/>
      <c r="AL37" s="118"/>
      <c r="AN37" s="118"/>
      <c r="AO37" s="15" t="s">
        <v>7</v>
      </c>
      <c r="AP37" s="116">
        <f>'Imports - Data (Adjusted) - 1'!BV36/'Imports - Data (Adjusted) - 1'!BU36/D191</f>
        <v>0.52477168949771691</v>
      </c>
    </row>
    <row r="38" spans="1:42" x14ac:dyDescent="0.3">
      <c r="A38" s="25" t="s">
        <v>10</v>
      </c>
      <c r="B38" s="256" t="s">
        <v>359</v>
      </c>
      <c r="C38" s="18" t="s">
        <v>7</v>
      </c>
      <c r="D38" s="113">
        <f>'Imports - Data (Adjusted) - 1'!L37/'Imports - Data (Adjusted) - 1'!K37</f>
        <v>0.23628938156359394</v>
      </c>
      <c r="E38" s="20" t="s">
        <v>7</v>
      </c>
      <c r="F38" s="113">
        <f>'Imports - Data (Adjusted) - 1'!O37/'Imports - Data (Adjusted) - 1'!N37</f>
        <v>0.25578034682080925</v>
      </c>
      <c r="G38" s="18" t="s">
        <v>7</v>
      </c>
      <c r="H38" s="108">
        <f>'Imports - Data (Adjusted) - 1'!R37/'Imports - Data (Adjusted) - 1'!Q37</f>
        <v>0.28591549295774649</v>
      </c>
      <c r="I38" s="108">
        <f>'Imports - Data (Adjusted) - 1'!T37/'Imports - Data (Adjusted) - 1'!S37</f>
        <v>0.28131147540983609</v>
      </c>
      <c r="J38" s="18" t="s">
        <v>7</v>
      </c>
      <c r="K38" s="114">
        <f>'Imports - Data (Adjusted) - 1'!W37/'Imports - Data (Adjusted) - 1'!V37</f>
        <v>0.27700000000000002</v>
      </c>
      <c r="L38" s="114">
        <f>'Imports - Data (Adjusted) - 1'!Y37/'Imports - Data (Adjusted) - 1'!X37</f>
        <v>0.23862068965517241</v>
      </c>
      <c r="M38" s="18" t="s">
        <v>7</v>
      </c>
      <c r="N38" s="108">
        <f>'Imports - Data (Adjusted) - 1'!AB37/'Imports - Data (Adjusted) - 1'!AA37</f>
        <v>0.26358974358974357</v>
      </c>
      <c r="O38" s="108">
        <f>'Imports - Data (Adjusted) - 1'!AD37/'Imports - Data (Adjusted) - 1'!AC37</f>
        <v>0.3233695652173913</v>
      </c>
      <c r="P38" s="115">
        <f>'Imports - Data (Adjusted) - 1'!AF37/'Imports - Data (Adjusted) - 1'!AE37</f>
        <v>0.40612244897959182</v>
      </c>
      <c r="Q38" s="43" t="s">
        <v>7</v>
      </c>
      <c r="R38" s="113">
        <f>'Imports - Data (Adjusted) - 1'!AI37/'Imports - Data (Adjusted) - 1'!AH37</f>
        <v>0.40592105263157896</v>
      </c>
      <c r="S38" s="114">
        <f>'Imports - Data (Adjusted) - 1'!AK37/'Imports - Data (Adjusted) - 1'!AJ37</f>
        <v>0.28352941176470586</v>
      </c>
      <c r="T38" s="114">
        <f>'Imports - Data (Adjusted) - 1'!AM37/'Imports - Data (Adjusted) - 1'!AL37</f>
        <v>0.3</v>
      </c>
      <c r="U38" s="18" t="s">
        <v>7</v>
      </c>
      <c r="V38" s="113">
        <f>'Imports - Data (Adjusted) - 1'!AP37/'Imports - Data (Adjusted) - 1'!AO37</f>
        <v>0.3</v>
      </c>
      <c r="W38" s="113">
        <f>'Imports - Data (Adjusted) - 1'!AR37/'Imports - Data (Adjusted) - 1'!AQ37</f>
        <v>0.23333333333333334</v>
      </c>
      <c r="X38" s="113">
        <f>'Imports - Data (Adjusted) - 1'!AT37/'Imports - Data (Adjusted) - 1'!AS37</f>
        <v>0.35555555555555557</v>
      </c>
      <c r="Y38" s="18" t="s">
        <v>7</v>
      </c>
      <c r="Z38" s="108">
        <f>'Imports - Data (Adjusted) - 1'!AW37/'Imports - Data (Adjusted) - 1'!AV37</f>
        <v>0.33300000000000002</v>
      </c>
      <c r="AA38" s="18" t="s">
        <v>7</v>
      </c>
      <c r="AB38" s="116">
        <f>'Imports - Data (Adjusted) - 1'!AZ37/'Imports - Data (Adjusted) - 1'!AY37</f>
        <v>0.34160919540229884</v>
      </c>
      <c r="AC38" s="108">
        <f>'Imports - Data (Adjusted) - 1'!BB37/'Imports - Data (Adjusted) - 1'!BA37</f>
        <v>0.21637426900584794</v>
      </c>
      <c r="AD38" s="108">
        <f>'Imports - Data (Adjusted) - 1'!BD37/'Imports - Data (Adjusted) - 1'!BC37</f>
        <v>0.46037735849056605</v>
      </c>
      <c r="AE38" s="63" t="s">
        <v>11</v>
      </c>
      <c r="AF38" s="117">
        <f>'Imports - Data (Adjusted) - 1'!BG37/'Imports - Data (Adjusted) - 1'!BF37</f>
        <v>0.1380952380952381</v>
      </c>
      <c r="AG38" s="64" t="s">
        <v>7</v>
      </c>
      <c r="AH38" s="117">
        <f>'Imports - Data (Adjusted) - 1'!BJ37/'Imports - Data (Adjusted) - 1'!BI37</f>
        <v>0.17407407407407408</v>
      </c>
      <c r="AI38" s="62" t="s">
        <v>11</v>
      </c>
      <c r="AJ38" s="118">
        <f>'Imports - Data (Adjusted) - 1'!BM37/'Imports - Data (Adjusted) - 1'!BL37</f>
        <v>0.166635687732342</v>
      </c>
      <c r="AK38" s="16" t="s">
        <v>11</v>
      </c>
      <c r="AL38" s="118">
        <f>'Imports - Data (Adjusted) - 1'!BP37/'Imports - Data (Adjusted) - 1'!BO37</f>
        <v>0.19989878542510123</v>
      </c>
      <c r="AM38" s="15" t="s">
        <v>11</v>
      </c>
      <c r="AN38" s="118">
        <f>'Imports - Data (Adjusted) - 1'!BS37/'Imports - Data (Adjusted) - 1'!BR37</f>
        <v>0.2</v>
      </c>
      <c r="AO38" s="15" t="s">
        <v>11</v>
      </c>
      <c r="AP38" s="116">
        <f>'Imports - Data (Adjusted) - 1'!BV37/'Imports - Data (Adjusted) - 1'!BU37</f>
        <v>0.26660988074957409</v>
      </c>
    </row>
    <row r="39" spans="1:42" x14ac:dyDescent="0.3">
      <c r="A39" s="25" t="s">
        <v>33</v>
      </c>
      <c r="B39" s="256" t="s">
        <v>353</v>
      </c>
      <c r="C39" s="51"/>
      <c r="D39" s="113"/>
      <c r="E39" s="20"/>
      <c r="F39" s="113"/>
      <c r="G39" s="18"/>
      <c r="H39" s="108"/>
      <c r="I39" s="108"/>
      <c r="J39" s="18"/>
      <c r="K39" s="114"/>
      <c r="L39" s="114"/>
      <c r="M39" s="18"/>
      <c r="N39" s="108"/>
      <c r="O39" s="108"/>
      <c r="P39" s="115"/>
      <c r="Q39" s="43"/>
      <c r="R39" s="113"/>
      <c r="S39" s="114"/>
      <c r="T39" s="114"/>
      <c r="U39" s="18"/>
      <c r="V39" s="113"/>
      <c r="W39" s="113"/>
      <c r="X39" s="113"/>
      <c r="Y39" s="18"/>
      <c r="Z39" s="108">
        <f>'Imports - Data (Adjusted) - 1'!AW38/'Imports - Data (Adjusted) - 1'!AV38</f>
        <v>34.064516129032256</v>
      </c>
      <c r="AE39" s="48"/>
      <c r="AF39" s="117"/>
      <c r="AG39" s="49"/>
      <c r="AH39" s="117"/>
      <c r="AJ39" s="118"/>
      <c r="AL39" s="118"/>
      <c r="AN39" s="118"/>
    </row>
    <row r="40" spans="1:42" x14ac:dyDescent="0.3">
      <c r="A40" s="185" t="s">
        <v>163</v>
      </c>
      <c r="B40" s="256" t="s">
        <v>359</v>
      </c>
      <c r="C40" s="51"/>
      <c r="D40" s="113"/>
      <c r="E40" s="20"/>
      <c r="F40" s="113"/>
      <c r="G40" s="18"/>
      <c r="H40" s="108"/>
      <c r="I40" s="108"/>
      <c r="J40" s="18"/>
      <c r="K40" s="114"/>
      <c r="L40" s="114"/>
      <c r="M40" s="18"/>
      <c r="N40" s="108"/>
      <c r="O40" s="108"/>
      <c r="P40" s="115"/>
      <c r="Q40" s="43"/>
      <c r="R40" s="113"/>
      <c r="S40" s="114"/>
      <c r="T40" s="114"/>
      <c r="U40" s="18"/>
      <c r="V40" s="113"/>
      <c r="W40" s="113"/>
      <c r="X40" s="113"/>
      <c r="Y40" s="18"/>
      <c r="Z40" s="108"/>
      <c r="AA40" s="18" t="s">
        <v>7</v>
      </c>
      <c r="AB40" s="116">
        <f>'Imports - Data (Adjusted) - 1'!AZ39/'Imports - Data (Adjusted) - 1'!AY39</f>
        <v>2.0697674418604652</v>
      </c>
      <c r="AC40" s="108">
        <f>'Imports - Data (Adjusted) - 1'!BB39/'Imports - Data (Adjusted) - 1'!BA39</f>
        <v>2.3333333333333335</v>
      </c>
      <c r="AD40" s="108">
        <f>'Imports - Data (Adjusted) - 1'!BD39/'Imports - Data (Adjusted) - 1'!BC39</f>
        <v>2</v>
      </c>
      <c r="AE40" s="18" t="s">
        <v>7</v>
      </c>
      <c r="AF40" s="117">
        <f>'Imports - Data (Adjusted) - 1'!BG39/'Imports - Data (Adjusted) - 1'!BF39</f>
        <v>1.0025641025641026</v>
      </c>
      <c r="AG40" s="49"/>
      <c r="AH40" s="117"/>
      <c r="AJ40" s="118"/>
      <c r="AL40" s="118"/>
      <c r="AN40" s="118"/>
    </row>
    <row r="41" spans="1:42" x14ac:dyDescent="0.3">
      <c r="A41" s="185" t="s">
        <v>164</v>
      </c>
      <c r="B41" s="256" t="s">
        <v>359</v>
      </c>
      <c r="C41" s="51"/>
      <c r="D41" s="113"/>
      <c r="E41" s="20"/>
      <c r="F41" s="113"/>
      <c r="G41" s="18"/>
      <c r="H41" s="108"/>
      <c r="I41" s="108"/>
      <c r="J41" s="18"/>
      <c r="K41" s="114"/>
      <c r="L41" s="114"/>
      <c r="M41" s="18"/>
      <c r="N41" s="108"/>
      <c r="O41" s="108"/>
      <c r="P41" s="115"/>
      <c r="Q41" s="43"/>
      <c r="R41" s="113"/>
      <c r="S41" s="114"/>
      <c r="T41" s="114"/>
      <c r="U41" s="18"/>
      <c r="V41" s="113"/>
      <c r="W41" s="113"/>
      <c r="X41" s="113"/>
      <c r="Y41" s="18"/>
      <c r="Z41" s="108"/>
      <c r="AA41" s="18" t="s">
        <v>7</v>
      </c>
      <c r="AD41" s="108">
        <f>'Imports - Data (Adjusted) - 1'!BD40/'Imports - Data (Adjusted) - 1'!BC40</f>
        <v>19.2</v>
      </c>
      <c r="AE41" s="18"/>
      <c r="AF41" s="117"/>
      <c r="AG41" s="49"/>
      <c r="AH41" s="117"/>
      <c r="AI41" s="48"/>
      <c r="AJ41" s="118"/>
      <c r="AL41" s="118"/>
      <c r="AN41" s="118"/>
    </row>
    <row r="42" spans="1:42" x14ac:dyDescent="0.3">
      <c r="A42" s="185" t="s">
        <v>165</v>
      </c>
      <c r="B42" s="256" t="s">
        <v>353</v>
      </c>
      <c r="C42" s="51"/>
      <c r="D42" s="113"/>
      <c r="E42" s="20"/>
      <c r="F42" s="113"/>
      <c r="G42" s="18"/>
      <c r="H42" s="108"/>
      <c r="I42" s="108"/>
      <c r="J42" s="18"/>
      <c r="K42" s="114"/>
      <c r="L42" s="114"/>
      <c r="M42" s="18"/>
      <c r="N42" s="108"/>
      <c r="O42" s="108"/>
      <c r="P42" s="115"/>
      <c r="Q42" s="43"/>
      <c r="R42" s="113"/>
      <c r="S42" s="114"/>
      <c r="T42" s="114"/>
      <c r="U42" s="18"/>
      <c r="V42" s="113"/>
      <c r="W42" s="113"/>
      <c r="X42" s="113"/>
      <c r="Y42" s="18"/>
      <c r="Z42" s="108"/>
      <c r="AE42" s="18"/>
      <c r="AF42" s="117"/>
      <c r="AG42" s="49"/>
      <c r="AH42" s="117"/>
      <c r="AI42" s="48"/>
      <c r="AJ42" s="118"/>
      <c r="AL42" s="118"/>
      <c r="AN42" s="118"/>
    </row>
    <row r="43" spans="1:42" x14ac:dyDescent="0.3">
      <c r="A43" s="185" t="s">
        <v>166</v>
      </c>
      <c r="B43" s="256" t="s">
        <v>353</v>
      </c>
      <c r="C43" s="51"/>
      <c r="D43" s="113"/>
      <c r="E43" s="20"/>
      <c r="F43" s="113"/>
      <c r="G43" s="18"/>
      <c r="H43" s="108"/>
      <c r="I43" s="108"/>
      <c r="J43" s="18"/>
      <c r="K43" s="114"/>
      <c r="L43" s="114"/>
      <c r="M43" s="18"/>
      <c r="N43" s="108"/>
      <c r="O43" s="108"/>
      <c r="P43" s="115"/>
      <c r="Q43" s="43"/>
      <c r="R43" s="113"/>
      <c r="S43" s="114"/>
      <c r="T43" s="114"/>
      <c r="U43" s="18"/>
      <c r="V43" s="113"/>
      <c r="W43" s="113"/>
      <c r="X43" s="113"/>
      <c r="Y43" s="18"/>
      <c r="Z43" s="108"/>
      <c r="AE43" s="18"/>
      <c r="AF43" s="117"/>
      <c r="AG43" s="49"/>
      <c r="AH43" s="117"/>
      <c r="AI43" s="48"/>
      <c r="AJ43" s="118"/>
      <c r="AL43" s="118"/>
      <c r="AN43" s="118"/>
    </row>
    <row r="44" spans="1:42" x14ac:dyDescent="0.3">
      <c r="A44" s="65" t="s">
        <v>34</v>
      </c>
      <c r="B44" s="256" t="s">
        <v>353</v>
      </c>
      <c r="C44" s="51"/>
      <c r="D44" s="113"/>
      <c r="E44" s="20"/>
      <c r="F44" s="113"/>
      <c r="G44" s="18"/>
      <c r="H44" s="108"/>
      <c r="I44" s="108"/>
      <c r="J44" s="18"/>
      <c r="K44" s="114"/>
      <c r="L44" s="114"/>
      <c r="M44" s="20" t="s">
        <v>7</v>
      </c>
      <c r="N44" s="108"/>
      <c r="O44" s="108"/>
      <c r="P44" s="115">
        <f>'Imports - Data (Adjusted) - 1'!AF43/'Imports - Data (Adjusted) - 1'!AE43</f>
        <v>1.2852485737571313</v>
      </c>
      <c r="Q44" s="43" t="s">
        <v>7</v>
      </c>
      <c r="R44" s="113">
        <f>'Imports - Data (Adjusted) - 1'!AI43/'Imports - Data (Adjusted) - 1'!AH43</f>
        <v>1.2661971830985916</v>
      </c>
      <c r="S44" s="114"/>
      <c r="T44" s="114"/>
      <c r="U44" s="18"/>
      <c r="V44" s="113"/>
      <c r="W44" s="113"/>
      <c r="X44" s="113"/>
      <c r="Y44" s="18"/>
      <c r="Z44" s="108">
        <f>'Imports - Data (Adjusted) - 1'!AW43/'Imports - Data (Adjusted) - 1'!AV43</f>
        <v>55.851851851851855</v>
      </c>
      <c r="AE44" s="18"/>
      <c r="AF44" s="117"/>
      <c r="AG44" s="49"/>
      <c r="AH44" s="117"/>
      <c r="AI44" s="48"/>
      <c r="AJ44" s="118"/>
      <c r="AL44" s="118"/>
      <c r="AN44" s="118"/>
    </row>
    <row r="45" spans="1:42" x14ac:dyDescent="0.3">
      <c r="A45" s="186" t="s">
        <v>100</v>
      </c>
      <c r="B45" s="256" t="s">
        <v>359</v>
      </c>
      <c r="C45" s="18" t="s">
        <v>7</v>
      </c>
      <c r="D45" s="113">
        <f>'Imports - Data (Adjusted) - 1'!L44/'Imports - Data (Adjusted) - 1'!K44</f>
        <v>6.0394736842105265</v>
      </c>
      <c r="E45" s="20" t="s">
        <v>7</v>
      </c>
      <c r="F45" s="113">
        <f>'Imports - Data (Adjusted) - 1'!O44/'Imports - Data (Adjusted) - 1'!N44</f>
        <v>6.5714285714285712</v>
      </c>
      <c r="G45" s="18"/>
      <c r="H45" s="108"/>
      <c r="I45" s="108"/>
      <c r="J45" s="18"/>
      <c r="K45" s="114"/>
      <c r="L45" s="114"/>
      <c r="M45" s="18" t="s">
        <v>7</v>
      </c>
      <c r="N45" s="108"/>
      <c r="O45" s="108"/>
      <c r="P45" s="115">
        <f>'Imports - Data (Adjusted) - 1'!AF44/'Imports - Data (Adjusted) - 1'!AE44</f>
        <v>6.8538461538461535</v>
      </c>
      <c r="Q45" s="43"/>
      <c r="R45" s="113"/>
      <c r="S45" s="114"/>
      <c r="T45" s="114"/>
      <c r="U45" s="18"/>
      <c r="V45" s="113"/>
      <c r="W45" s="113"/>
      <c r="X45" s="113"/>
      <c r="Y45" s="18"/>
      <c r="Z45" s="108"/>
      <c r="AA45" s="18" t="s">
        <v>7</v>
      </c>
      <c r="AB45" s="116">
        <f>'Imports - Data (Adjusted) - 1'!AZ44/'Imports - Data (Adjusted) - 1'!AY44</f>
        <v>6.2</v>
      </c>
      <c r="AC45" s="108">
        <f>'Imports - Data (Adjusted) - 1'!BB44/'Imports - Data (Adjusted) - 1'!BA44</f>
        <v>6.2666666666666666</v>
      </c>
      <c r="AD45" s="108">
        <f>'Imports - Data (Adjusted) - 1'!BD44/'Imports - Data (Adjusted) - 1'!BC44</f>
        <v>6.8</v>
      </c>
      <c r="AE45" s="18"/>
      <c r="AF45" s="117"/>
      <c r="AG45" s="49"/>
      <c r="AH45" s="117"/>
      <c r="AI45" s="48"/>
      <c r="AJ45" s="118"/>
      <c r="AL45" s="118"/>
      <c r="AN45" s="118"/>
    </row>
    <row r="46" spans="1:42" x14ac:dyDescent="0.3">
      <c r="A46" s="186" t="s">
        <v>167</v>
      </c>
      <c r="B46" s="256" t="s">
        <v>353</v>
      </c>
      <c r="C46" s="51"/>
      <c r="D46" s="113"/>
      <c r="E46" s="20"/>
      <c r="F46" s="113"/>
      <c r="G46" s="18"/>
      <c r="H46" s="108"/>
      <c r="I46" s="108"/>
      <c r="J46" s="18"/>
      <c r="K46" s="114"/>
      <c r="L46" s="114"/>
      <c r="M46" s="18"/>
      <c r="N46" s="108"/>
      <c r="O46" s="108"/>
      <c r="P46" s="115"/>
      <c r="Q46" s="43"/>
      <c r="R46" s="113"/>
      <c r="S46" s="114"/>
      <c r="T46" s="114"/>
      <c r="U46" s="18"/>
      <c r="V46" s="113"/>
      <c r="W46" s="113"/>
      <c r="X46" s="113"/>
      <c r="Y46" s="18"/>
      <c r="Z46" s="108"/>
      <c r="AE46" s="48"/>
      <c r="AF46" s="117"/>
      <c r="AG46" s="49"/>
      <c r="AH46" s="117"/>
      <c r="AI46" s="48"/>
      <c r="AJ46" s="118"/>
      <c r="AL46" s="118"/>
      <c r="AN46" s="118"/>
    </row>
    <row r="47" spans="1:42" x14ac:dyDescent="0.3">
      <c r="A47" s="186" t="s">
        <v>168</v>
      </c>
      <c r="B47" s="256" t="s">
        <v>353</v>
      </c>
      <c r="C47" s="51"/>
      <c r="D47" s="113"/>
      <c r="E47" s="20"/>
      <c r="F47" s="113"/>
      <c r="G47" s="18"/>
      <c r="H47" s="108"/>
      <c r="I47" s="108"/>
      <c r="J47" s="18"/>
      <c r="K47" s="114"/>
      <c r="L47" s="114"/>
      <c r="M47" s="18"/>
      <c r="N47" s="108"/>
      <c r="O47" s="108"/>
      <c r="P47" s="115"/>
      <c r="Q47" s="43"/>
      <c r="R47" s="113"/>
      <c r="S47" s="114"/>
      <c r="T47" s="114"/>
      <c r="U47" s="18"/>
      <c r="V47" s="113"/>
      <c r="W47" s="113"/>
      <c r="X47" s="113"/>
      <c r="Y47" s="18"/>
      <c r="Z47" s="108"/>
      <c r="AE47" s="48"/>
      <c r="AF47" s="117"/>
      <c r="AG47" s="49"/>
      <c r="AH47" s="117"/>
      <c r="AI47" s="48"/>
      <c r="AJ47" s="118"/>
      <c r="AL47" s="118"/>
      <c r="AN47" s="118"/>
    </row>
    <row r="48" spans="1:42" ht="15.9" customHeight="1" x14ac:dyDescent="0.3">
      <c r="A48" s="187" t="s">
        <v>169</v>
      </c>
      <c r="B48" s="256" t="s">
        <v>353</v>
      </c>
      <c r="C48" s="51"/>
      <c r="D48" s="113"/>
      <c r="E48" s="20"/>
      <c r="F48" s="113"/>
      <c r="G48" s="18"/>
      <c r="H48" s="108"/>
      <c r="I48" s="108"/>
      <c r="J48" s="18"/>
      <c r="K48" s="114"/>
      <c r="L48" s="114"/>
      <c r="M48" s="18"/>
      <c r="N48" s="108"/>
      <c r="O48" s="108"/>
      <c r="P48" s="115"/>
      <c r="Q48" s="43"/>
      <c r="R48" s="113"/>
      <c r="S48" s="114"/>
      <c r="T48" s="114"/>
      <c r="U48" s="18"/>
      <c r="V48" s="113"/>
      <c r="W48" s="113"/>
      <c r="X48" s="113"/>
      <c r="Y48" s="18"/>
      <c r="Z48" s="108"/>
      <c r="AE48" s="48"/>
      <c r="AF48" s="117"/>
      <c r="AG48" s="49"/>
      <c r="AH48" s="117"/>
      <c r="AI48" s="48"/>
      <c r="AJ48" s="118"/>
      <c r="AL48" s="118"/>
      <c r="AM48" s="66"/>
      <c r="AN48" s="118"/>
    </row>
    <row r="49" spans="1:42" ht="15.9" customHeight="1" x14ac:dyDescent="0.3">
      <c r="A49" s="187" t="s">
        <v>80</v>
      </c>
      <c r="B49" s="256" t="s">
        <v>353</v>
      </c>
      <c r="C49" s="51"/>
      <c r="D49" s="113"/>
      <c r="E49" s="20"/>
      <c r="F49" s="113"/>
      <c r="G49" s="18"/>
      <c r="H49" s="108"/>
      <c r="I49" s="108"/>
      <c r="J49" s="18"/>
      <c r="K49" s="114"/>
      <c r="L49" s="114"/>
      <c r="M49" s="18"/>
      <c r="N49" s="108"/>
      <c r="O49" s="108"/>
      <c r="P49" s="115"/>
      <c r="Q49" s="43"/>
      <c r="R49" s="113"/>
      <c r="S49" s="114"/>
      <c r="T49" s="114"/>
      <c r="U49" s="18"/>
      <c r="V49" s="113"/>
      <c r="W49" s="113"/>
      <c r="X49" s="113"/>
      <c r="Y49" s="18"/>
      <c r="Z49" s="108"/>
      <c r="AE49" s="48"/>
      <c r="AF49" s="117"/>
      <c r="AG49" s="49"/>
      <c r="AH49" s="117"/>
      <c r="AI49" s="48"/>
      <c r="AJ49" s="118"/>
      <c r="AL49" s="118"/>
      <c r="AM49" s="66"/>
      <c r="AN49" s="118"/>
    </row>
    <row r="50" spans="1:42" x14ac:dyDescent="0.3">
      <c r="A50" s="20" t="s">
        <v>35</v>
      </c>
      <c r="B50" s="256" t="s">
        <v>353</v>
      </c>
      <c r="C50" s="51"/>
      <c r="D50" s="113"/>
      <c r="E50" s="20"/>
      <c r="F50" s="113"/>
      <c r="G50" s="18"/>
      <c r="H50" s="108"/>
      <c r="I50" s="108"/>
      <c r="J50" s="18"/>
      <c r="K50" s="114"/>
      <c r="L50" s="114"/>
      <c r="M50" s="18"/>
      <c r="N50" s="108"/>
      <c r="O50" s="108"/>
      <c r="P50" s="115"/>
      <c r="Q50" s="43"/>
      <c r="R50" s="113"/>
      <c r="S50" s="114"/>
      <c r="T50" s="114"/>
      <c r="U50" s="18"/>
      <c r="V50" s="113"/>
      <c r="W50" s="113"/>
      <c r="X50" s="113"/>
      <c r="Y50" s="18"/>
      <c r="Z50" s="108"/>
      <c r="AE50" s="18"/>
      <c r="AF50" s="117"/>
      <c r="AG50" s="18"/>
      <c r="AH50" s="117"/>
      <c r="AI50" s="48"/>
      <c r="AJ50" s="118"/>
      <c r="AL50" s="118"/>
      <c r="AN50" s="118"/>
    </row>
    <row r="51" spans="1:42" x14ac:dyDescent="0.3">
      <c r="A51" s="187" t="s">
        <v>170</v>
      </c>
      <c r="B51" s="256" t="s">
        <v>359</v>
      </c>
      <c r="C51" s="51"/>
      <c r="D51" s="113"/>
      <c r="E51" s="20"/>
      <c r="F51" s="113"/>
      <c r="G51" s="18"/>
      <c r="H51" s="108"/>
      <c r="I51" s="108"/>
      <c r="J51" s="18"/>
      <c r="K51" s="114"/>
      <c r="L51" s="114"/>
      <c r="M51" s="18" t="s">
        <v>7</v>
      </c>
      <c r="N51" s="108"/>
      <c r="O51" s="108">
        <f>'Imports - Data (Adjusted) - 1'!AD50/'Imports - Data (Adjusted) - 1'!AC50</f>
        <v>0.75111111111111106</v>
      </c>
      <c r="P51" s="115">
        <f>'Imports - Data (Adjusted) - 1'!AF50/'Imports - Data (Adjusted) - 1'!AE50</f>
        <v>0.78200000000000003</v>
      </c>
      <c r="Q51" s="43" t="s">
        <v>7</v>
      </c>
      <c r="R51" s="113">
        <f>'Imports - Data (Adjusted) - 1'!AI50/'Imports - Data (Adjusted) - 1'!AH50</f>
        <v>0.875</v>
      </c>
      <c r="S51" s="114">
        <f>'Imports - Data (Adjusted) - 1'!AK50/'Imports - Data (Adjusted) - 1'!AJ50</f>
        <v>1.1081967213114754</v>
      </c>
      <c r="T51" s="114">
        <f>'Imports - Data (Adjusted) - 1'!AM50/'Imports - Data (Adjusted) - 1'!AL50</f>
        <v>0.86716417910447763</v>
      </c>
      <c r="U51" s="18" t="s">
        <v>7</v>
      </c>
      <c r="V51" s="113">
        <f>'Imports - Data (Adjusted) - 1'!AP50/'Imports - Data (Adjusted) - 1'!AO50</f>
        <v>0.96643356643356648</v>
      </c>
      <c r="W51" s="113">
        <f>'Imports - Data (Adjusted) - 1'!AR50/'Imports - Data (Adjusted) - 1'!AQ50</f>
        <v>0.67592592592592593</v>
      </c>
      <c r="X51" s="113">
        <f>'Imports - Data (Adjusted) - 1'!AT50/'Imports - Data (Adjusted) - 1'!AS50</f>
        <v>1.1881188118811881</v>
      </c>
      <c r="Y51" s="18" t="s">
        <v>7</v>
      </c>
      <c r="Z51" s="108">
        <f>'Imports - Data (Adjusted) - 1'!AW50/'Imports - Data (Adjusted) - 1'!AV50</f>
        <v>12.808695652173913</v>
      </c>
      <c r="AA51" s="18" t="s">
        <v>7</v>
      </c>
      <c r="AB51" s="116">
        <f>'Imports - Data (Adjusted) - 1'!AZ50/'Imports - Data (Adjusted) - 1'!AY50</f>
        <v>1.1333333333333333</v>
      </c>
      <c r="AC51" s="108">
        <f>'Imports - Data (Adjusted) - 1'!BB50/'Imports - Data (Adjusted) - 1'!BA50</f>
        <v>1.3333333333333333</v>
      </c>
      <c r="AD51" s="108">
        <f>'Imports - Data (Adjusted) - 1'!BD50/'Imports - Data (Adjusted) - 1'!BC50</f>
        <v>0.81599999999999995</v>
      </c>
      <c r="AE51" s="18" t="s">
        <v>7</v>
      </c>
      <c r="AF51" s="117">
        <f>'Imports - Data (Adjusted) - 1'!BG50/'Imports - Data (Adjusted) - 1'!BF50</f>
        <v>1</v>
      </c>
      <c r="AG51" s="18" t="s">
        <v>7</v>
      </c>
      <c r="AH51" s="117">
        <f>'Imports - Data (Adjusted) - 1'!BJ50/'Imports - Data (Adjusted) - 1'!BI50</f>
        <v>0.97419354838709682</v>
      </c>
      <c r="AI51" s="15" t="s">
        <v>7</v>
      </c>
      <c r="AJ51" s="118">
        <f>'Imports - Data (Adjusted) - 1'!BM50/'Imports - Data (Adjusted) - 1'!BL50</f>
        <v>1.0666666666666667</v>
      </c>
      <c r="AL51" s="118"/>
      <c r="AN51" s="118"/>
    </row>
    <row r="52" spans="1:42" x14ac:dyDescent="0.3">
      <c r="A52" s="187" t="s">
        <v>171</v>
      </c>
      <c r="B52" s="256" t="s">
        <v>353</v>
      </c>
      <c r="C52" s="51"/>
      <c r="D52" s="113"/>
      <c r="E52" s="20"/>
      <c r="F52" s="113"/>
      <c r="G52" s="18"/>
      <c r="H52" s="108"/>
      <c r="I52" s="108"/>
      <c r="J52" s="18"/>
      <c r="K52" s="114"/>
      <c r="L52" s="114"/>
      <c r="M52" s="18"/>
      <c r="N52" s="108"/>
      <c r="O52" s="108"/>
      <c r="P52" s="115"/>
      <c r="Q52" s="43"/>
      <c r="R52" s="113"/>
      <c r="S52" s="114"/>
      <c r="T52" s="114"/>
      <c r="U52" s="18"/>
      <c r="V52" s="113"/>
      <c r="W52" s="113"/>
      <c r="X52" s="113"/>
      <c r="Y52" s="18"/>
      <c r="Z52" s="108"/>
      <c r="AE52" s="18"/>
      <c r="AF52" s="117"/>
      <c r="AG52" s="18"/>
      <c r="AH52" s="117"/>
      <c r="AJ52" s="118"/>
      <c r="AL52" s="118"/>
      <c r="AN52" s="118"/>
    </row>
    <row r="53" spans="1:42" ht="15.6" x14ac:dyDescent="0.3">
      <c r="A53" s="228" t="s">
        <v>85</v>
      </c>
      <c r="B53" s="256" t="s">
        <v>359</v>
      </c>
      <c r="C53" s="51"/>
      <c r="D53" s="113"/>
      <c r="E53" s="20"/>
      <c r="F53" s="113"/>
      <c r="G53" s="18"/>
      <c r="H53" s="108"/>
      <c r="I53" s="108"/>
      <c r="J53" s="18"/>
      <c r="K53" s="114"/>
      <c r="L53" s="114"/>
      <c r="M53" s="18" t="s">
        <v>7</v>
      </c>
      <c r="N53" s="108"/>
      <c r="O53" s="108">
        <f>'Imports - Data (Adjusted) - 1'!AD52/'Imports - Data (Adjusted) - 1'!AC52</f>
        <v>0.6574468085106383</v>
      </c>
      <c r="P53" s="115">
        <f>'Imports - Data (Adjusted) - 1'!AF52/'Imports - Data (Adjusted) - 1'!AE52</f>
        <v>0.73577235772357719</v>
      </c>
      <c r="Q53" s="43" t="s">
        <v>7</v>
      </c>
      <c r="R53" s="113">
        <f>'Imports - Data (Adjusted) - 1'!AI52/'Imports - Data (Adjusted) - 1'!AH52</f>
        <v>0.68849557522123894</v>
      </c>
      <c r="S53" s="114">
        <f>'Imports - Data (Adjusted) - 1'!AK52/'Imports - Data (Adjusted) - 1'!AJ52</f>
        <v>0.79439252336448596</v>
      </c>
      <c r="T53" s="114">
        <f>'Imports - Data (Adjusted) - 1'!AM52/'Imports - Data (Adjusted) - 1'!AL52</f>
        <v>0.63680387409200967</v>
      </c>
      <c r="U53" s="18" t="s">
        <v>7</v>
      </c>
      <c r="V53" s="113">
        <f>'Imports - Data (Adjusted) - 1'!AP52/'Imports - Data (Adjusted) - 1'!AO52</f>
        <v>0.8</v>
      </c>
      <c r="W53" s="113">
        <f>'Imports - Data (Adjusted) - 1'!AR52/'Imports - Data (Adjusted) - 1'!AQ52</f>
        <v>0.68600000000000005</v>
      </c>
      <c r="X53" s="113">
        <f>'Imports - Data (Adjusted) - 1'!AT52/'Imports - Data (Adjusted) - 1'!AS52</f>
        <v>0.59430604982206403</v>
      </c>
      <c r="Y53" s="18" t="s">
        <v>7</v>
      </c>
      <c r="Z53" s="108">
        <f>'Imports - Data (Adjusted) - 1'!AW52/'Imports - Data (Adjusted) - 1'!AV52</f>
        <v>0.8666666666666667</v>
      </c>
      <c r="AA53" s="18" t="s">
        <v>7</v>
      </c>
      <c r="AB53" s="116">
        <f>'Imports - Data (Adjusted) - 1'!AZ52/'Imports - Data (Adjusted) - 1'!AY52</f>
        <v>0.5181950509461426</v>
      </c>
      <c r="AC53" s="108">
        <f>'Imports - Data (Adjusted) - 1'!BB52/'Imports - Data (Adjusted) - 1'!BA52</f>
        <v>0.80818713450292401</v>
      </c>
      <c r="AE53" s="18" t="s">
        <v>7</v>
      </c>
      <c r="AF53" s="117">
        <f>'Imports - Data (Adjusted) - 1'!BG52/'Imports - Data (Adjusted) - 1'!BF52</f>
        <v>0.66666666666666663</v>
      </c>
      <c r="AG53" s="18" t="s">
        <v>7</v>
      </c>
      <c r="AH53" s="117">
        <f>'Imports - Data (Adjusted) - 1'!BJ52/'Imports - Data (Adjusted) - 1'!BI52</f>
        <v>0.66691823899371061</v>
      </c>
      <c r="AI53" s="15" t="s">
        <v>7</v>
      </c>
      <c r="AJ53" s="118">
        <f>'Imports - Data (Adjusted) - 1'!BM52/'Imports - Data (Adjusted) - 1'!BL52</f>
        <v>0.66666666666666663</v>
      </c>
      <c r="AL53" s="118"/>
      <c r="AN53" s="118"/>
    </row>
    <row r="54" spans="1:42" x14ac:dyDescent="0.3">
      <c r="A54" s="187" t="s">
        <v>172</v>
      </c>
      <c r="B54" s="256" t="s">
        <v>353</v>
      </c>
      <c r="C54" s="51"/>
      <c r="D54" s="113"/>
      <c r="E54" s="20"/>
      <c r="F54" s="113"/>
      <c r="G54" s="18"/>
      <c r="H54" s="108"/>
      <c r="I54" s="108"/>
      <c r="J54" s="18"/>
      <c r="K54" s="114"/>
      <c r="L54" s="114"/>
      <c r="M54" s="18"/>
      <c r="N54" s="108"/>
      <c r="O54" s="108"/>
      <c r="P54" s="115"/>
      <c r="Q54" s="43"/>
      <c r="R54" s="113"/>
      <c r="S54" s="114"/>
      <c r="T54" s="114"/>
      <c r="U54" s="18"/>
      <c r="V54" s="113"/>
      <c r="W54" s="113"/>
      <c r="X54" s="113"/>
      <c r="Y54" s="18"/>
      <c r="Z54" s="108"/>
      <c r="AE54" s="18"/>
      <c r="AF54" s="117"/>
      <c r="AG54" s="18"/>
      <c r="AH54" s="117"/>
      <c r="AI54" s="48"/>
      <c r="AJ54" s="118"/>
      <c r="AL54" s="118"/>
      <c r="AN54" s="118"/>
    </row>
    <row r="55" spans="1:42" x14ac:dyDescent="0.3">
      <c r="A55" s="20" t="s">
        <v>36</v>
      </c>
      <c r="B55" s="256" t="s">
        <v>359</v>
      </c>
      <c r="C55" s="51"/>
      <c r="D55" s="113"/>
      <c r="E55" s="20"/>
      <c r="F55" s="113"/>
      <c r="G55" s="18" t="s">
        <v>7</v>
      </c>
      <c r="H55" s="108">
        <f>'Imports - Data (Adjusted) - 1'!R54/'Imports - Data (Adjusted) - 1'!Q54</f>
        <v>5.7136363636363638E-2</v>
      </c>
      <c r="I55" s="108">
        <f>'Imports - Data (Adjusted) - 1'!T54/'Imports - Data (Adjusted) - 1'!S54</f>
        <v>0.05</v>
      </c>
      <c r="J55" s="18" t="s">
        <v>7</v>
      </c>
      <c r="K55" s="114">
        <f>'Imports - Data (Adjusted) - 1'!W54/'Imports - Data (Adjusted) - 1'!V54</f>
        <v>6.1551020408163265E-2</v>
      </c>
      <c r="L55" s="114">
        <f>'Imports - Data (Adjusted) - 1'!Y54/'Imports - Data (Adjusted) - 1'!X54</f>
        <v>5.6535714285714286E-2</v>
      </c>
      <c r="M55" s="18" t="s">
        <v>7</v>
      </c>
      <c r="N55" s="108">
        <f>'Imports - Data (Adjusted) - 1'!AB54/'Imports - Data (Adjusted) - 1'!AA54/D191</f>
        <v>5.7399999999999993E-2</v>
      </c>
      <c r="O55" s="108">
        <f>'Imports - Data (Adjusted) - 1'!AD54/'Imports - Data (Adjusted) - 1'!AC54/D191</f>
        <v>7.7990762124711316E-2</v>
      </c>
      <c r="P55" s="115">
        <f>'Imports - Data (Adjusted) - 1'!AF54/'Imports - Data (Adjusted) - 1'!AE54/D191</f>
        <v>4.901743264659271E-2</v>
      </c>
      <c r="Q55" s="43"/>
      <c r="R55" s="113"/>
      <c r="S55" s="114"/>
      <c r="T55" s="114"/>
      <c r="U55" s="18"/>
      <c r="V55" s="113"/>
      <c r="W55" s="113"/>
      <c r="X55" s="113"/>
      <c r="Z55" s="108"/>
      <c r="AA55" s="18" t="s">
        <v>7</v>
      </c>
      <c r="AE55" s="20"/>
      <c r="AF55" s="117"/>
      <c r="AG55" s="20"/>
      <c r="AH55" s="117"/>
      <c r="AI55" s="48"/>
      <c r="AJ55" s="118"/>
      <c r="AL55" s="118"/>
      <c r="AN55" s="118"/>
    </row>
    <row r="56" spans="1:42" x14ac:dyDescent="0.3">
      <c r="A56" s="187" t="s">
        <v>173</v>
      </c>
      <c r="B56" s="256" t="s">
        <v>359</v>
      </c>
      <c r="C56" s="18" t="s">
        <v>7</v>
      </c>
      <c r="D56" s="113">
        <f>'Imports - Data (Adjusted) - 1'!L55/'Imports - Data (Adjusted) - 1'!K55</f>
        <v>8.9313725490196075E-2</v>
      </c>
      <c r="E56" s="20" t="s">
        <v>7</v>
      </c>
      <c r="F56" s="113">
        <f>'Imports - Data (Adjusted) - 1'!O55/'Imports - Data (Adjusted) - 1'!N55</f>
        <v>0.10351812366737739</v>
      </c>
      <c r="G56" s="18" t="s">
        <v>7</v>
      </c>
      <c r="H56" s="108">
        <f>'Imports - Data (Adjusted) - 1'!R55/'Imports - Data (Adjusted) - 1'!Q55</f>
        <v>0.14285714285714285</v>
      </c>
      <c r="I56" s="108">
        <f>'Imports - Data (Adjusted) - 1'!T55/'Imports - Data (Adjusted) - 1'!S55</f>
        <v>0.12505263157894736</v>
      </c>
      <c r="J56" s="18" t="s">
        <v>7</v>
      </c>
      <c r="K56" s="114">
        <f>'Imports - Data (Adjusted) - 1'!W55/'Imports - Data (Adjusted) - 1'!V55</f>
        <v>0.12687499999999999</v>
      </c>
      <c r="L56" s="114">
        <f>'Imports - Data (Adjusted) - 1'!Y55/'Imports - Data (Adjusted) - 1'!X55</f>
        <v>0.12504504504504504</v>
      </c>
      <c r="M56" s="18" t="s">
        <v>7</v>
      </c>
      <c r="N56" s="108"/>
      <c r="O56" s="108"/>
      <c r="P56" s="115">
        <f>'Imports - Data (Adjusted) - 1'!AF55/'Imports - Data (Adjusted) - 1'!AE55/D191</f>
        <v>4.9228295819935694E-2</v>
      </c>
      <c r="Q56" s="18" t="s">
        <v>7</v>
      </c>
      <c r="R56" s="113">
        <f>'Imports - Data (Adjusted) - 1'!AI55/'Imports - Data (Adjusted) - 1'!AH55/D191</f>
        <v>5.1902173913043484E-2</v>
      </c>
      <c r="S56" s="114"/>
      <c r="T56" s="114"/>
      <c r="U56" s="18" t="s">
        <v>7</v>
      </c>
      <c r="V56" s="113">
        <f>'Imports - Data (Adjusted) - 1'!AP55/'Imports - Data (Adjusted) - 1'!AO55/D191</f>
        <v>0.19482758620689655</v>
      </c>
      <c r="W56" s="113">
        <f>'Imports - Data (Adjusted) - 1'!AR55/'Imports - Data (Adjusted) - 1'!AQ55/D191</f>
        <v>9.99348109517601E-2</v>
      </c>
      <c r="X56" s="113">
        <f>'Imports - Data (Adjusted) - 1'!AT55/'Imports - Data (Adjusted) - 1'!AS55/D191</f>
        <v>0.10625</v>
      </c>
      <c r="Y56" s="18" t="s">
        <v>7</v>
      </c>
      <c r="Z56" s="108">
        <f>'Imports - Data (Adjusted) - 1'!AW55/'Imports - Data (Adjusted) - 1'!AV55/D191</f>
        <v>0.3339259259259259</v>
      </c>
      <c r="AA56" s="18" t="s">
        <v>7</v>
      </c>
      <c r="AB56" s="116">
        <f>'Imports - Data (Adjusted) - 1'!AZ55/'Imports - Data (Adjusted) - 1'!AY55/D191</f>
        <v>0.14333333333333334</v>
      </c>
      <c r="AC56" s="108">
        <f>'Imports - Data (Adjusted) - 1'!BB55/'Imports - Data (Adjusted) - 1'!BA55/D191</f>
        <v>0.18317460317460316</v>
      </c>
      <c r="AD56" s="108">
        <f>'Imports - Data (Adjusted) - 1'!BD55/'Imports - Data (Adjusted) - 1'!BC55/D191</f>
        <v>0.29808333333333337</v>
      </c>
      <c r="AE56" s="18" t="s">
        <v>7</v>
      </c>
      <c r="AF56" s="117">
        <f>'Imports - Data (Adjusted) - 1'!BG55/'Imports - Data (Adjusted) - 1'!BF55/D191</f>
        <v>0.28522336769759449</v>
      </c>
      <c r="AG56" s="257" t="s">
        <v>7</v>
      </c>
      <c r="AH56" s="117">
        <f>'Imports - Data (Adjusted) - 1'!BJ55/'Imports - Data (Adjusted) - 1'!BI55/D191</f>
        <v>0.13471337579617834</v>
      </c>
      <c r="AI56" s="257" t="s">
        <v>7</v>
      </c>
      <c r="AJ56" s="118">
        <f>'Imports - Data (Adjusted) - 1'!BM55/'Imports - Data (Adjusted) - 1'!BL55/D191</f>
        <v>0.23669695003244645</v>
      </c>
      <c r="AK56" s="257" t="s">
        <v>7</v>
      </c>
      <c r="AL56" s="118">
        <f>'Imports - Data (Adjusted) - 1'!BP55/'Imports - Data (Adjusted) - 1'!BO55/D191</f>
        <v>0.26561075660893346</v>
      </c>
      <c r="AM56" s="257" t="s">
        <v>7</v>
      </c>
      <c r="AN56" s="118">
        <f>'Imports - Data (Adjusted) - 1'!BS55/'Imports - Data (Adjusted) - 1'!BR55/D191</f>
        <v>0.24575545171339566</v>
      </c>
      <c r="AO56" s="257" t="s">
        <v>7</v>
      </c>
      <c r="AP56" s="116">
        <f>'Imports - Data (Adjusted) - 1'!BV55/'Imports - Data (Adjusted) - 1'!BU55/D191</f>
        <v>0.26657287563308951</v>
      </c>
    </row>
    <row r="57" spans="1:42" x14ac:dyDescent="0.3">
      <c r="A57" s="187" t="s">
        <v>174</v>
      </c>
      <c r="B57" s="256" t="s">
        <v>359</v>
      </c>
      <c r="C57" s="51"/>
      <c r="D57" s="113"/>
      <c r="E57" s="20"/>
      <c r="F57" s="113"/>
      <c r="G57" s="18"/>
      <c r="H57" s="108"/>
      <c r="I57" s="108"/>
      <c r="J57" s="18"/>
      <c r="K57" s="114"/>
      <c r="L57" s="114"/>
      <c r="M57" s="18" t="s">
        <v>7</v>
      </c>
      <c r="N57" s="108"/>
      <c r="O57" s="108"/>
      <c r="P57" s="115">
        <f>'Imports - Data (Adjusted) - 1'!AF56/'Imports - Data (Adjusted) - 1'!AE56/D191</f>
        <v>4.8812499999999995E-2</v>
      </c>
      <c r="Q57" s="18" t="s">
        <v>7</v>
      </c>
      <c r="R57" s="113">
        <f>'Imports - Data (Adjusted) - 1'!AI56/'Imports - Data (Adjusted) - 1'!AH56/D191</f>
        <v>8.5902439024390237E-2</v>
      </c>
      <c r="S57" s="114"/>
      <c r="T57" s="114"/>
      <c r="U57" s="18" t="s">
        <v>7</v>
      </c>
      <c r="V57" s="113"/>
      <c r="W57" s="113"/>
      <c r="X57" s="113"/>
      <c r="Y57" s="18" t="s">
        <v>7</v>
      </c>
      <c r="Z57" s="108">
        <f>'Imports - Data (Adjusted) - 1'!AW56/'Imports - Data (Adjusted) - 1'!AV56/D191</f>
        <v>6.0493827160493827E-2</v>
      </c>
      <c r="AA57" s="18" t="s">
        <v>7</v>
      </c>
      <c r="AB57" s="116">
        <f>'Imports - Data (Adjusted) - 1'!AZ56/'Imports - Data (Adjusted) - 1'!AY56/D191</f>
        <v>0.38741721854304634</v>
      </c>
      <c r="AC57" s="108">
        <f>'Imports - Data (Adjusted) - 1'!BB56/'Imports - Data (Adjusted) - 1'!BA56/D191</f>
        <v>9.1780986762936223E-2</v>
      </c>
      <c r="AD57" s="108">
        <f>'Imports - Data (Adjusted) - 1'!BD56/'Imports - Data (Adjusted) - 1'!BC56/D191</f>
        <v>0.10000546030359288</v>
      </c>
      <c r="AE57" s="18" t="s">
        <v>7</v>
      </c>
      <c r="AF57" s="117">
        <f>'Imports - Data (Adjusted) - 1'!BG56/'Imports - Data (Adjusted) - 1'!BF56/D191</f>
        <v>6.6666666666666666E-2</v>
      </c>
      <c r="AG57" s="257" t="s">
        <v>7</v>
      </c>
      <c r="AH57" s="117">
        <f>'Imports - Data (Adjusted) - 1'!BJ56/'Imports - Data (Adjusted) - 1'!BI56/D191</f>
        <v>0.1</v>
      </c>
      <c r="AI57" s="257" t="s">
        <v>7</v>
      </c>
      <c r="AJ57" s="118">
        <f>'Imports - Data (Adjusted) - 1'!BM56/'Imports - Data (Adjusted) - 1'!BL56/D191</f>
        <v>0.10832838038632986</v>
      </c>
      <c r="AK57" s="257" t="s">
        <v>7</v>
      </c>
      <c r="AL57" s="118">
        <f>'Imports - Data (Adjusted) - 1'!BP56/'Imports - Data (Adjusted) - 1'!BO56/D191</f>
        <v>0.16000764915859256</v>
      </c>
      <c r="AM57" s="257" t="s">
        <v>7</v>
      </c>
      <c r="AN57" s="118">
        <f>'Imports - Data (Adjusted) - 1'!BS56/'Imports - Data (Adjusted) - 1'!BR56/D191</f>
        <v>0.15862029646522235</v>
      </c>
      <c r="AO57" s="257" t="s">
        <v>7</v>
      </c>
      <c r="AP57" s="116">
        <f>'Imports - Data (Adjusted) - 1'!BV56/'Imports - Data (Adjusted) - 1'!BU56/D191</f>
        <v>0.16294858061060524</v>
      </c>
    </row>
    <row r="58" spans="1:42" x14ac:dyDescent="0.3">
      <c r="A58" s="20" t="s">
        <v>13</v>
      </c>
      <c r="B58" s="256" t="s">
        <v>353</v>
      </c>
      <c r="C58" s="51"/>
      <c r="D58" s="113"/>
      <c r="E58" s="20"/>
      <c r="F58" s="113"/>
      <c r="G58" s="18"/>
      <c r="H58" s="108"/>
      <c r="I58" s="108"/>
      <c r="J58" s="18"/>
      <c r="K58" s="114"/>
      <c r="L58" s="114"/>
      <c r="M58" s="18"/>
      <c r="N58" s="108"/>
      <c r="O58" s="108"/>
      <c r="P58" s="115"/>
      <c r="Q58" s="43"/>
      <c r="R58" s="113"/>
      <c r="S58" s="114"/>
      <c r="T58" s="114"/>
      <c r="U58" s="18"/>
      <c r="V58" s="113"/>
      <c r="W58" s="113"/>
      <c r="X58" s="113"/>
      <c r="Y58" s="18"/>
      <c r="Z58" s="108"/>
      <c r="AE58" s="48"/>
      <c r="AF58" s="117"/>
      <c r="AG58" s="49"/>
      <c r="AH58" s="117"/>
      <c r="AI58" s="48"/>
      <c r="AJ58" s="118"/>
      <c r="AL58" s="118"/>
      <c r="AN58" s="118"/>
    </row>
    <row r="59" spans="1:42" x14ac:dyDescent="0.3">
      <c r="A59" s="20" t="s">
        <v>14</v>
      </c>
      <c r="B59" s="256" t="s">
        <v>353</v>
      </c>
      <c r="C59" s="51"/>
      <c r="D59" s="113"/>
      <c r="E59" s="20"/>
      <c r="F59" s="113"/>
      <c r="G59" s="18"/>
      <c r="H59" s="108"/>
      <c r="I59" s="108"/>
      <c r="J59" s="18"/>
      <c r="K59" s="114"/>
      <c r="L59" s="114"/>
      <c r="M59" s="18"/>
      <c r="N59" s="108"/>
      <c r="O59" s="108"/>
      <c r="P59" s="115"/>
      <c r="Q59" s="43"/>
      <c r="R59" s="113"/>
      <c r="S59" s="114"/>
      <c r="T59" s="114"/>
      <c r="U59" s="18"/>
      <c r="V59" s="113"/>
      <c r="W59" s="113"/>
      <c r="X59" s="113"/>
      <c r="Y59" s="18"/>
      <c r="Z59" s="108"/>
      <c r="AE59" s="48"/>
      <c r="AF59" s="117"/>
      <c r="AG59" s="49"/>
      <c r="AH59" s="117"/>
      <c r="AI59" s="48"/>
      <c r="AJ59" s="118"/>
      <c r="AL59" s="118"/>
      <c r="AN59" s="118"/>
    </row>
    <row r="60" spans="1:42" x14ac:dyDescent="0.3">
      <c r="A60" s="224" t="s">
        <v>296</v>
      </c>
      <c r="B60" s="256" t="s">
        <v>353</v>
      </c>
      <c r="C60" s="51"/>
      <c r="D60" s="113"/>
      <c r="E60" s="20"/>
      <c r="F60" s="113"/>
      <c r="G60" s="18"/>
      <c r="H60" s="108"/>
      <c r="I60" s="108"/>
      <c r="J60" s="18"/>
      <c r="K60" s="114"/>
      <c r="L60" s="114"/>
      <c r="M60" s="18"/>
      <c r="N60" s="108"/>
      <c r="O60" s="108"/>
      <c r="P60" s="115"/>
      <c r="Q60" s="43"/>
      <c r="R60" s="113"/>
      <c r="S60" s="114"/>
      <c r="T60" s="114"/>
      <c r="U60" s="18"/>
      <c r="V60" s="113"/>
      <c r="W60" s="113"/>
      <c r="X60" s="113"/>
      <c r="Y60" s="18"/>
      <c r="Z60" s="108"/>
      <c r="AE60" s="48"/>
      <c r="AF60" s="117"/>
      <c r="AG60" s="49"/>
      <c r="AH60" s="117"/>
      <c r="AI60" s="48"/>
      <c r="AJ60" s="118"/>
      <c r="AL60" s="118"/>
      <c r="AN60" s="118"/>
    </row>
    <row r="61" spans="1:42" x14ac:dyDescent="0.3">
      <c r="A61" s="187" t="s">
        <v>385</v>
      </c>
      <c r="B61" s="256" t="s">
        <v>365</v>
      </c>
      <c r="C61" s="18" t="s">
        <v>2</v>
      </c>
      <c r="D61" s="113">
        <f>'Imports - Data (Adjusted) - 1'!L60/'Imports - Data (Adjusted) - 1'!K60</f>
        <v>2.328125</v>
      </c>
      <c r="E61" s="20" t="s">
        <v>2</v>
      </c>
      <c r="F61" s="113">
        <f>'Imports - Data (Adjusted) - 1'!O60/'Imports - Data (Adjusted) - 1'!N60</f>
        <v>2.3582089552238807</v>
      </c>
      <c r="G61" s="18"/>
      <c r="H61" s="108"/>
      <c r="I61" s="108"/>
      <c r="J61" s="18"/>
      <c r="K61" s="114"/>
      <c r="L61" s="114"/>
      <c r="M61" s="18"/>
      <c r="N61" s="108"/>
      <c r="O61" s="108"/>
      <c r="P61" s="115"/>
      <c r="Q61" s="43"/>
      <c r="R61" s="113"/>
      <c r="S61" s="114"/>
      <c r="T61" s="114"/>
      <c r="U61" s="18"/>
      <c r="V61" s="113"/>
      <c r="W61" s="113"/>
      <c r="X61" s="113"/>
      <c r="Y61" s="18"/>
      <c r="Z61" s="108"/>
      <c r="AE61" s="48"/>
      <c r="AF61" s="117"/>
      <c r="AG61" s="49"/>
      <c r="AH61" s="117"/>
      <c r="AI61" s="48"/>
      <c r="AJ61" s="118"/>
      <c r="AL61" s="118"/>
      <c r="AN61" s="118"/>
    </row>
    <row r="62" spans="1:42" x14ac:dyDescent="0.3">
      <c r="A62" s="187" t="s">
        <v>387</v>
      </c>
      <c r="B62" s="256" t="s">
        <v>353</v>
      </c>
      <c r="C62" s="18"/>
      <c r="D62" s="113"/>
      <c r="E62" s="20"/>
      <c r="F62" s="113"/>
      <c r="G62" s="18"/>
      <c r="H62" s="108"/>
      <c r="I62" s="108"/>
      <c r="J62" s="18"/>
      <c r="K62" s="114"/>
      <c r="L62" s="114"/>
      <c r="M62" s="18"/>
      <c r="N62" s="108"/>
      <c r="O62" s="108"/>
      <c r="P62" s="115"/>
      <c r="Q62" s="43"/>
      <c r="R62" s="113"/>
      <c r="S62" s="114"/>
      <c r="T62" s="114"/>
      <c r="U62" s="18"/>
      <c r="V62" s="113"/>
      <c r="W62" s="113"/>
      <c r="X62" s="113"/>
      <c r="Y62" s="18"/>
      <c r="Z62" s="108"/>
      <c r="AE62" s="48"/>
      <c r="AF62" s="117"/>
      <c r="AG62" s="49"/>
      <c r="AH62" s="117"/>
      <c r="AI62" s="48"/>
      <c r="AJ62" s="118"/>
      <c r="AL62" s="118"/>
      <c r="AN62" s="118"/>
    </row>
    <row r="63" spans="1:42" x14ac:dyDescent="0.3">
      <c r="A63" s="71" t="s">
        <v>175</v>
      </c>
      <c r="B63" s="256" t="s">
        <v>353</v>
      </c>
      <c r="C63" s="18"/>
      <c r="D63" s="113"/>
      <c r="E63" s="20"/>
      <c r="F63" s="113"/>
      <c r="G63" s="18"/>
      <c r="H63" s="108"/>
      <c r="I63" s="108"/>
      <c r="J63" s="18"/>
      <c r="K63" s="114"/>
      <c r="L63" s="114"/>
      <c r="M63" s="18"/>
      <c r="N63" s="108"/>
      <c r="O63" s="108"/>
      <c r="P63" s="115"/>
      <c r="Q63" s="43"/>
      <c r="R63" s="113"/>
      <c r="S63" s="114"/>
      <c r="T63" s="114"/>
      <c r="U63" s="18"/>
      <c r="V63" s="113"/>
      <c r="W63" s="113"/>
      <c r="X63" s="113"/>
      <c r="Y63" s="18"/>
      <c r="Z63" s="108"/>
      <c r="AE63" s="48"/>
      <c r="AF63" s="117"/>
      <c r="AG63" s="49"/>
      <c r="AH63" s="117"/>
      <c r="AI63" s="48"/>
      <c r="AJ63" s="118"/>
      <c r="AL63" s="118"/>
      <c r="AN63" s="118"/>
    </row>
    <row r="64" spans="1:42" x14ac:dyDescent="0.3">
      <c r="A64" s="187" t="s">
        <v>386</v>
      </c>
      <c r="B64" s="256" t="s">
        <v>365</v>
      </c>
      <c r="C64" s="18"/>
      <c r="D64" s="113"/>
      <c r="E64" s="20"/>
      <c r="F64" s="113"/>
      <c r="G64" s="18" t="s">
        <v>2</v>
      </c>
      <c r="H64" s="108"/>
      <c r="I64" s="108">
        <f>'Imports - Data (Adjusted) - 1'!T63/'Imports - Data (Adjusted) - 1'!S63</f>
        <v>1.2887500000000001</v>
      </c>
      <c r="J64" s="18"/>
      <c r="K64" s="114"/>
      <c r="L64" s="114"/>
      <c r="M64" s="18"/>
      <c r="N64" s="108"/>
      <c r="O64" s="108"/>
      <c r="P64" s="115"/>
      <c r="Q64" s="43"/>
      <c r="R64" s="113"/>
      <c r="S64" s="114"/>
      <c r="T64" s="114"/>
      <c r="U64" s="18"/>
      <c r="V64" s="113"/>
      <c r="W64" s="113"/>
      <c r="X64" s="113"/>
      <c r="Y64" s="18"/>
      <c r="Z64" s="108"/>
      <c r="AE64" s="48"/>
      <c r="AF64" s="117"/>
      <c r="AG64" s="49"/>
      <c r="AH64" s="117"/>
      <c r="AI64" s="48"/>
      <c r="AJ64" s="118"/>
      <c r="AL64" s="118"/>
      <c r="AN64" s="118"/>
    </row>
    <row r="65" spans="1:42" x14ac:dyDescent="0.3">
      <c r="A65" s="187" t="s">
        <v>386</v>
      </c>
      <c r="B65" s="256" t="s">
        <v>353</v>
      </c>
      <c r="C65" s="18"/>
      <c r="D65" s="113"/>
      <c r="E65" s="20"/>
      <c r="F65" s="113"/>
      <c r="G65" s="20"/>
      <c r="H65" s="108"/>
      <c r="I65" s="108"/>
      <c r="J65" s="18"/>
      <c r="K65" s="114"/>
      <c r="L65" s="114"/>
      <c r="M65" s="18"/>
      <c r="N65" s="108"/>
      <c r="O65" s="108"/>
      <c r="P65" s="115"/>
      <c r="Q65" s="43"/>
      <c r="R65" s="113"/>
      <c r="S65" s="114"/>
      <c r="T65" s="114"/>
      <c r="U65" s="18"/>
      <c r="V65" s="113"/>
      <c r="W65" s="113"/>
      <c r="X65" s="113"/>
      <c r="Y65" s="18"/>
      <c r="Z65" s="108"/>
      <c r="AE65" s="48"/>
      <c r="AF65" s="117"/>
      <c r="AG65" s="49"/>
      <c r="AH65" s="117"/>
      <c r="AI65" s="48"/>
      <c r="AJ65" s="118"/>
      <c r="AL65" s="118"/>
      <c r="AN65" s="118"/>
    </row>
    <row r="66" spans="1:42" x14ac:dyDescent="0.3">
      <c r="A66" s="25" t="s">
        <v>50</v>
      </c>
      <c r="B66" s="256" t="s">
        <v>353</v>
      </c>
      <c r="C66" s="18" t="s">
        <v>7</v>
      </c>
      <c r="D66" s="113">
        <f>'Imports - Data (Adjusted) - 1'!L65/'Imports - Data (Adjusted) - 1'!K65</f>
        <v>0.31821133811392233</v>
      </c>
      <c r="E66" s="20" t="s">
        <v>7</v>
      </c>
      <c r="F66" s="113">
        <f>'Imports - Data (Adjusted) - 1'!O65/'Imports - Data (Adjusted) - 1'!N65</f>
        <v>0.37482830218814883</v>
      </c>
      <c r="G66" s="18" t="s">
        <v>7</v>
      </c>
      <c r="H66" s="108">
        <f>'Imports - Data (Adjusted) - 1'!R65/'Imports - Data (Adjusted) - 1'!Q65</f>
        <v>0.4002934115764204</v>
      </c>
      <c r="I66" s="108">
        <f>'Imports - Data (Adjusted) - 1'!T65/'Imports - Data (Adjusted) - 1'!S65</f>
        <v>0.42489048430275006</v>
      </c>
      <c r="J66" s="18" t="s">
        <v>7</v>
      </c>
      <c r="K66" s="114">
        <f>'Imports - Data (Adjusted) - 1'!W65/'Imports - Data (Adjusted) - 1'!V65</f>
        <v>0.44748710717941786</v>
      </c>
      <c r="L66" s="114">
        <f>'Imports - Data (Adjusted) - 1'!Y65/'Imports - Data (Adjusted) - 1'!X65</f>
        <v>0.43055295220243672</v>
      </c>
      <c r="M66" s="18" t="s">
        <v>7</v>
      </c>
      <c r="N66" s="108">
        <f>'Imports - Data (Adjusted) - 1'!AB65/'Imports - Data (Adjusted) - 1'!AA65</f>
        <v>0.42361313868613137</v>
      </c>
      <c r="O66" s="108"/>
      <c r="P66" s="115"/>
      <c r="Q66" s="43"/>
      <c r="R66" s="113"/>
      <c r="S66" s="114"/>
      <c r="T66" s="114"/>
      <c r="U66" s="18"/>
      <c r="V66" s="113"/>
      <c r="W66" s="113"/>
      <c r="X66" s="113"/>
      <c r="Y66" s="18"/>
      <c r="Z66" s="108"/>
      <c r="AE66" s="48"/>
      <c r="AF66" s="117"/>
      <c r="AG66" s="49"/>
      <c r="AH66" s="117"/>
      <c r="AI66" s="48"/>
      <c r="AJ66" s="118"/>
      <c r="AL66" s="118"/>
      <c r="AN66" s="118"/>
    </row>
    <row r="67" spans="1:42" ht="15.6" x14ac:dyDescent="0.3">
      <c r="A67" s="228" t="s">
        <v>86</v>
      </c>
      <c r="B67" s="256" t="s">
        <v>359</v>
      </c>
      <c r="C67" s="51"/>
      <c r="D67" s="113"/>
      <c r="E67" s="20"/>
      <c r="F67" s="113"/>
      <c r="G67" s="18"/>
      <c r="H67" s="108"/>
      <c r="I67" s="108"/>
      <c r="J67" s="18"/>
      <c r="K67" s="114"/>
      <c r="L67" s="114"/>
      <c r="M67" s="18" t="s">
        <v>7</v>
      </c>
      <c r="N67" s="108"/>
      <c r="O67" s="108">
        <f>'Imports - Data (Adjusted) - 1'!AD66/'Imports - Data (Adjusted) - 1'!AC66</f>
        <v>0.27024324324324323</v>
      </c>
      <c r="P67" s="115">
        <f>'Imports - Data (Adjusted) - 1'!AF66/'Imports - Data (Adjusted) - 1'!AE66</f>
        <v>0.34687055476529161</v>
      </c>
      <c r="Q67" s="18" t="s">
        <v>7</v>
      </c>
      <c r="R67" s="113">
        <f>'Imports - Data (Adjusted) - 1'!AI66/'Imports - Data (Adjusted) - 1'!AH66</f>
        <v>0.32397122302158271</v>
      </c>
      <c r="S67" s="114"/>
      <c r="T67" s="114"/>
      <c r="U67" s="18" t="s">
        <v>7</v>
      </c>
      <c r="V67" s="113">
        <f>'Imports - Data (Adjusted) - 1'!AP66/'Imports - Data (Adjusted) - 1'!AO66</f>
        <v>0.36665658093797276</v>
      </c>
      <c r="W67" s="113">
        <f>'Imports - Data (Adjusted) - 1'!AR66/'Imports - Data (Adjusted) - 1'!AQ66</f>
        <v>0.33364318913121199</v>
      </c>
      <c r="X67" s="113">
        <f>'Imports - Data (Adjusted) - 1'!AT66/'Imports - Data (Adjusted) - 1'!AS66</f>
        <v>0.26666666666666666</v>
      </c>
      <c r="Y67" s="18" t="s">
        <v>7</v>
      </c>
      <c r="Z67" s="108">
        <f>'Imports - Data (Adjusted) - 1'!AW66/'Imports - Data (Adjusted) - 1'!AV66</f>
        <v>0.36467576791808876</v>
      </c>
      <c r="AA67" s="18" t="s">
        <v>7</v>
      </c>
      <c r="AB67" s="116">
        <f>'Imports - Data (Adjusted) - 1'!AZ66/'Imports - Data (Adjusted) - 1'!AY66</f>
        <v>0.29917901448700795</v>
      </c>
      <c r="AC67" s="108">
        <f>'Imports - Data (Adjusted) - 1'!BB66/'Imports - Data (Adjusted) - 1'!BA66</f>
        <v>0.31682399179373699</v>
      </c>
      <c r="AD67" s="108">
        <f>'Imports - Data (Adjusted) - 1'!BD66/'Imports - Data (Adjusted) - 1'!BC66</f>
        <v>0.4</v>
      </c>
      <c r="AE67" s="18" t="s">
        <v>7</v>
      </c>
      <c r="AF67" s="117">
        <f>'Imports - Data (Adjusted) - 1'!BG66/'Imports - Data (Adjusted) - 1'!BF66</f>
        <v>0.52315996074582927</v>
      </c>
      <c r="AG67" s="18" t="s">
        <v>7</v>
      </c>
      <c r="AH67" s="117">
        <f>'Imports - Data (Adjusted) - 1'!BJ66/'Imports - Data (Adjusted) - 1'!BI66</f>
        <v>0.63192105418660993</v>
      </c>
      <c r="AI67" s="20" t="s">
        <v>7</v>
      </c>
      <c r="AJ67" s="118">
        <f>'Imports - Data (Adjusted) - 1'!BM66/'Imports - Data (Adjusted) - 1'!BL66</f>
        <v>0.38049283806749212</v>
      </c>
      <c r="AK67" s="257" t="s">
        <v>7</v>
      </c>
      <c r="AL67" s="118">
        <f>'Imports - Data (Adjusted) - 1'!BP66/'Imports - Data (Adjusted) - 1'!BO66/D191</f>
        <v>0.44444058373870743</v>
      </c>
      <c r="AM67" s="20" t="s">
        <v>12</v>
      </c>
      <c r="AN67" s="118">
        <f>'Imports - Data (Adjusted) - 1'!BS66/'Imports - Data (Adjusted) - 1'!BR66/D191</f>
        <v>0.44193181818181815</v>
      </c>
      <c r="AO67" s="257" t="s">
        <v>7</v>
      </c>
      <c r="AP67" s="116">
        <f>'Imports - Data (Adjusted) - 1'!BV66/'Imports - Data (Adjusted) - 1'!BU66/D191</f>
        <v>0.46615732880588567</v>
      </c>
    </row>
    <row r="68" spans="1:42" ht="15.6" x14ac:dyDescent="0.3">
      <c r="A68" s="228" t="s">
        <v>87</v>
      </c>
      <c r="B68" s="256" t="s">
        <v>359</v>
      </c>
      <c r="C68" s="51"/>
      <c r="D68" s="113"/>
      <c r="E68" s="20"/>
      <c r="F68" s="113"/>
      <c r="G68" s="18"/>
      <c r="H68" s="108"/>
      <c r="I68" s="108"/>
      <c r="J68" s="18"/>
      <c r="K68" s="114"/>
      <c r="L68" s="114"/>
      <c r="M68" s="18" t="s">
        <v>7</v>
      </c>
      <c r="N68" s="108"/>
      <c r="O68" s="108">
        <f>'Imports - Data (Adjusted) - 1'!AD67/'Imports - Data (Adjusted) - 1'!AC67</f>
        <v>0.1649122807017544</v>
      </c>
      <c r="P68" s="115">
        <f>'Imports - Data (Adjusted) - 1'!AF67/'Imports - Data (Adjusted) - 1'!AE67</f>
        <v>0.23014256619144602</v>
      </c>
      <c r="Q68" s="18" t="s">
        <v>7</v>
      </c>
      <c r="R68" s="113">
        <f>'Imports - Data (Adjusted) - 1'!AI67/'Imports - Data (Adjusted) - 1'!AH67</f>
        <v>0.25472312703583061</v>
      </c>
      <c r="S68" s="114"/>
      <c r="T68" s="114"/>
      <c r="U68" s="18" t="s">
        <v>7</v>
      </c>
      <c r="V68" s="113">
        <f>'Imports - Data (Adjusted) - 1'!AP67/'Imports - Data (Adjusted) - 1'!AO67</f>
        <v>0.29120198265179675</v>
      </c>
      <c r="W68" s="113">
        <f>'Imports - Data (Adjusted) - 1'!AR67/'Imports - Data (Adjusted) - 1'!AQ67</f>
        <v>0.26606198034769463</v>
      </c>
      <c r="X68" s="113">
        <f>'Imports - Data (Adjusted) - 1'!AT67/'Imports - Data (Adjusted) - 1'!AS67</f>
        <v>0.24793664956502343</v>
      </c>
      <c r="Y68" s="18" t="s">
        <v>7</v>
      </c>
      <c r="Z68" s="108">
        <f>'Imports - Data (Adjusted) - 1'!AW67/'Imports - Data (Adjusted) - 1'!AV67</f>
        <v>0.39821500200561571</v>
      </c>
      <c r="AA68" s="18" t="s">
        <v>7</v>
      </c>
      <c r="AB68" s="116">
        <f>'Imports - Data (Adjusted) - 1'!AZ67/'Imports - Data (Adjusted) - 1'!AY67</f>
        <v>0.20027777777777778</v>
      </c>
      <c r="AC68" s="108">
        <f>'Imports - Data (Adjusted) - 1'!BB67/'Imports - Data (Adjusted) - 1'!BA67</f>
        <v>0.19149202377228652</v>
      </c>
      <c r="AD68" s="108">
        <f>'Imports - Data (Adjusted) - 1'!BD67/'Imports - Data (Adjusted) - 1'!BC67</f>
        <v>0.26666666666666666</v>
      </c>
      <c r="AE68" s="18" t="s">
        <v>7</v>
      </c>
      <c r="AF68" s="117">
        <f>'Imports - Data (Adjusted) - 1'!BG67/'Imports - Data (Adjusted) - 1'!BF67</f>
        <v>0.35423423423423422</v>
      </c>
      <c r="AG68" s="18" t="s">
        <v>7</v>
      </c>
      <c r="AH68" s="117">
        <f>'Imports - Data (Adjusted) - 1'!BJ67/'Imports - Data (Adjusted) - 1'!BI67</f>
        <v>0.3485712797270194</v>
      </c>
      <c r="AI68" s="20" t="s">
        <v>7</v>
      </c>
      <c r="AJ68" s="118">
        <f>'Imports - Data (Adjusted) - 1'!BM67/'Imports - Data (Adjusted) - 1'!BL67</f>
        <v>0.26168974513345372</v>
      </c>
      <c r="AK68" s="16"/>
      <c r="AL68" s="118"/>
      <c r="AM68" s="20"/>
      <c r="AN68" s="118"/>
    </row>
    <row r="69" spans="1:42" ht="15.6" x14ac:dyDescent="0.3">
      <c r="A69" s="228" t="s">
        <v>88</v>
      </c>
      <c r="B69" s="256" t="s">
        <v>359</v>
      </c>
      <c r="C69" s="51"/>
      <c r="D69" s="113"/>
      <c r="E69" s="20"/>
      <c r="F69" s="113"/>
      <c r="G69" s="18"/>
      <c r="H69" s="108"/>
      <c r="I69" s="108"/>
      <c r="J69" s="18"/>
      <c r="K69" s="114"/>
      <c r="L69" s="114"/>
      <c r="M69" s="18" t="s">
        <v>7</v>
      </c>
      <c r="N69" s="108"/>
      <c r="O69" s="108">
        <f>'Imports - Data (Adjusted) - 1'!AD68/'Imports - Data (Adjusted) - 1'!AC68</f>
        <v>0.44297551020408166</v>
      </c>
      <c r="P69" s="115">
        <f>'Imports - Data (Adjusted) - 1'!AF68/'Imports - Data (Adjusted) - 1'!AE68</f>
        <v>0.58115820895522385</v>
      </c>
      <c r="Q69" s="18" t="s">
        <v>7</v>
      </c>
      <c r="R69" s="113">
        <f>'Imports - Data (Adjusted) - 1'!AI68/'Imports - Data (Adjusted) - 1'!AH68</f>
        <v>0.43741473684210525</v>
      </c>
      <c r="S69" s="114"/>
      <c r="T69" s="114"/>
      <c r="U69" s="18" t="s">
        <v>7</v>
      </c>
      <c r="V69" s="113">
        <f>'Imports - Data (Adjusted) - 1'!AP68/'Imports - Data (Adjusted) - 1'!AO68</f>
        <v>0.39999139316043147</v>
      </c>
      <c r="W69" s="113">
        <f>'Imports - Data (Adjusted) - 1'!AR68/'Imports - Data (Adjusted) - 1'!AQ68</f>
        <v>0.39998647483473937</v>
      </c>
      <c r="X69" s="113">
        <f>'Imports - Data (Adjusted) - 1'!AT68/'Imports - Data (Adjusted) - 1'!AS68</f>
        <v>0.44444337704340586</v>
      </c>
      <c r="Y69" s="18" t="s">
        <v>7</v>
      </c>
      <c r="Z69" s="108">
        <f>'Imports - Data (Adjusted) - 1'!AW68/'Imports - Data (Adjusted) - 1'!AV68</f>
        <v>0.416666928251473</v>
      </c>
      <c r="AA69" s="18" t="s">
        <v>7</v>
      </c>
      <c r="AB69" s="116">
        <f>'Imports - Data (Adjusted) - 1'!AZ68/'Imports - Data (Adjusted) - 1'!AY68</f>
        <v>0.48889157883829032</v>
      </c>
      <c r="AC69" s="108">
        <f>'Imports - Data (Adjusted) - 1'!BB68/'Imports - Data (Adjusted) - 1'!BA68</f>
        <v>0.61666692713624116</v>
      </c>
      <c r="AD69" s="108">
        <f>'Imports - Data (Adjusted) - 1'!BD68/'Imports - Data (Adjusted) - 1'!BC68</f>
        <v>0.73367805501758077</v>
      </c>
      <c r="AE69" s="18" t="s">
        <v>7</v>
      </c>
      <c r="AF69" s="117">
        <f>'Imports - Data (Adjusted) - 1'!BG68/'Imports - Data (Adjusted) - 1'!BF68</f>
        <v>1.0084272462926096</v>
      </c>
      <c r="AG69" s="18" t="s">
        <v>7</v>
      </c>
      <c r="AH69" s="117">
        <f>'Imports - Data (Adjusted) - 1'!BJ68/'Imports - Data (Adjusted) - 1'!BI68</f>
        <v>0.58333333333333337</v>
      </c>
      <c r="AI69" s="15" t="s">
        <v>7</v>
      </c>
      <c r="AJ69" s="118">
        <f>'Imports - Data (Adjusted) - 1'!BM68/'Imports - Data (Adjusted) - 1'!BL68</f>
        <v>0.45555439836589889</v>
      </c>
      <c r="AK69" s="257" t="s">
        <v>7</v>
      </c>
      <c r="AL69" s="118">
        <f>'Imports - Data (Adjusted) - 1'!BP68/'Imports - Data (Adjusted) - 1'!BO68/D191</f>
        <v>0.48951214694844952</v>
      </c>
      <c r="AM69" s="15" t="s">
        <v>12</v>
      </c>
      <c r="AN69" s="118">
        <f>'Imports - Data (Adjusted) - 1'!BS68/'Imports - Data (Adjusted) - 1'!BR68/D191</f>
        <v>0.50709087758814864</v>
      </c>
      <c r="AO69" s="257" t="s">
        <v>7</v>
      </c>
      <c r="AP69" s="116">
        <f>'Imports - Data (Adjusted) - 1'!BV68/'Imports - Data (Adjusted) - 1'!BU68/D191</f>
        <v>0.52337840693006554</v>
      </c>
    </row>
    <row r="70" spans="1:42" x14ac:dyDescent="0.3">
      <c r="A70" s="187" t="s">
        <v>176</v>
      </c>
      <c r="B70" s="256" t="s">
        <v>353</v>
      </c>
      <c r="C70" s="51"/>
      <c r="D70" s="113"/>
      <c r="E70" s="20"/>
      <c r="F70" s="113"/>
      <c r="G70" s="18"/>
      <c r="H70" s="108"/>
      <c r="I70" s="108"/>
      <c r="J70" s="18"/>
      <c r="K70" s="114"/>
      <c r="L70" s="114"/>
      <c r="M70" s="18"/>
      <c r="N70" s="108"/>
      <c r="O70" s="108"/>
      <c r="P70" s="115"/>
      <c r="Q70" s="48"/>
      <c r="R70" s="113"/>
      <c r="S70" s="114"/>
      <c r="T70" s="114"/>
      <c r="U70" s="18"/>
      <c r="V70" s="113"/>
      <c r="W70" s="113"/>
      <c r="X70" s="113"/>
      <c r="Y70" s="18"/>
      <c r="Z70" s="108"/>
      <c r="AE70" s="18"/>
      <c r="AF70" s="117"/>
      <c r="AG70" s="49"/>
      <c r="AH70" s="117"/>
      <c r="AI70" s="48"/>
      <c r="AJ70" s="118"/>
      <c r="AL70" s="118"/>
      <c r="AN70" s="118"/>
    </row>
    <row r="71" spans="1:42" x14ac:dyDescent="0.3">
      <c r="A71" s="20" t="s">
        <v>59</v>
      </c>
      <c r="B71" s="256" t="s">
        <v>353</v>
      </c>
      <c r="C71" s="18"/>
      <c r="D71" s="113"/>
      <c r="E71" s="20"/>
      <c r="F71" s="113"/>
      <c r="G71" s="18"/>
      <c r="H71" s="108"/>
      <c r="I71" s="108"/>
      <c r="J71" s="18"/>
      <c r="K71" s="114"/>
      <c r="L71" s="114"/>
      <c r="M71" s="18"/>
      <c r="N71" s="108"/>
      <c r="O71" s="108"/>
      <c r="P71" s="115"/>
      <c r="Q71" s="18"/>
      <c r="R71" s="113"/>
      <c r="S71" s="114"/>
      <c r="T71" s="114"/>
      <c r="U71" s="18"/>
      <c r="V71" s="113"/>
      <c r="W71" s="113"/>
      <c r="X71" s="113"/>
      <c r="Y71" s="18"/>
      <c r="Z71" s="108"/>
      <c r="AE71" s="18"/>
      <c r="AF71" s="117"/>
      <c r="AG71" s="18"/>
      <c r="AH71" s="117"/>
      <c r="AI71" s="18"/>
      <c r="AJ71" s="118"/>
      <c r="AK71" s="18"/>
      <c r="AL71" s="118"/>
      <c r="AM71" s="18"/>
      <c r="AN71" s="118"/>
      <c r="AO71" s="18"/>
    </row>
    <row r="72" spans="1:42" x14ac:dyDescent="0.3">
      <c r="A72" s="20" t="s">
        <v>15</v>
      </c>
      <c r="B72" s="256" t="s">
        <v>353</v>
      </c>
      <c r="C72" s="51"/>
      <c r="D72" s="113"/>
      <c r="E72" s="20"/>
      <c r="F72" s="113"/>
      <c r="G72" s="18"/>
      <c r="H72" s="108"/>
      <c r="I72" s="108"/>
      <c r="J72" s="18"/>
      <c r="K72" s="114"/>
      <c r="L72" s="114"/>
      <c r="M72" s="18"/>
      <c r="N72" s="108"/>
      <c r="O72" s="108"/>
      <c r="P72" s="115"/>
      <c r="Q72" s="48"/>
      <c r="R72" s="113"/>
      <c r="S72" s="114"/>
      <c r="T72" s="114"/>
      <c r="U72" s="18"/>
      <c r="V72" s="113"/>
      <c r="W72" s="113"/>
      <c r="X72" s="113"/>
      <c r="Y72" s="18"/>
      <c r="Z72" s="108"/>
      <c r="AE72" s="18"/>
      <c r="AF72" s="117"/>
      <c r="AG72" s="49"/>
      <c r="AH72" s="117"/>
      <c r="AI72" s="48"/>
      <c r="AJ72" s="118"/>
      <c r="AL72" s="118"/>
      <c r="AN72" s="118"/>
    </row>
    <row r="73" spans="1:42" x14ac:dyDescent="0.3">
      <c r="A73" s="20" t="s">
        <v>37</v>
      </c>
      <c r="B73" s="256" t="s">
        <v>353</v>
      </c>
      <c r="C73" s="51"/>
      <c r="D73" s="113"/>
      <c r="E73" s="20"/>
      <c r="F73" s="113"/>
      <c r="G73" s="18"/>
      <c r="H73" s="108"/>
      <c r="I73" s="108"/>
      <c r="J73" s="18"/>
      <c r="K73" s="114"/>
      <c r="L73" s="114"/>
      <c r="M73" s="18"/>
      <c r="N73" s="108"/>
      <c r="O73" s="108"/>
      <c r="P73" s="115"/>
      <c r="Q73" s="48"/>
      <c r="R73" s="113"/>
      <c r="S73" s="114"/>
      <c r="T73" s="114"/>
      <c r="U73" s="18"/>
      <c r="V73" s="113"/>
      <c r="W73" s="113"/>
      <c r="X73" s="113"/>
      <c r="Y73" s="18"/>
      <c r="Z73" s="108"/>
      <c r="AE73" s="18"/>
      <c r="AF73" s="117"/>
      <c r="AG73" s="49"/>
      <c r="AH73" s="117"/>
      <c r="AI73" s="48"/>
      <c r="AJ73" s="118"/>
      <c r="AL73" s="118"/>
      <c r="AN73" s="118"/>
    </row>
    <row r="74" spans="1:42" x14ac:dyDescent="0.3">
      <c r="A74" s="187" t="s">
        <v>177</v>
      </c>
      <c r="B74" s="256" t="s">
        <v>359</v>
      </c>
      <c r="C74" s="51"/>
      <c r="D74" s="113"/>
      <c r="E74" s="20"/>
      <c r="F74" s="113"/>
      <c r="G74" s="18"/>
      <c r="H74" s="108"/>
      <c r="I74" s="108"/>
      <c r="J74" s="18"/>
      <c r="K74" s="114"/>
      <c r="L74" s="114"/>
      <c r="M74" s="18"/>
      <c r="N74" s="108"/>
      <c r="O74" s="108"/>
      <c r="P74" s="115"/>
      <c r="Q74" s="48" t="s">
        <v>7</v>
      </c>
      <c r="R74" s="113"/>
      <c r="S74" s="114">
        <f>'Imports - Data (Adjusted) - 1'!AK73/'Imports - Data (Adjusted) - 1'!AJ73</f>
        <v>0.46666666666666667</v>
      </c>
      <c r="T74" s="114">
        <f>'Imports - Data (Adjusted) - 1'!AM73/'Imports - Data (Adjusted) - 1'!AL73</f>
        <v>1.5021097046413503</v>
      </c>
      <c r="U74" s="18" t="s">
        <v>7</v>
      </c>
      <c r="V74" s="113"/>
      <c r="W74" s="113"/>
      <c r="X74" s="113"/>
      <c r="Y74" s="18"/>
      <c r="Z74" s="108"/>
      <c r="AE74" s="18"/>
      <c r="AF74" s="117"/>
      <c r="AG74" s="49"/>
      <c r="AH74" s="117"/>
      <c r="AI74" s="48"/>
      <c r="AJ74" s="118"/>
      <c r="AL74" s="118"/>
      <c r="AN74" s="118"/>
    </row>
    <row r="75" spans="1:42" x14ac:dyDescent="0.3">
      <c r="A75" s="187" t="s">
        <v>178</v>
      </c>
      <c r="B75" s="256" t="s">
        <v>353</v>
      </c>
      <c r="C75" s="51"/>
      <c r="D75" s="113"/>
      <c r="E75" s="20"/>
      <c r="F75" s="113"/>
      <c r="G75" s="18"/>
      <c r="H75" s="108"/>
      <c r="I75" s="108"/>
      <c r="J75" s="18"/>
      <c r="K75" s="114"/>
      <c r="L75" s="114"/>
      <c r="M75" s="18"/>
      <c r="N75" s="108"/>
      <c r="O75" s="108"/>
      <c r="P75" s="115"/>
      <c r="Q75" s="48"/>
      <c r="R75" s="113"/>
      <c r="S75" s="114"/>
      <c r="T75" s="114"/>
      <c r="U75" s="18"/>
      <c r="V75" s="113"/>
      <c r="W75" s="113"/>
      <c r="X75" s="113"/>
      <c r="Y75" s="18"/>
      <c r="Z75" s="108"/>
      <c r="AE75" s="18"/>
      <c r="AF75" s="117"/>
      <c r="AG75" s="49"/>
      <c r="AH75" s="117"/>
      <c r="AI75" s="48"/>
      <c r="AJ75" s="118"/>
      <c r="AL75" s="118"/>
      <c r="AN75" s="118"/>
    </row>
    <row r="76" spans="1:42" x14ac:dyDescent="0.3">
      <c r="A76" s="20" t="s">
        <v>388</v>
      </c>
      <c r="B76" s="256" t="s">
        <v>360</v>
      </c>
      <c r="C76" s="63" t="s">
        <v>7</v>
      </c>
      <c r="D76" s="113">
        <f>'Imports - Data (Adjusted) - 1'!L75/'Imports - Data (Adjusted) - 1'!K75</f>
        <v>0.37</v>
      </c>
      <c r="E76" s="20" t="s">
        <v>24</v>
      </c>
      <c r="F76" s="113">
        <f>'Imports - Data (Adjusted) - 1'!O75/'Imports - Data (Adjusted) - 1'!N75</f>
        <v>5.4675324675324675E-2</v>
      </c>
      <c r="G76" s="18"/>
      <c r="H76" s="108"/>
      <c r="I76" s="108"/>
      <c r="J76" s="18" t="s">
        <v>24</v>
      </c>
      <c r="K76" s="114"/>
      <c r="L76" s="114">
        <f>'Imports - Data (Adjusted) - 1'!Y75/'Imports - Data (Adjusted) - 1'!X75</f>
        <v>3.6893203883495145E-2</v>
      </c>
      <c r="M76" s="18" t="s">
        <v>24</v>
      </c>
      <c r="N76" s="108">
        <f>'Imports - Data (Adjusted) - 1'!AB75/'Imports - Data (Adjusted) - 1'!AA75</f>
        <v>4.1637426900584792E-2</v>
      </c>
      <c r="O76" s="108"/>
      <c r="P76" s="115"/>
      <c r="Q76" s="63" t="s">
        <v>24</v>
      </c>
      <c r="R76" s="113"/>
      <c r="S76" s="114">
        <f>'Imports - Data (Adjusted) - 1'!AK75/'Imports - Data (Adjusted) - 1'!AJ75</f>
        <v>5.0273224043715849E-2</v>
      </c>
      <c r="T76" s="114">
        <f>'Imports - Data (Adjusted) - 1'!AM75/'Imports - Data (Adjusted) - 1'!AL75</f>
        <v>5.5203619909502261E-2</v>
      </c>
      <c r="U76" s="18" t="s">
        <v>24</v>
      </c>
      <c r="V76" s="113">
        <f>'Imports - Data (Adjusted) - 1'!AP75/'Imports - Data (Adjusted) - 1'!AO75</f>
        <v>5.7909343200740059E-2</v>
      </c>
      <c r="W76" s="113">
        <f>'Imports - Data (Adjusted) - 1'!AR75/'Imports - Data (Adjusted) - 1'!AQ75</f>
        <v>5.7130434782608694E-2</v>
      </c>
      <c r="X76" s="113">
        <f>'Imports - Data (Adjusted) - 1'!AT75/'Imports - Data (Adjusted) - 1'!AS75</f>
        <v>6.565E-2</v>
      </c>
      <c r="Y76" s="18" t="s">
        <v>24</v>
      </c>
      <c r="Z76" s="108">
        <f>'Imports - Data (Adjusted) - 1'!AW75/'Imports - Data (Adjusted) - 1'!AV75</f>
        <v>5.3868046571798188E-2</v>
      </c>
      <c r="AA76" s="18" t="s">
        <v>24</v>
      </c>
      <c r="AB76" s="116">
        <f>'Imports - Data (Adjusted) - 1'!AZ75/'Imports - Data (Adjusted) - 1'!AY75</f>
        <v>5.3783469150174623E-2</v>
      </c>
      <c r="AC76" s="108">
        <f>'Imports - Data (Adjusted) - 1'!BB75/'Imports - Data (Adjusted) - 1'!BA75</f>
        <v>5.7782581840642375E-2</v>
      </c>
      <c r="AD76" s="108">
        <f>'Imports - Data (Adjusted) - 1'!BD75/'Imports - Data (Adjusted) - 1'!BC75</f>
        <v>0.2</v>
      </c>
      <c r="AE76" s="18" t="s">
        <v>24</v>
      </c>
      <c r="AF76" s="117">
        <f>'Imports - Data (Adjusted) - 1'!BG75/'Imports - Data (Adjusted) - 1'!BF75</f>
        <v>7.3333333333333334E-2</v>
      </c>
      <c r="AG76" s="18" t="s">
        <v>24</v>
      </c>
      <c r="AH76" s="117">
        <f>'Imports - Data (Adjusted) - 1'!BJ75/'Imports - Data (Adjusted) - 1'!BI75</f>
        <v>9.3939393939393934E-2</v>
      </c>
      <c r="AI76" s="15" t="s">
        <v>1</v>
      </c>
      <c r="AJ76" s="118">
        <f>'Imports - Data (Adjusted) - 1'!BM75/'Imports - Data (Adjusted) - 1'!BL75</f>
        <v>8.9252971137521217E-2</v>
      </c>
      <c r="AK76" s="15" t="s">
        <v>1</v>
      </c>
      <c r="AL76" s="118">
        <f>'Imports - Data (Adjusted) - 1'!BP75/'Imports - Data (Adjusted) - 1'!BO75</f>
        <v>4.2731958762886595E-2</v>
      </c>
      <c r="AM76" s="15" t="s">
        <v>1</v>
      </c>
      <c r="AN76" s="118">
        <f>'Imports - Data (Adjusted) - 1'!BS75/'Imports - Data (Adjusted) - 1'!BR75</f>
        <v>4.4999999999999998E-2</v>
      </c>
      <c r="AO76" s="15" t="s">
        <v>1</v>
      </c>
    </row>
    <row r="77" spans="1:42" x14ac:dyDescent="0.3">
      <c r="A77" s="20" t="s">
        <v>70</v>
      </c>
      <c r="B77" s="256" t="s">
        <v>353</v>
      </c>
      <c r="C77" s="18"/>
      <c r="D77" s="113"/>
      <c r="E77" s="20"/>
      <c r="F77" s="113"/>
      <c r="G77" s="18"/>
      <c r="H77" s="108"/>
      <c r="I77" s="108"/>
      <c r="J77" s="18"/>
      <c r="K77" s="114"/>
      <c r="L77" s="114"/>
      <c r="M77" s="18"/>
      <c r="N77" s="108"/>
      <c r="O77" s="108"/>
      <c r="P77" s="115"/>
      <c r="Q77" s="18"/>
      <c r="R77" s="113"/>
      <c r="S77" s="114"/>
      <c r="T77" s="114"/>
      <c r="U77" s="18"/>
      <c r="V77" s="113"/>
      <c r="W77" s="113"/>
      <c r="X77" s="113"/>
      <c r="Y77" s="18"/>
      <c r="Z77" s="108"/>
      <c r="AE77" s="18"/>
      <c r="AF77" s="117"/>
      <c r="AG77" s="18"/>
      <c r="AH77" s="117"/>
      <c r="AI77" s="18"/>
      <c r="AJ77" s="118"/>
      <c r="AK77" s="18"/>
      <c r="AL77" s="118"/>
      <c r="AM77" s="20"/>
      <c r="AN77" s="118"/>
      <c r="AO77" s="18"/>
    </row>
    <row r="78" spans="1:42" x14ac:dyDescent="0.3">
      <c r="A78" s="25" t="s">
        <v>60</v>
      </c>
      <c r="B78" s="256" t="s">
        <v>353</v>
      </c>
      <c r="C78" s="18"/>
      <c r="D78" s="113"/>
      <c r="E78" s="20"/>
      <c r="F78" s="113"/>
      <c r="G78" s="18"/>
      <c r="H78" s="108"/>
      <c r="I78" s="108"/>
      <c r="J78" s="18"/>
      <c r="K78" s="114"/>
      <c r="L78" s="114"/>
      <c r="M78" s="18"/>
      <c r="N78" s="108"/>
      <c r="O78" s="108"/>
      <c r="P78" s="115"/>
      <c r="Q78" s="18"/>
      <c r="R78" s="113"/>
      <c r="S78" s="114"/>
      <c r="T78" s="114"/>
      <c r="U78" s="18"/>
      <c r="V78" s="113"/>
      <c r="W78" s="113"/>
      <c r="X78" s="113"/>
      <c r="Y78" s="18"/>
      <c r="Z78" s="108"/>
      <c r="AE78" s="18"/>
      <c r="AF78" s="117"/>
      <c r="AG78" s="18"/>
      <c r="AH78" s="117"/>
      <c r="AI78" s="18"/>
      <c r="AJ78" s="118"/>
      <c r="AK78" s="18"/>
      <c r="AL78" s="118"/>
      <c r="AM78" s="20"/>
      <c r="AN78" s="118"/>
      <c r="AO78" s="18"/>
    </row>
    <row r="79" spans="1:42" x14ac:dyDescent="0.3">
      <c r="A79" s="180" t="s">
        <v>179</v>
      </c>
      <c r="B79" s="256" t="s">
        <v>353</v>
      </c>
      <c r="C79" s="18"/>
      <c r="D79" s="113"/>
      <c r="E79" s="20"/>
      <c r="F79" s="113"/>
      <c r="G79" s="18"/>
      <c r="H79" s="108"/>
      <c r="I79" s="108"/>
      <c r="J79" s="18"/>
      <c r="K79" s="114"/>
      <c r="L79" s="114"/>
      <c r="M79" s="18"/>
      <c r="N79" s="108"/>
      <c r="O79" s="108"/>
      <c r="P79" s="115"/>
      <c r="Q79" s="18"/>
      <c r="R79" s="113"/>
      <c r="S79" s="114"/>
      <c r="T79" s="114"/>
      <c r="U79" s="18"/>
      <c r="V79" s="113"/>
      <c r="W79" s="113"/>
      <c r="X79" s="113"/>
      <c r="Y79" s="18"/>
      <c r="Z79" s="108"/>
      <c r="AE79" s="18"/>
      <c r="AF79" s="117"/>
      <c r="AG79" s="18"/>
      <c r="AH79" s="117"/>
      <c r="AI79" s="18"/>
      <c r="AJ79" s="118"/>
      <c r="AK79" s="18"/>
      <c r="AL79" s="118"/>
      <c r="AM79" s="20"/>
      <c r="AN79" s="118"/>
      <c r="AO79" s="18"/>
    </row>
    <row r="80" spans="1:42" x14ac:dyDescent="0.3">
      <c r="A80" s="187" t="s">
        <v>180</v>
      </c>
      <c r="B80" s="256" t="s">
        <v>353</v>
      </c>
      <c r="C80" s="18"/>
      <c r="D80" s="113"/>
      <c r="E80" s="20"/>
      <c r="F80" s="113"/>
      <c r="G80" s="18"/>
      <c r="H80" s="108"/>
      <c r="I80" s="108"/>
      <c r="J80" s="18"/>
      <c r="K80" s="114"/>
      <c r="L80" s="114"/>
      <c r="M80" s="18"/>
      <c r="N80" s="108"/>
      <c r="O80" s="108"/>
      <c r="P80" s="115"/>
      <c r="Q80" s="18"/>
      <c r="R80" s="113"/>
      <c r="S80" s="114"/>
      <c r="T80" s="114"/>
      <c r="U80" s="18"/>
      <c r="V80" s="113"/>
      <c r="W80" s="113"/>
      <c r="X80" s="113"/>
      <c r="Y80" s="18"/>
      <c r="Z80" s="108"/>
      <c r="AE80" s="18"/>
      <c r="AF80" s="117"/>
      <c r="AG80" s="18"/>
      <c r="AH80" s="117"/>
      <c r="AI80" s="18"/>
      <c r="AJ80" s="118"/>
      <c r="AK80" s="18"/>
      <c r="AL80" s="118"/>
      <c r="AM80" s="20"/>
      <c r="AN80" s="118"/>
      <c r="AO80" s="18"/>
    </row>
    <row r="81" spans="1:42" x14ac:dyDescent="0.3">
      <c r="A81" s="187" t="s">
        <v>181</v>
      </c>
      <c r="B81" s="256" t="s">
        <v>353</v>
      </c>
      <c r="C81" s="18"/>
      <c r="D81" s="113"/>
      <c r="E81" s="20"/>
      <c r="F81" s="113"/>
      <c r="G81" s="18"/>
      <c r="H81" s="108"/>
      <c r="I81" s="108"/>
      <c r="J81" s="18"/>
      <c r="K81" s="114"/>
      <c r="L81" s="114"/>
      <c r="M81" s="18"/>
      <c r="N81" s="108"/>
      <c r="O81" s="108"/>
      <c r="P81" s="115"/>
      <c r="Q81" s="48"/>
      <c r="R81" s="113"/>
      <c r="S81" s="114"/>
      <c r="T81" s="114"/>
      <c r="U81" s="18"/>
      <c r="V81" s="113"/>
      <c r="W81" s="113"/>
      <c r="X81" s="113"/>
      <c r="Y81" s="18"/>
      <c r="Z81" s="108"/>
      <c r="AE81" s="48"/>
      <c r="AF81" s="117"/>
      <c r="AG81" s="49"/>
      <c r="AH81" s="117"/>
      <c r="AI81" s="48"/>
      <c r="AJ81" s="118"/>
      <c r="AL81" s="118"/>
      <c r="AN81" s="118"/>
    </row>
    <row r="82" spans="1:42" x14ac:dyDescent="0.3">
      <c r="A82" s="102" t="s">
        <v>45</v>
      </c>
      <c r="B82" s="256" t="s">
        <v>365</v>
      </c>
      <c r="D82" s="113"/>
      <c r="F82" s="113"/>
      <c r="G82" s="18"/>
      <c r="H82" s="108"/>
      <c r="I82" s="108"/>
      <c r="J82" s="18"/>
      <c r="K82" s="114"/>
      <c r="L82" s="114"/>
      <c r="M82" s="18"/>
      <c r="N82" s="108"/>
      <c r="O82" s="108"/>
      <c r="P82" s="115"/>
      <c r="Q82" s="48"/>
      <c r="R82" s="113"/>
      <c r="S82" s="114"/>
      <c r="T82" s="114"/>
      <c r="U82" s="18"/>
      <c r="V82" s="113"/>
      <c r="W82" s="113"/>
      <c r="X82" s="113"/>
      <c r="Y82" s="74" t="s">
        <v>2</v>
      </c>
      <c r="Z82" s="108">
        <f>'Imports - Data (Adjusted) - 1'!AW81/'Imports - Data (Adjusted) - 1'!AV81</f>
        <v>7.8650793650793647</v>
      </c>
      <c r="AA82" s="18" t="s">
        <v>2</v>
      </c>
      <c r="AB82" s="116">
        <f>'Imports - Data (Adjusted) - 1'!AZ81/'Imports - Data (Adjusted) - 1'!AY81</f>
        <v>7.6666666666666661</v>
      </c>
      <c r="AC82" s="108">
        <f>'Imports - Data (Adjusted) - 1'!BB81/'Imports - Data (Adjusted) - 1'!BA81</f>
        <v>6.3244047619047619</v>
      </c>
      <c r="AD82" s="108">
        <f>'Imports - Data (Adjusted) - 1'!BD81/'Imports - Data (Adjusted) - 1'!BC81</f>
        <v>23.333333333333332</v>
      </c>
      <c r="AE82" s="18"/>
      <c r="AF82" s="117"/>
      <c r="AG82" s="49"/>
      <c r="AH82" s="117"/>
      <c r="AI82" s="48"/>
      <c r="AJ82" s="118"/>
      <c r="AL82" s="118"/>
      <c r="AN82" s="118"/>
    </row>
    <row r="83" spans="1:42" x14ac:dyDescent="0.3">
      <c r="A83" s="188" t="s">
        <v>182</v>
      </c>
      <c r="B83" s="256" t="s">
        <v>353</v>
      </c>
      <c r="C83" s="51"/>
      <c r="D83" s="113"/>
      <c r="E83" s="20"/>
      <c r="F83" s="113"/>
      <c r="G83" s="18"/>
      <c r="H83" s="108"/>
      <c r="I83" s="108"/>
      <c r="J83" s="18"/>
      <c r="K83" s="114"/>
      <c r="L83" s="114"/>
      <c r="M83" s="18"/>
      <c r="N83" s="108"/>
      <c r="O83" s="108"/>
      <c r="P83" s="115"/>
      <c r="Q83" s="48"/>
      <c r="R83" s="113"/>
      <c r="S83" s="114"/>
      <c r="T83" s="114"/>
      <c r="U83" s="18"/>
      <c r="V83" s="113"/>
      <c r="W83" s="113"/>
      <c r="X83" s="113"/>
      <c r="Y83" s="18"/>
      <c r="Z83" s="108"/>
      <c r="AE83" s="18"/>
      <c r="AF83" s="117"/>
      <c r="AG83" s="49"/>
      <c r="AH83" s="117"/>
      <c r="AI83" s="48"/>
      <c r="AJ83" s="118"/>
      <c r="AL83" s="118"/>
      <c r="AN83" s="118"/>
    </row>
    <row r="84" spans="1:42" x14ac:dyDescent="0.3">
      <c r="A84" s="20" t="s">
        <v>16</v>
      </c>
      <c r="B84" s="256" t="s">
        <v>353</v>
      </c>
      <c r="C84" s="51"/>
      <c r="D84" s="113"/>
      <c r="E84" s="20"/>
      <c r="F84" s="113"/>
      <c r="G84" s="18"/>
      <c r="H84" s="108"/>
      <c r="I84" s="108"/>
      <c r="J84" s="18"/>
      <c r="K84" s="114"/>
      <c r="L84" s="114"/>
      <c r="M84" s="18"/>
      <c r="N84" s="108"/>
      <c r="O84" s="108"/>
      <c r="P84" s="115"/>
      <c r="Q84" s="48"/>
      <c r="R84" s="113"/>
      <c r="S84" s="114"/>
      <c r="T84" s="114"/>
      <c r="U84" s="18"/>
      <c r="V84" s="113"/>
      <c r="W84" s="113"/>
      <c r="X84" s="113"/>
      <c r="Y84" s="18"/>
      <c r="Z84" s="108"/>
      <c r="AE84" s="18"/>
      <c r="AF84" s="117"/>
      <c r="AG84" s="49"/>
      <c r="AH84" s="117"/>
      <c r="AI84" s="48"/>
      <c r="AJ84" s="118"/>
      <c r="AL84" s="118"/>
      <c r="AN84" s="118"/>
    </row>
    <row r="85" spans="1:42" x14ac:dyDescent="0.3">
      <c r="A85" s="187" t="s">
        <v>183</v>
      </c>
      <c r="B85" s="256" t="s">
        <v>353</v>
      </c>
      <c r="C85" s="51"/>
      <c r="D85" s="113"/>
      <c r="E85" s="20"/>
      <c r="F85" s="113"/>
      <c r="G85" s="18"/>
      <c r="H85" s="108"/>
      <c r="I85" s="108"/>
      <c r="J85" s="18"/>
      <c r="K85" s="114"/>
      <c r="L85" s="114"/>
      <c r="M85" s="18"/>
      <c r="N85" s="108"/>
      <c r="O85" s="108"/>
      <c r="P85" s="115"/>
      <c r="Q85" s="48"/>
      <c r="R85" s="113"/>
      <c r="S85" s="114"/>
      <c r="T85" s="114"/>
      <c r="U85" s="18"/>
      <c r="V85" s="113"/>
      <c r="W85" s="113"/>
      <c r="X85" s="113"/>
      <c r="Y85" s="18"/>
      <c r="Z85" s="108"/>
      <c r="AE85" s="18"/>
      <c r="AF85" s="117"/>
      <c r="AG85" s="49"/>
      <c r="AH85" s="117"/>
      <c r="AI85" s="48"/>
      <c r="AJ85" s="118"/>
      <c r="AL85" s="118"/>
      <c r="AN85" s="118"/>
    </row>
    <row r="86" spans="1:42" x14ac:dyDescent="0.3">
      <c r="A86" s="25" t="s">
        <v>51</v>
      </c>
      <c r="B86" s="256" t="s">
        <v>359</v>
      </c>
      <c r="C86" s="18"/>
      <c r="D86" s="113"/>
      <c r="E86" s="20"/>
      <c r="F86" s="113"/>
      <c r="I86" s="108"/>
      <c r="K86" s="114"/>
      <c r="L86" s="114"/>
      <c r="M86" s="15" t="s">
        <v>7</v>
      </c>
      <c r="N86" s="108">
        <f>'Imports - Data (Adjusted) - 1'!AB85/'Imports - Data (Adjusted) - 1'!AA85</f>
        <v>1.1945454545454546</v>
      </c>
      <c r="O86" s="108">
        <f>'Imports - Data (Adjusted) - 1'!AD85/'Imports - Data (Adjusted) - 1'!AC85</f>
        <v>1.2782608695652173</v>
      </c>
      <c r="P86" s="115"/>
      <c r="Q86" s="18"/>
      <c r="R86" s="113"/>
      <c r="S86" s="114"/>
      <c r="T86" s="114"/>
      <c r="U86" s="18"/>
      <c r="V86" s="113"/>
      <c r="W86" s="113"/>
      <c r="X86" s="113"/>
      <c r="Y86" s="18"/>
      <c r="Z86" s="108"/>
      <c r="AE86" s="18"/>
      <c r="AF86" s="117"/>
      <c r="AG86" s="18"/>
      <c r="AH86" s="117"/>
      <c r="AI86" s="18"/>
      <c r="AJ86" s="118"/>
      <c r="AK86" s="18"/>
      <c r="AL86" s="118"/>
      <c r="AM86" s="18"/>
      <c r="AN86" s="118"/>
      <c r="AO86" s="18"/>
    </row>
    <row r="87" spans="1:42" x14ac:dyDescent="0.3">
      <c r="A87" s="25" t="s">
        <v>57</v>
      </c>
      <c r="B87" s="256" t="s">
        <v>359</v>
      </c>
      <c r="C87" s="18" t="s">
        <v>7</v>
      </c>
      <c r="D87" s="113">
        <f>'Imports - Data (Adjusted) - 1'!L86/'Imports - Data (Adjusted) - 1'!K86</f>
        <v>0.8024</v>
      </c>
      <c r="E87" s="20" t="s">
        <v>7</v>
      </c>
      <c r="F87" s="113">
        <f>'Imports - Data (Adjusted) - 1'!O86/'Imports - Data (Adjusted) - 1'!N86</f>
        <v>0.80916030534351147</v>
      </c>
      <c r="G87" s="18" t="s">
        <v>7</v>
      </c>
      <c r="H87" s="108">
        <f>'Imports - Data (Adjusted) - 1'!R86/'Imports - Data (Adjusted) - 1'!Q86</f>
        <v>1.14375</v>
      </c>
      <c r="I87" s="108"/>
      <c r="J87" s="18" t="s">
        <v>54</v>
      </c>
      <c r="K87" s="114"/>
      <c r="L87" s="114">
        <f>'Imports - Data (Adjusted) - 1'!Y86/'Imports - Data (Adjusted) - 1'!X86</f>
        <v>1.057391304347826</v>
      </c>
      <c r="M87" s="18"/>
      <c r="N87" s="108"/>
      <c r="O87" s="108"/>
      <c r="P87" s="115"/>
      <c r="Q87" s="18"/>
      <c r="R87" s="113"/>
      <c r="S87" s="114"/>
      <c r="T87" s="114"/>
      <c r="U87" s="18"/>
      <c r="V87" s="113"/>
      <c r="W87" s="113"/>
      <c r="X87" s="113"/>
      <c r="Y87" s="18"/>
      <c r="Z87" s="108"/>
      <c r="AE87" s="18"/>
      <c r="AF87" s="117"/>
      <c r="AG87" s="18"/>
      <c r="AH87" s="117"/>
      <c r="AI87" s="18"/>
      <c r="AJ87" s="118"/>
      <c r="AK87" s="18"/>
      <c r="AL87" s="118"/>
      <c r="AM87" s="18"/>
      <c r="AN87" s="118"/>
      <c r="AO87" s="18"/>
    </row>
    <row r="88" spans="1:42" x14ac:dyDescent="0.3">
      <c r="A88" s="187" t="s">
        <v>184</v>
      </c>
      <c r="B88" s="256" t="s">
        <v>353</v>
      </c>
      <c r="C88" s="18"/>
      <c r="D88" s="113"/>
      <c r="E88" s="20"/>
      <c r="F88" s="113"/>
      <c r="G88" s="18"/>
      <c r="H88" s="108"/>
      <c r="I88" s="108"/>
      <c r="J88" s="18"/>
      <c r="K88" s="114"/>
      <c r="L88" s="114"/>
      <c r="M88" s="18"/>
      <c r="N88" s="108"/>
      <c r="O88" s="108"/>
      <c r="P88" s="115"/>
      <c r="Q88" s="18"/>
      <c r="R88" s="113"/>
      <c r="S88" s="114"/>
      <c r="T88" s="114"/>
      <c r="U88" s="18"/>
      <c r="V88" s="113"/>
      <c r="W88" s="113"/>
      <c r="X88" s="113"/>
      <c r="Y88" s="18"/>
      <c r="Z88" s="108"/>
      <c r="AE88" s="18"/>
      <c r="AF88" s="117"/>
      <c r="AG88" s="18"/>
      <c r="AH88" s="117"/>
      <c r="AI88" s="18"/>
      <c r="AJ88" s="118"/>
      <c r="AK88" s="18"/>
      <c r="AL88" s="118"/>
      <c r="AM88" s="18"/>
      <c r="AN88" s="118"/>
      <c r="AO88" s="18"/>
    </row>
    <row r="89" spans="1:42" x14ac:dyDescent="0.3">
      <c r="A89" s="180" t="s">
        <v>185</v>
      </c>
      <c r="B89" s="256" t="s">
        <v>353</v>
      </c>
      <c r="C89" s="51"/>
      <c r="D89" s="113"/>
      <c r="E89" s="20"/>
      <c r="F89" s="113"/>
      <c r="G89" s="18"/>
      <c r="H89" s="108"/>
      <c r="I89" s="108"/>
      <c r="J89" s="18"/>
      <c r="K89" s="108"/>
      <c r="L89" s="114"/>
      <c r="M89" s="18"/>
      <c r="N89" s="108"/>
      <c r="O89" s="108"/>
      <c r="P89" s="115"/>
      <c r="Q89" s="48"/>
      <c r="R89" s="113"/>
      <c r="S89" s="114"/>
      <c r="T89" s="114"/>
      <c r="U89" s="18"/>
      <c r="V89" s="113"/>
      <c r="W89" s="113"/>
      <c r="X89" s="113"/>
      <c r="Y89" s="18"/>
      <c r="Z89" s="108"/>
      <c r="AE89" s="18"/>
      <c r="AF89" s="117"/>
      <c r="AG89" s="49"/>
      <c r="AH89" s="117"/>
      <c r="AI89" s="48"/>
      <c r="AJ89" s="118"/>
      <c r="AL89" s="118"/>
      <c r="AN89" s="118"/>
    </row>
    <row r="90" spans="1:42" x14ac:dyDescent="0.3">
      <c r="A90" s="20" t="s">
        <v>61</v>
      </c>
      <c r="B90" s="256" t="s">
        <v>353</v>
      </c>
      <c r="C90" s="18"/>
      <c r="D90" s="113"/>
      <c r="E90" s="20"/>
      <c r="F90" s="113"/>
      <c r="G90" s="18"/>
      <c r="H90" s="108"/>
      <c r="I90" s="108"/>
      <c r="J90" s="18"/>
      <c r="K90" s="108"/>
      <c r="L90" s="114"/>
      <c r="M90" s="18"/>
      <c r="N90" s="108"/>
      <c r="O90" s="108"/>
      <c r="P90" s="115"/>
      <c r="Q90" s="18"/>
      <c r="R90" s="113"/>
      <c r="S90" s="114"/>
      <c r="T90" s="114"/>
      <c r="U90" s="18"/>
      <c r="V90" s="113"/>
      <c r="W90" s="113"/>
      <c r="X90" s="113"/>
      <c r="Y90" s="18"/>
      <c r="Z90" s="108"/>
      <c r="AE90" s="18"/>
      <c r="AF90" s="117"/>
      <c r="AG90" s="18"/>
      <c r="AH90" s="117"/>
      <c r="AI90" s="18"/>
      <c r="AJ90" s="118"/>
      <c r="AK90" s="18"/>
      <c r="AL90" s="118"/>
      <c r="AM90" s="18"/>
      <c r="AN90" s="118"/>
      <c r="AO90" s="18"/>
    </row>
    <row r="91" spans="1:42" x14ac:dyDescent="0.3">
      <c r="A91" s="20" t="s">
        <v>17</v>
      </c>
      <c r="B91" s="256" t="s">
        <v>362</v>
      </c>
      <c r="C91" s="51"/>
      <c r="D91" s="113"/>
      <c r="E91" s="20"/>
      <c r="F91" s="113"/>
      <c r="G91" s="18"/>
      <c r="H91" s="108"/>
      <c r="I91" s="108"/>
      <c r="J91" s="18"/>
      <c r="K91" s="108"/>
      <c r="L91" s="114"/>
      <c r="M91" s="18"/>
      <c r="N91" s="108"/>
      <c r="O91" s="108"/>
      <c r="P91" s="115"/>
      <c r="Q91" s="48" t="s">
        <v>18</v>
      </c>
      <c r="R91" s="113">
        <f>'Imports - Data (Adjusted) - 1'!AI90/'Imports - Data (Adjusted) - 1'!AH90</f>
        <v>2.9384615384615387</v>
      </c>
      <c r="S91" s="114">
        <f>'Imports - Data (Adjusted) - 1'!AK90/'Imports - Data (Adjusted) - 1'!AJ90</f>
        <v>2.9117647058823528</v>
      </c>
      <c r="T91" s="114">
        <f>'Imports - Data (Adjusted) - 1'!AM90/'Imports - Data (Adjusted) - 1'!AL90</f>
        <v>2.6682027649769586</v>
      </c>
      <c r="U91" s="18" t="s">
        <v>18</v>
      </c>
      <c r="V91" s="113">
        <f>'Imports - Data (Adjusted) - 1'!AP90/'Imports - Data (Adjusted) - 1'!AO90</f>
        <v>2.6652173913043478</v>
      </c>
      <c r="W91" s="113">
        <f>'Imports - Data (Adjusted) - 1'!AR90/'Imports - Data (Adjusted) - 1'!AQ90</f>
        <v>2.4641025641025642</v>
      </c>
      <c r="X91" s="113">
        <f>'Imports - Data (Adjusted) - 1'!AT90/'Imports - Data (Adjusted) - 1'!AS90</f>
        <v>3.0588235294117645</v>
      </c>
      <c r="Y91" s="18" t="s">
        <v>18</v>
      </c>
      <c r="Z91" s="108">
        <f>'Imports - Data (Adjusted) - 1'!AW90/'Imports - Data (Adjusted) - 1'!AV90</f>
        <v>2.9338235294117645</v>
      </c>
      <c r="AA91" s="18" t="s">
        <v>18</v>
      </c>
      <c r="AB91" s="116">
        <f>'Imports - Data (Adjusted) - 1'!AZ90/'Imports - Data (Adjusted) - 1'!AY90</f>
        <v>2.7333333333333334</v>
      </c>
      <c r="AC91" s="108">
        <f>'Imports - Data (Adjusted) - 1'!BB90/'Imports - Data (Adjusted) - 1'!BA90</f>
        <v>2.7666666666666671</v>
      </c>
      <c r="AD91" s="108">
        <f>'Imports - Data (Adjusted) - 1'!BD90/'Imports - Data (Adjusted) - 1'!BC90</f>
        <v>3</v>
      </c>
      <c r="AE91" s="18" t="s">
        <v>18</v>
      </c>
      <c r="AF91" s="117">
        <f>'Imports - Data (Adjusted) - 1'!BG90/'Imports - Data (Adjusted) - 1'!BF90</f>
        <v>2.6666666666666665</v>
      </c>
      <c r="AG91" s="18" t="s">
        <v>18</v>
      </c>
      <c r="AH91" s="117">
        <f>'Imports - Data (Adjusted) - 1'!BJ90/'Imports - Data (Adjusted) - 1'!BI90</f>
        <v>2.6666666666666665</v>
      </c>
      <c r="AI91" s="15" t="s">
        <v>18</v>
      </c>
      <c r="AJ91" s="118">
        <f>'Imports - Data (Adjusted) - 1'!BM90/'Imports - Data (Adjusted) - 1'!BL90</f>
        <v>2.6666666666666665</v>
      </c>
      <c r="AK91" s="15" t="s">
        <v>18</v>
      </c>
      <c r="AL91" s="118">
        <f>'Imports - Data (Adjusted) - 1'!BP90/'Imports - Data (Adjusted) - 1'!BO90</f>
        <v>2.4752475247524752</v>
      </c>
      <c r="AM91" s="15" t="s">
        <v>18</v>
      </c>
      <c r="AN91" s="118">
        <f>'Imports - Data (Adjusted) - 1'!BS90/'Imports - Data (Adjusted) - 1'!BR90</f>
        <v>2.3403933434190622</v>
      </c>
      <c r="AO91" s="15" t="s">
        <v>18</v>
      </c>
      <c r="AP91" s="116">
        <f>'Imports - Data (Adjusted) - 1'!BV90/'Imports - Data (Adjusted) - 1'!BU90</f>
        <v>2.3328591749644381</v>
      </c>
    </row>
    <row r="92" spans="1:42" x14ac:dyDescent="0.3">
      <c r="A92" s="20" t="s">
        <v>19</v>
      </c>
      <c r="B92" s="256" t="s">
        <v>358</v>
      </c>
      <c r="C92" s="51"/>
      <c r="D92" s="113"/>
      <c r="E92" s="20"/>
      <c r="F92" s="113"/>
      <c r="G92" s="18"/>
      <c r="H92" s="108"/>
      <c r="I92" s="108"/>
      <c r="J92" s="18"/>
      <c r="K92" s="108"/>
      <c r="L92" s="114"/>
      <c r="M92" s="18"/>
      <c r="N92" s="108"/>
      <c r="O92" s="108"/>
      <c r="P92" s="115"/>
      <c r="Q92" s="48"/>
      <c r="R92" s="113"/>
      <c r="S92" s="114"/>
      <c r="T92" s="114"/>
      <c r="U92" s="18"/>
      <c r="V92" s="113"/>
      <c r="W92" s="113"/>
      <c r="X92" s="113"/>
      <c r="Y92" s="18"/>
      <c r="Z92" s="108"/>
      <c r="AE92" s="48"/>
      <c r="AF92" s="117"/>
      <c r="AG92" s="48"/>
      <c r="AH92" s="117"/>
      <c r="AI92" s="15" t="s">
        <v>1</v>
      </c>
      <c r="AJ92" s="118">
        <f>'Imports - Data (Adjusted) - 1'!BM91/'Imports - Data (Adjusted) - 1'!BL91</f>
        <v>0.19420685095657203</v>
      </c>
      <c r="AK92" s="15" t="s">
        <v>1</v>
      </c>
      <c r="AL92" s="118"/>
      <c r="AN92" s="118"/>
    </row>
    <row r="93" spans="1:42" x14ac:dyDescent="0.3">
      <c r="A93" s="20" t="s">
        <v>52</v>
      </c>
      <c r="B93" s="256" t="s">
        <v>359</v>
      </c>
      <c r="C93" s="18" t="s">
        <v>7</v>
      </c>
      <c r="D93" s="113">
        <f>'Imports - Data (Adjusted) - 1'!L92/'Imports - Data (Adjusted) - 1'!K92</f>
        <v>1.1198589894242068</v>
      </c>
      <c r="E93" s="20" t="s">
        <v>7</v>
      </c>
      <c r="F93" s="113">
        <f>'Imports - Data (Adjusted) - 1'!O92/'Imports - Data (Adjusted) - 1'!N92</f>
        <v>1.1718170580964153</v>
      </c>
      <c r="G93" s="18" t="s">
        <v>7</v>
      </c>
      <c r="H93" s="108">
        <f>'Imports - Data (Adjusted) - 1'!R92/'Imports - Data (Adjusted) - 1'!Q92</f>
        <v>2.3668690372940158</v>
      </c>
      <c r="I93" s="108">
        <f>'Imports - Data (Adjusted) - 1'!T92/'Imports - Data (Adjusted) - 1'!S92</f>
        <v>1.2785679254536537</v>
      </c>
      <c r="J93" s="18" t="s">
        <v>54</v>
      </c>
      <c r="K93" s="114">
        <f>'Imports - Data (Adjusted) - 1'!W92/'Imports - Data (Adjusted) - 1'!V92</f>
        <v>1.1232923497267759</v>
      </c>
      <c r="L93" s="114">
        <f>'Imports - Data (Adjusted) - 1'!Y92/'Imports - Data (Adjusted) - 1'!X92</f>
        <v>1.1486381322957198</v>
      </c>
      <c r="M93" s="18" t="s">
        <v>7</v>
      </c>
      <c r="N93" s="108">
        <f>'Imports - Data (Adjusted) - 1'!AB92/'Imports - Data (Adjusted) - 1'!AA92</f>
        <v>1.1388888888888888</v>
      </c>
      <c r="O93" s="108"/>
      <c r="P93" s="115"/>
      <c r="Q93" s="48"/>
      <c r="R93" s="113"/>
      <c r="S93" s="114"/>
      <c r="T93" s="114"/>
      <c r="U93" s="18" t="s">
        <v>7</v>
      </c>
      <c r="V93" s="113"/>
      <c r="W93" s="113"/>
      <c r="X93" s="113"/>
      <c r="Y93" s="18" t="s">
        <v>7</v>
      </c>
      <c r="Z93" s="108"/>
      <c r="AE93" s="48"/>
      <c r="AF93" s="117"/>
      <c r="AG93" s="48"/>
      <c r="AH93" s="117"/>
      <c r="AI93" s="48"/>
      <c r="AJ93" s="118"/>
      <c r="AL93" s="118"/>
      <c r="AN93" s="118"/>
    </row>
    <row r="94" spans="1:42" x14ac:dyDescent="0.3">
      <c r="A94" s="187" t="s">
        <v>186</v>
      </c>
      <c r="B94" s="256" t="s">
        <v>359</v>
      </c>
      <c r="C94" s="51"/>
      <c r="D94" s="113"/>
      <c r="E94" s="20"/>
      <c r="F94" s="113"/>
      <c r="G94" s="18"/>
      <c r="H94" s="108"/>
      <c r="I94" s="108"/>
      <c r="J94" s="18"/>
      <c r="K94" s="114"/>
      <c r="L94" s="114"/>
      <c r="M94" s="18" t="s">
        <v>7</v>
      </c>
      <c r="N94" s="108"/>
      <c r="O94" s="108">
        <f>'Imports - Data (Adjusted) - 1'!AD93/'Imports - Data (Adjusted) - 1'!AC93</f>
        <v>3.6930232558139533</v>
      </c>
      <c r="P94" s="115">
        <f>'Imports - Data (Adjusted) - 1'!AF93/'Imports - Data (Adjusted) - 1'!AE93</f>
        <v>3.583673469387755</v>
      </c>
      <c r="Q94" s="48" t="s">
        <v>7</v>
      </c>
      <c r="R94" s="113">
        <f>'Imports - Data (Adjusted) - 1'!AI93/'Imports - Data (Adjusted) - 1'!AH93</f>
        <v>3.3142857142857145</v>
      </c>
      <c r="S94" s="114">
        <f>'Imports - Data (Adjusted) - 1'!AK93/'Imports - Data (Adjusted) - 1'!AJ93</f>
        <v>5</v>
      </c>
      <c r="T94" s="114">
        <f>'Imports - Data (Adjusted) - 1'!AM93/'Imports - Data (Adjusted) - 1'!AL93</f>
        <v>4.8666666666666663</v>
      </c>
      <c r="U94" s="18" t="s">
        <v>7</v>
      </c>
      <c r="V94" s="113">
        <f>'Imports - Data (Adjusted) - 1'!AP93/'Imports - Data (Adjusted) - 1'!AO93</f>
        <v>5</v>
      </c>
      <c r="W94" s="113">
        <f>'Imports - Data (Adjusted) - 1'!AR93/'Imports - Data (Adjusted) - 1'!AQ93</f>
        <v>4</v>
      </c>
      <c r="X94" s="113">
        <f>'Imports - Data (Adjusted) - 1'!AT93/'Imports - Data (Adjusted) - 1'!AS93</f>
        <v>4</v>
      </c>
      <c r="Y94" s="18" t="s">
        <v>7</v>
      </c>
      <c r="Z94" s="108">
        <f>'Imports - Data (Adjusted) - 1'!AW93/'Imports - Data (Adjusted) - 1'!AV93</f>
        <v>3.7696737044145872</v>
      </c>
      <c r="AE94" s="48"/>
      <c r="AF94" s="117"/>
      <c r="AG94" s="48"/>
      <c r="AH94" s="117"/>
      <c r="AI94" s="48"/>
      <c r="AJ94" s="118"/>
      <c r="AL94" s="118"/>
      <c r="AN94" s="118"/>
    </row>
    <row r="95" spans="1:42" x14ac:dyDescent="0.3">
      <c r="A95" s="187" t="s">
        <v>187</v>
      </c>
      <c r="B95" s="256" t="s">
        <v>359</v>
      </c>
      <c r="C95" s="51"/>
      <c r="D95" s="113"/>
      <c r="E95" s="20"/>
      <c r="F95" s="113"/>
      <c r="G95" s="18"/>
      <c r="H95" s="108"/>
      <c r="I95" s="108"/>
      <c r="J95" s="18"/>
      <c r="K95" s="114"/>
      <c r="L95" s="114"/>
      <c r="M95" s="18" t="s">
        <v>7</v>
      </c>
      <c r="N95" s="108"/>
      <c r="O95" s="108"/>
      <c r="P95" s="115">
        <f>'Imports - Data (Adjusted) - 1'!AF94/'Imports - Data (Adjusted) - 1'!AE94</f>
        <v>5.0675675675675675</v>
      </c>
      <c r="Q95" s="48" t="s">
        <v>7</v>
      </c>
      <c r="R95" s="113">
        <f>'Imports - Data (Adjusted) - 1'!AI94/'Imports - Data (Adjusted) - 1'!AH94</f>
        <v>5.3088235294117645</v>
      </c>
      <c r="S95" s="114">
        <f>'Imports - Data (Adjusted) - 1'!AK94/'Imports - Data (Adjusted) - 1'!AJ94</f>
        <v>5.662337662337662</v>
      </c>
      <c r="T95" s="114">
        <f>'Imports - Data (Adjusted) - 1'!AM94/'Imports - Data (Adjusted) - 1'!AL94</f>
        <v>5.666666666666667</v>
      </c>
      <c r="U95" s="18" t="s">
        <v>7</v>
      </c>
      <c r="V95" s="113">
        <f>'Imports - Data (Adjusted) - 1'!AP94/'Imports - Data (Adjusted) - 1'!AO94</f>
        <v>7.1333333333333337</v>
      </c>
      <c r="W95" s="113">
        <f>'Imports - Data (Adjusted) - 1'!AR94/'Imports - Data (Adjusted) - 1'!AQ94</f>
        <v>6.4473684210526319</v>
      </c>
      <c r="X95" s="113">
        <f>'Imports - Data (Adjusted) - 1'!AT94/'Imports - Data (Adjusted) - 1'!AS94</f>
        <v>6</v>
      </c>
      <c r="Y95" s="18" t="s">
        <v>7</v>
      </c>
      <c r="Z95" s="108">
        <f>'Imports - Data (Adjusted) - 1'!AW94/'Imports - Data (Adjusted) - 1'!AV94</f>
        <v>5.395833333333333</v>
      </c>
      <c r="AE95" s="48"/>
      <c r="AF95" s="117"/>
      <c r="AG95" s="48"/>
      <c r="AH95" s="117"/>
      <c r="AI95" s="48"/>
      <c r="AJ95" s="118"/>
      <c r="AL95" s="118"/>
      <c r="AN95" s="118"/>
    </row>
    <row r="96" spans="1:42" x14ac:dyDescent="0.3">
      <c r="A96" s="187" t="s">
        <v>188</v>
      </c>
      <c r="B96" s="256" t="s">
        <v>359</v>
      </c>
      <c r="C96" s="51"/>
      <c r="D96" s="113"/>
      <c r="E96" s="20"/>
      <c r="F96" s="113"/>
      <c r="G96" s="18"/>
      <c r="H96" s="108"/>
      <c r="I96" s="108"/>
      <c r="J96" s="18"/>
      <c r="K96" s="114"/>
      <c r="L96" s="114"/>
      <c r="M96" s="18" t="s">
        <v>7</v>
      </c>
      <c r="N96" s="108"/>
      <c r="O96" s="108">
        <f>'Imports - Data (Adjusted) - 1'!AD95/'Imports - Data (Adjusted) - 1'!AC95</f>
        <v>0.52390243902439027</v>
      </c>
      <c r="P96" s="115">
        <f>'Imports - Data (Adjusted) - 1'!AF95/'Imports - Data (Adjusted) - 1'!AE95</f>
        <v>0.53114035087719302</v>
      </c>
      <c r="Q96" s="48" t="s">
        <v>7</v>
      </c>
      <c r="R96" s="113">
        <f>'Imports - Data (Adjusted) - 1'!AI95/'Imports - Data (Adjusted) - 1'!AH95</f>
        <v>0.46900826446280991</v>
      </c>
      <c r="S96" s="114">
        <f>'Imports - Data (Adjusted) - 1'!AK95/'Imports - Data (Adjusted) - 1'!AJ95</f>
        <v>0.6</v>
      </c>
      <c r="T96" s="114">
        <f>'Imports - Data (Adjusted) - 1'!AM95/'Imports - Data (Adjusted) - 1'!AL95</f>
        <v>0.640625</v>
      </c>
      <c r="U96" s="18" t="s">
        <v>7</v>
      </c>
      <c r="V96" s="113">
        <f>'Imports - Data (Adjusted) - 1'!AP95/'Imports - Data (Adjusted) - 1'!AO95</f>
        <v>0.60014892032762468</v>
      </c>
      <c r="W96" s="113">
        <f>'Imports - Data (Adjusted) - 1'!AR95/'Imports - Data (Adjusted) - 1'!AQ95</f>
        <v>0.53510204081632651</v>
      </c>
      <c r="X96" s="113">
        <f>'Imports - Data (Adjusted) - 1'!AT95/'Imports - Data (Adjusted) - 1'!AS95</f>
        <v>0.4679245283018868</v>
      </c>
      <c r="Y96" s="18" t="s">
        <v>7</v>
      </c>
      <c r="Z96" s="108">
        <f>'Imports - Data (Adjusted) - 1'!AW95/'Imports - Data (Adjusted) - 1'!AV95</f>
        <v>0.43362521891418565</v>
      </c>
      <c r="AA96" s="18" t="s">
        <v>7</v>
      </c>
      <c r="AB96" s="116">
        <f>'Imports - Data (Adjusted) - 1'!AZ95/'Imports - Data (Adjusted) - 1'!AY95</f>
        <v>0.74993107251171764</v>
      </c>
      <c r="AC96" s="108">
        <f>'Imports - Data (Adjusted) - 1'!BB95/'Imports - Data (Adjusted) - 1'!BA95</f>
        <v>0.60007610350076102</v>
      </c>
      <c r="AE96" s="18"/>
      <c r="AF96" s="117"/>
      <c r="AG96" s="18"/>
      <c r="AH96" s="117"/>
      <c r="AI96" s="48"/>
      <c r="AJ96" s="118"/>
      <c r="AL96" s="118"/>
      <c r="AN96" s="118"/>
    </row>
    <row r="97" spans="1:42" x14ac:dyDescent="0.3">
      <c r="A97" s="188" t="s">
        <v>189</v>
      </c>
      <c r="B97" s="256" t="s">
        <v>359</v>
      </c>
      <c r="C97" s="51"/>
      <c r="D97" s="113"/>
      <c r="E97" s="20"/>
      <c r="F97" s="113"/>
      <c r="G97" s="18"/>
      <c r="H97" s="108"/>
      <c r="I97" s="108"/>
      <c r="J97" s="18"/>
      <c r="K97" s="114"/>
      <c r="L97" s="114"/>
      <c r="M97" s="18" t="s">
        <v>7</v>
      </c>
      <c r="N97" s="108"/>
      <c r="O97" s="108"/>
      <c r="P97" s="115">
        <f>'Imports - Data (Adjusted) - 1'!AF96/'Imports - Data (Adjusted) - 1'!AE96</f>
        <v>3.75</v>
      </c>
      <c r="Q97" s="48" t="s">
        <v>7</v>
      </c>
      <c r="R97" s="113">
        <f>'Imports - Data (Adjusted) - 1'!AI96/'Imports - Data (Adjusted) - 1'!AH96</f>
        <v>3.9166666666666665</v>
      </c>
      <c r="S97" s="114">
        <f>'Imports - Data (Adjusted) - 1'!AK96/'Imports - Data (Adjusted) - 1'!AJ96</f>
        <v>4.5185185185185182</v>
      </c>
      <c r="T97" s="114">
        <f>'Imports - Data (Adjusted) - 1'!AM96/'Imports - Data (Adjusted) - 1'!AL96</f>
        <v>4.666666666666667</v>
      </c>
      <c r="U97" s="18" t="s">
        <v>7</v>
      </c>
      <c r="V97" s="113">
        <f>'Imports - Data (Adjusted) - 1'!AP96/'Imports - Data (Adjusted) - 1'!AO96</f>
        <v>10</v>
      </c>
      <c r="W97" s="113">
        <f>'Imports - Data (Adjusted) - 1'!AR96/'Imports - Data (Adjusted) - 1'!AQ96</f>
        <v>4.666666666666667</v>
      </c>
      <c r="X97" s="113">
        <f>'Imports - Data (Adjusted) - 1'!AT96/'Imports - Data (Adjusted) - 1'!AS96</f>
        <v>4.6428571428571432</v>
      </c>
      <c r="Y97" s="18" t="s">
        <v>7</v>
      </c>
      <c r="Z97" s="108">
        <f>'Imports - Data (Adjusted) - 1'!AW96/'Imports - Data (Adjusted) - 1'!AV96</f>
        <v>9.0526315789473681</v>
      </c>
      <c r="AA97" s="18" t="s">
        <v>7</v>
      </c>
      <c r="AB97" s="116">
        <f>'Imports - Data (Adjusted) - 1'!AZ96/'Imports - Data (Adjusted) - 1'!AY96</f>
        <v>8.8461538461538467</v>
      </c>
      <c r="AC97" s="108">
        <f>'Imports - Data (Adjusted) - 1'!BB96/'Imports - Data (Adjusted) - 1'!BA96</f>
        <v>8.3333333333333339</v>
      </c>
      <c r="AE97" s="18"/>
      <c r="AF97" s="117"/>
      <c r="AG97" s="18"/>
      <c r="AH97" s="117"/>
      <c r="AI97" s="48"/>
      <c r="AJ97" s="118"/>
      <c r="AL97" s="118"/>
      <c r="AN97" s="118"/>
    </row>
    <row r="98" spans="1:42" x14ac:dyDescent="0.3">
      <c r="A98" s="187" t="s">
        <v>190</v>
      </c>
      <c r="B98" s="256" t="s">
        <v>359</v>
      </c>
      <c r="C98" s="51"/>
      <c r="D98" s="113"/>
      <c r="E98" s="20"/>
      <c r="F98" s="113"/>
      <c r="G98" s="18"/>
      <c r="H98" s="108"/>
      <c r="I98" s="108"/>
      <c r="J98" s="18"/>
      <c r="K98" s="114"/>
      <c r="L98" s="114"/>
      <c r="M98" s="20" t="s">
        <v>7</v>
      </c>
      <c r="N98" s="108"/>
      <c r="O98" s="108"/>
      <c r="P98" s="115">
        <f>'Imports - Data (Adjusted) - 1'!AF97/'Imports - Data (Adjusted) - 1'!AE97</f>
        <v>0.67183770883054894</v>
      </c>
      <c r="Q98" s="48" t="s">
        <v>7</v>
      </c>
      <c r="R98" s="113">
        <f>'Imports - Data (Adjusted) - 1'!AI97/'Imports - Data (Adjusted) - 1'!AH97</f>
        <v>0.65604395604395604</v>
      </c>
      <c r="S98" s="114">
        <f>'Imports - Data (Adjusted) - 1'!AK97/'Imports - Data (Adjusted) - 1'!AJ97</f>
        <v>0.83138173302107732</v>
      </c>
      <c r="T98" s="114">
        <f>'Imports - Data (Adjusted) - 1'!AM97/'Imports - Data (Adjusted) - 1'!AL97</f>
        <v>0.8007448789571695</v>
      </c>
      <c r="U98" s="20" t="s">
        <v>7</v>
      </c>
      <c r="V98" s="113">
        <f>'Imports - Data (Adjusted) - 1'!AP97/'Imports - Data (Adjusted) - 1'!AO97</f>
        <v>0.7880377754459601</v>
      </c>
      <c r="W98" s="113">
        <f>'Imports - Data (Adjusted) - 1'!AR97/'Imports - Data (Adjusted) - 1'!AQ97</f>
        <v>0.73636363636363633</v>
      </c>
      <c r="X98" s="113">
        <f>'Imports - Data (Adjusted) - 1'!AT97/'Imports - Data (Adjusted) - 1'!AS97</f>
        <v>0.79046242774566478</v>
      </c>
      <c r="Y98" s="18" t="s">
        <v>7</v>
      </c>
      <c r="Z98" s="108">
        <f>'Imports - Data (Adjusted) - 1'!AW97/'Imports - Data (Adjusted) - 1'!AV97</f>
        <v>0.80027359781121754</v>
      </c>
      <c r="AE98" s="18"/>
      <c r="AF98" s="117"/>
      <c r="AG98" s="18"/>
      <c r="AH98" s="117"/>
      <c r="AI98" s="48"/>
      <c r="AJ98" s="118"/>
      <c r="AL98" s="118"/>
      <c r="AN98" s="118"/>
    </row>
    <row r="99" spans="1:42" x14ac:dyDescent="0.3">
      <c r="A99" s="187" t="s">
        <v>389</v>
      </c>
      <c r="B99" s="256" t="s">
        <v>359</v>
      </c>
      <c r="C99" s="51"/>
      <c r="D99" s="113"/>
      <c r="E99" s="20"/>
      <c r="F99" s="113"/>
      <c r="G99" s="18"/>
      <c r="H99" s="108"/>
      <c r="I99" s="108"/>
      <c r="J99" s="18"/>
      <c r="K99" s="114"/>
      <c r="L99" s="114"/>
      <c r="M99" s="18"/>
      <c r="N99" s="108"/>
      <c r="O99" s="108"/>
      <c r="P99" s="115"/>
      <c r="Q99" s="48"/>
      <c r="R99" s="113"/>
      <c r="S99" s="114"/>
      <c r="T99" s="114"/>
      <c r="U99" s="18"/>
      <c r="V99" s="113"/>
      <c r="W99" s="113"/>
      <c r="X99" s="113"/>
      <c r="Y99" s="18"/>
      <c r="Z99" s="108"/>
      <c r="AA99" s="18" t="s">
        <v>7</v>
      </c>
      <c r="AB99" s="116">
        <f>'Imports - Data (Adjusted) - 1'!AZ98/'Imports - Data (Adjusted) - 1'!AY98</f>
        <v>4.6463821892393327</v>
      </c>
      <c r="AC99" s="108">
        <f>'Imports - Data (Adjusted) - 1'!BB98/'Imports - Data (Adjusted) - 1'!BA98</f>
        <v>6.4658385093167698</v>
      </c>
      <c r="AD99" s="108">
        <f>'Imports - Data (Adjusted) - 1'!BD98/'Imports - Data (Adjusted) - 1'!BC98</f>
        <v>4.7558859975216849</v>
      </c>
      <c r="AE99" s="18"/>
      <c r="AF99" s="117"/>
      <c r="AG99" s="18"/>
      <c r="AH99" s="117"/>
      <c r="AI99" s="48"/>
      <c r="AJ99" s="118"/>
      <c r="AL99" s="118"/>
      <c r="AN99" s="118"/>
    </row>
    <row r="100" spans="1:42" x14ac:dyDescent="0.3">
      <c r="A100" s="187" t="s">
        <v>390</v>
      </c>
      <c r="B100" s="256" t="s">
        <v>359</v>
      </c>
      <c r="C100" s="51"/>
      <c r="D100" s="113"/>
      <c r="E100" s="20"/>
      <c r="F100" s="113"/>
      <c r="G100" s="18"/>
      <c r="H100" s="108"/>
      <c r="I100" s="108"/>
      <c r="J100" s="18"/>
      <c r="K100" s="114"/>
      <c r="L100" s="114"/>
      <c r="M100" s="18"/>
      <c r="N100" s="108"/>
      <c r="O100" s="108"/>
      <c r="P100" s="115"/>
      <c r="Q100" s="48"/>
      <c r="R100" s="113"/>
      <c r="S100" s="114"/>
      <c r="T100" s="114"/>
      <c r="U100" s="18"/>
      <c r="V100" s="113"/>
      <c r="W100" s="113"/>
      <c r="X100" s="113"/>
      <c r="Y100" s="18"/>
      <c r="Z100" s="108"/>
      <c r="AA100" s="18" t="s">
        <v>7</v>
      </c>
      <c r="AB100" s="116">
        <f>'Imports - Data (Adjusted) - 1'!AZ99/'Imports - Data (Adjusted) - 1'!AY99</f>
        <v>5.2033898305084749</v>
      </c>
      <c r="AC100" s="108">
        <f>'Imports - Data (Adjusted) - 1'!BB99/'Imports - Data (Adjusted) - 1'!BA99</f>
        <v>5</v>
      </c>
      <c r="AD100" s="108">
        <f>'Imports - Data (Adjusted) - 1'!BD99/'Imports - Data (Adjusted) - 1'!BC99</f>
        <v>5.333333333333333</v>
      </c>
      <c r="AE100" s="18"/>
      <c r="AF100" s="117"/>
      <c r="AG100" s="18"/>
      <c r="AH100" s="117"/>
      <c r="AI100" s="48"/>
      <c r="AJ100" s="118"/>
      <c r="AL100" s="118"/>
      <c r="AN100" s="118"/>
    </row>
    <row r="101" spans="1:42" x14ac:dyDescent="0.3">
      <c r="A101" s="187" t="s">
        <v>191</v>
      </c>
      <c r="B101" s="256" t="s">
        <v>353</v>
      </c>
      <c r="C101" s="51"/>
      <c r="D101" s="113"/>
      <c r="E101" s="20"/>
      <c r="F101" s="113"/>
      <c r="G101" s="18"/>
      <c r="H101" s="108"/>
      <c r="I101" s="108"/>
      <c r="J101" s="18"/>
      <c r="K101" s="114"/>
      <c r="L101" s="114"/>
      <c r="M101" s="18"/>
      <c r="N101" s="108"/>
      <c r="O101" s="108"/>
      <c r="P101" s="115"/>
      <c r="Q101" s="18"/>
      <c r="R101" s="113"/>
      <c r="S101" s="114"/>
      <c r="T101" s="114"/>
      <c r="U101" s="18"/>
      <c r="V101" s="113"/>
      <c r="W101" s="113"/>
      <c r="X101" s="113"/>
      <c r="Y101" s="18"/>
      <c r="Z101" s="108"/>
      <c r="AE101" s="18"/>
      <c r="AF101" s="117"/>
      <c r="AG101" s="18"/>
      <c r="AH101" s="117"/>
      <c r="AI101" s="48"/>
      <c r="AJ101" s="118"/>
      <c r="AL101" s="118"/>
      <c r="AN101" s="118"/>
    </row>
    <row r="102" spans="1:42" x14ac:dyDescent="0.3">
      <c r="A102" s="180" t="s">
        <v>192</v>
      </c>
      <c r="B102" s="256" t="s">
        <v>359</v>
      </c>
      <c r="C102" s="18"/>
      <c r="D102" s="108"/>
      <c r="E102" s="20"/>
      <c r="F102" s="108"/>
      <c r="G102" s="18"/>
      <c r="H102" s="108"/>
      <c r="I102" s="108"/>
      <c r="J102" s="18" t="s">
        <v>54</v>
      </c>
      <c r="K102" s="114">
        <f>'Imports - Data (Adjusted) - 1'!W101/'Imports - Data (Adjusted) - 1'!V101</f>
        <v>4.0604651162790697</v>
      </c>
      <c r="L102" s="114">
        <f>'Imports - Data (Adjusted) - 1'!Y101/'Imports - Data (Adjusted) - 1'!X101</f>
        <v>3.6448979591836737</v>
      </c>
      <c r="M102" s="18" t="s">
        <v>7</v>
      </c>
      <c r="N102" s="108">
        <f>'Imports - Data (Adjusted) - 1'!AB101/'Imports - Data (Adjusted) - 1'!AA101</f>
        <v>3.7207547169811321</v>
      </c>
      <c r="O102" s="108"/>
      <c r="P102" s="115"/>
      <c r="Q102" s="48"/>
      <c r="R102" s="113"/>
      <c r="S102" s="114"/>
      <c r="T102" s="114"/>
      <c r="U102" s="18"/>
      <c r="V102" s="113"/>
      <c r="W102" s="113"/>
      <c r="X102" s="113"/>
      <c r="Y102" s="18"/>
      <c r="Z102" s="108"/>
      <c r="AE102" s="18"/>
      <c r="AF102" s="117"/>
      <c r="AG102" s="18"/>
      <c r="AH102" s="117"/>
      <c r="AI102" s="48"/>
      <c r="AJ102" s="118"/>
      <c r="AL102" s="118"/>
      <c r="AN102" s="118"/>
    </row>
    <row r="103" spans="1:42" x14ac:dyDescent="0.3">
      <c r="A103" s="20" t="s">
        <v>62</v>
      </c>
      <c r="B103" s="256" t="s">
        <v>353</v>
      </c>
      <c r="C103" s="18"/>
      <c r="D103" s="108"/>
      <c r="E103" s="20"/>
      <c r="F103" s="108"/>
      <c r="G103" s="18"/>
      <c r="H103" s="108"/>
      <c r="I103" s="108"/>
      <c r="J103" s="18"/>
      <c r="K103" s="114"/>
      <c r="L103" s="114"/>
      <c r="M103" s="18"/>
      <c r="N103" s="108"/>
      <c r="O103" s="108"/>
      <c r="P103" s="115"/>
      <c r="Q103" s="18"/>
      <c r="R103" s="113"/>
      <c r="S103" s="114"/>
      <c r="T103" s="114"/>
      <c r="U103" s="18"/>
      <c r="V103" s="113"/>
      <c r="W103" s="113"/>
      <c r="X103" s="113"/>
      <c r="Y103" s="18"/>
      <c r="Z103" s="108"/>
      <c r="AE103" s="18"/>
      <c r="AF103" s="117"/>
      <c r="AG103" s="18"/>
      <c r="AH103" s="117"/>
      <c r="AI103" s="18"/>
      <c r="AJ103" s="118"/>
      <c r="AK103" s="18"/>
      <c r="AL103" s="118"/>
      <c r="AM103" s="18"/>
      <c r="AN103" s="118"/>
      <c r="AO103" s="18"/>
    </row>
    <row r="104" spans="1:42" x14ac:dyDescent="0.3">
      <c r="A104" s="25" t="s">
        <v>38</v>
      </c>
      <c r="B104" s="256" t="s">
        <v>359</v>
      </c>
      <c r="C104" s="51"/>
      <c r="D104" s="113"/>
      <c r="E104" s="20"/>
      <c r="F104" s="113"/>
      <c r="G104" s="18" t="s">
        <v>7</v>
      </c>
      <c r="H104" s="108">
        <f>'Imports - Data (Adjusted) - 1'!R103/'Imports - Data (Adjusted) - 1'!Q103</f>
        <v>0.8480367159612443</v>
      </c>
      <c r="I104" s="108">
        <f>'Imports - Data (Adjusted) - 1'!T103/'Imports - Data (Adjusted) - 1'!S103</f>
        <v>0.70990502035278158</v>
      </c>
      <c r="J104" s="18" t="s">
        <v>54</v>
      </c>
      <c r="K104" s="114">
        <f>'Imports - Data (Adjusted) - 1'!W103/'Imports - Data (Adjusted) - 1'!V103</f>
        <v>0.70977917981072558</v>
      </c>
      <c r="L104" s="114">
        <f>'Imports - Data (Adjusted) - 1'!Y103/'Imports - Data (Adjusted) - 1'!X103</f>
        <v>0.60853174603174598</v>
      </c>
      <c r="M104" s="18" t="s">
        <v>7</v>
      </c>
      <c r="N104" s="108">
        <f>'Imports - Data (Adjusted) - 1'!AB103/'Imports - Data (Adjusted) - 1'!AA103</f>
        <v>0.58329896907216494</v>
      </c>
      <c r="O104" s="108"/>
      <c r="P104" s="115"/>
      <c r="Q104" s="48"/>
      <c r="R104" s="113"/>
      <c r="S104" s="114"/>
      <c r="T104" s="114"/>
      <c r="U104" s="18"/>
      <c r="V104" s="113"/>
      <c r="W104" s="113"/>
      <c r="X104" s="113"/>
      <c r="Y104" s="18"/>
      <c r="Z104" s="108"/>
      <c r="AE104" s="18"/>
      <c r="AF104" s="117"/>
      <c r="AG104" s="18"/>
      <c r="AH104" s="117"/>
      <c r="AI104" s="48"/>
      <c r="AJ104" s="118"/>
      <c r="AL104" s="118"/>
      <c r="AN104" s="118"/>
    </row>
    <row r="105" spans="1:42" x14ac:dyDescent="0.3">
      <c r="A105" s="180" t="s">
        <v>391</v>
      </c>
      <c r="B105" s="256" t="s">
        <v>363</v>
      </c>
      <c r="C105" s="51"/>
      <c r="D105" s="113"/>
      <c r="E105" s="20"/>
      <c r="F105" s="113"/>
      <c r="G105" s="18"/>
      <c r="H105" s="108"/>
      <c r="I105" s="108"/>
      <c r="J105" s="18"/>
      <c r="K105" s="114"/>
      <c r="L105" s="114"/>
      <c r="M105" s="15" t="s">
        <v>69</v>
      </c>
      <c r="N105" s="108"/>
      <c r="O105" s="108">
        <f>'Imports - Data (Adjusted) - 1'!AD104/'Imports - Data (Adjusted) - 1'!AC104/D213</f>
        <v>2.6145299145299145E-2</v>
      </c>
      <c r="P105" s="115">
        <f>'Imports - Data (Adjusted) - 1'!AF104/'Imports - Data (Adjusted) - 1'!AE104/D213</f>
        <v>2.5978213507625272E-2</v>
      </c>
      <c r="Q105" s="15" t="s">
        <v>69</v>
      </c>
      <c r="R105" s="113"/>
      <c r="S105" s="114">
        <f>'Imports - Data (Adjusted) - 1'!AK104/'Imports - Data (Adjusted) - 1'!AJ104/D213</f>
        <v>2.9636891793754536E-2</v>
      </c>
      <c r="T105" s="114">
        <f>'Imports - Data (Adjusted) - 1'!AM104/'Imports - Data (Adjusted) - 1'!AL104/D213</f>
        <v>3.5188034188034192E-2</v>
      </c>
      <c r="U105" s="15" t="s">
        <v>69</v>
      </c>
      <c r="V105" s="113">
        <f>'Imports - Data (Adjusted) - 1'!AP104/'Imports - Data (Adjusted) - 1'!AO104/D213</f>
        <v>2.8474074074074072E-2</v>
      </c>
      <c r="W105" s="113">
        <f>'Imports - Data (Adjusted) - 1'!AR104/'Imports - Data (Adjusted) - 1'!AQ104/D213</f>
        <v>2.963402963402963E-2</v>
      </c>
      <c r="X105" s="113">
        <f>'Imports - Data (Adjusted) - 1'!AT104/'Imports - Data (Adjusted) - 1'!AS104/D213</f>
        <v>3.3336555813353957E-2</v>
      </c>
      <c r="Y105" s="15" t="s">
        <v>69</v>
      </c>
      <c r="Z105" s="108">
        <f>'Imports - Data (Adjusted) - 1'!AW104/'Imports - Data (Adjusted) - 1'!AV104/D213</f>
        <v>3.2102125631755719E-2</v>
      </c>
      <c r="AA105" s="15" t="s">
        <v>69</v>
      </c>
      <c r="AB105" s="116">
        <f>'Imports - Data (Adjusted) - 1'!AZ104/'Imports - Data (Adjusted) - 1'!AY104/D213</f>
        <v>2.9558543681685936E-2</v>
      </c>
      <c r="AC105" s="108">
        <f>'Imports - Data (Adjusted) - 1'!BB104/'Imports - Data (Adjusted) - 1'!BA104/D213</f>
        <v>2.9629629629629631E-2</v>
      </c>
      <c r="AD105" s="108">
        <f>'Imports - Data (Adjusted) - 1'!BD104/'Imports - Data (Adjusted) - 1'!BC104/D213</f>
        <v>2.9629629629629631E-2</v>
      </c>
      <c r="AE105" s="18"/>
      <c r="AF105" s="117"/>
      <c r="AG105" s="18"/>
      <c r="AH105" s="117"/>
      <c r="AI105" s="15" t="s">
        <v>69</v>
      </c>
      <c r="AJ105" s="118">
        <f>'Imports - Data (Adjusted) - 1'!BM104/'Imports - Data (Adjusted) - 1'!BL104/D213</f>
        <v>2.9734671646436353E-2</v>
      </c>
      <c r="AK105" s="15" t="s">
        <v>69</v>
      </c>
      <c r="AL105" s="118">
        <f>'Imports - Data (Adjusted) - 1'!BP104/'Imports - Data (Adjusted) - 1'!BO104</f>
        <v>2.9170454545454545E-2</v>
      </c>
      <c r="AM105" s="15" t="s">
        <v>69</v>
      </c>
      <c r="AN105" s="118">
        <f>'Imports - Data (Adjusted) - 1'!BS104/'Imports - Data (Adjusted) - 1'!BR104</f>
        <v>3.1443396226415093E-2</v>
      </c>
      <c r="AO105" s="15" t="s">
        <v>69</v>
      </c>
      <c r="AP105" s="116">
        <f>'Imports - Data (Adjusted) - 1'!BV104/'Imports - Data (Adjusted) - 1'!BU104</f>
        <v>3.3333333333333333E-2</v>
      </c>
    </row>
    <row r="106" spans="1:42" x14ac:dyDescent="0.3">
      <c r="A106" s="180" t="s">
        <v>193</v>
      </c>
      <c r="B106" s="269" t="s">
        <v>378</v>
      </c>
      <c r="C106" s="51"/>
      <c r="D106" s="113"/>
      <c r="E106" s="20"/>
      <c r="F106" s="113"/>
      <c r="G106" s="18"/>
      <c r="H106" s="108"/>
      <c r="I106" s="108"/>
      <c r="J106" s="18"/>
      <c r="K106" s="114"/>
      <c r="L106" s="114"/>
      <c r="M106" s="18"/>
      <c r="N106" s="108"/>
      <c r="O106" s="108"/>
      <c r="P106" s="115"/>
      <c r="Q106" s="76" t="s">
        <v>7</v>
      </c>
      <c r="R106" s="113"/>
      <c r="S106" s="114">
        <f>'Imports - Data (Adjusted) - 1'!AK105/'Imports - Data (Adjusted) - 1'!AJ105</f>
        <v>1.2176165803108809</v>
      </c>
      <c r="T106" s="114">
        <f>'Imports - Data (Adjusted) - 1'!AM105/'Imports - Data (Adjusted) - 1'!AL105</f>
        <v>0.64409638554216864</v>
      </c>
      <c r="U106" s="18" t="s">
        <v>7</v>
      </c>
      <c r="V106" s="113">
        <f>'Imports - Data (Adjusted) - 1'!AP105/'Imports - Data (Adjusted) - 1'!AO105</f>
        <v>0.77108108108108109</v>
      </c>
      <c r="W106" s="113">
        <f>'Imports - Data (Adjusted) - 1'!AR105/'Imports - Data (Adjusted) - 1'!AQ105</f>
        <v>0.8</v>
      </c>
      <c r="X106" s="113">
        <f>'Imports - Data (Adjusted) - 1'!AT105/'Imports - Data (Adjusted) - 1'!AS105</f>
        <v>0.55353942652329746</v>
      </c>
      <c r="Y106" s="18" t="s">
        <v>18</v>
      </c>
      <c r="Z106" s="108"/>
      <c r="AE106" s="48"/>
      <c r="AF106" s="117"/>
      <c r="AG106" s="49"/>
      <c r="AH106" s="117"/>
      <c r="AI106" s="48"/>
      <c r="AJ106" s="118"/>
      <c r="AL106" s="118"/>
      <c r="AN106" s="118"/>
      <c r="AO106" s="62" t="s">
        <v>69</v>
      </c>
      <c r="AP106" s="116">
        <f>'Imports - Data (Adjusted) - 1'!BV105/'Imports - Data (Adjusted) - 1'!BU105</f>
        <v>0.10697791164658635</v>
      </c>
    </row>
    <row r="107" spans="1:42" x14ac:dyDescent="0.3">
      <c r="A107" s="25" t="s">
        <v>41</v>
      </c>
      <c r="B107" s="269" t="s">
        <v>359</v>
      </c>
      <c r="C107" s="51"/>
      <c r="D107" s="113"/>
      <c r="E107" s="20"/>
      <c r="F107" s="113"/>
      <c r="G107" s="18"/>
      <c r="H107" s="108"/>
      <c r="I107" s="108"/>
      <c r="J107" s="18"/>
      <c r="K107" s="114"/>
      <c r="L107" s="114"/>
      <c r="M107" s="18"/>
      <c r="N107" s="108"/>
      <c r="O107" s="108"/>
      <c r="P107" s="115"/>
      <c r="Q107" s="48"/>
      <c r="R107" s="113"/>
      <c r="S107" s="114"/>
      <c r="T107" s="114"/>
      <c r="U107" s="18"/>
      <c r="V107" s="113"/>
      <c r="W107" s="113"/>
      <c r="X107" s="113"/>
      <c r="Y107" s="18"/>
      <c r="Z107" s="108"/>
      <c r="AE107" s="258" t="s">
        <v>7</v>
      </c>
      <c r="AF107" s="117">
        <f>'Imports - Data (Adjusted) - 1'!BG106/'Imports - Data (Adjusted) - 1'!BF106*D184</f>
        <v>89.600000000000009</v>
      </c>
      <c r="AG107" s="49"/>
      <c r="AH107" s="117"/>
      <c r="AI107" s="48"/>
      <c r="AJ107" s="118"/>
      <c r="AL107" s="118"/>
      <c r="AN107" s="118"/>
    </row>
    <row r="108" spans="1:42" x14ac:dyDescent="0.3">
      <c r="A108" s="25" t="s">
        <v>20</v>
      </c>
      <c r="B108" s="256" t="s">
        <v>353</v>
      </c>
      <c r="C108" s="51"/>
      <c r="D108" s="113"/>
      <c r="E108" s="20"/>
      <c r="F108" s="113"/>
      <c r="G108" s="18"/>
      <c r="H108" s="108"/>
      <c r="I108" s="108"/>
      <c r="J108" s="18"/>
      <c r="K108" s="114"/>
      <c r="L108" s="114"/>
      <c r="M108" s="18"/>
      <c r="N108" s="108"/>
      <c r="O108" s="108"/>
      <c r="P108" s="115"/>
      <c r="Q108" s="48"/>
      <c r="R108" s="113"/>
      <c r="S108" s="114"/>
      <c r="T108" s="114"/>
      <c r="U108" s="18"/>
      <c r="V108" s="113"/>
      <c r="W108" s="113"/>
      <c r="X108" s="113"/>
      <c r="Y108" s="18"/>
      <c r="Z108" s="108"/>
      <c r="AE108" s="48"/>
      <c r="AF108" s="117"/>
      <c r="AG108" s="49"/>
      <c r="AH108" s="117"/>
      <c r="AI108" s="48"/>
      <c r="AJ108" s="118"/>
      <c r="AL108" s="118"/>
      <c r="AN108" s="118"/>
    </row>
    <row r="109" spans="1:42" x14ac:dyDescent="0.3">
      <c r="A109" s="25" t="s">
        <v>39</v>
      </c>
      <c r="B109" s="256" t="s">
        <v>353</v>
      </c>
      <c r="C109" s="51"/>
      <c r="D109" s="113"/>
      <c r="E109" s="20"/>
      <c r="F109" s="113"/>
      <c r="G109" s="18"/>
      <c r="H109" s="108"/>
      <c r="I109" s="108"/>
      <c r="J109" s="18"/>
      <c r="K109" s="114"/>
      <c r="L109" s="114"/>
      <c r="M109" s="18"/>
      <c r="N109" s="108"/>
      <c r="O109" s="108"/>
      <c r="P109" s="115"/>
      <c r="Q109" s="48"/>
      <c r="R109" s="113"/>
      <c r="S109" s="114"/>
      <c r="T109" s="114"/>
      <c r="U109" s="18"/>
      <c r="V109" s="113"/>
      <c r="W109" s="113"/>
      <c r="X109" s="113"/>
      <c r="Y109" s="18"/>
      <c r="Z109" s="108"/>
      <c r="AE109" s="48"/>
      <c r="AF109" s="117"/>
      <c r="AG109" s="49"/>
      <c r="AH109" s="117"/>
      <c r="AI109" s="48"/>
      <c r="AJ109" s="118"/>
      <c r="AL109" s="118"/>
      <c r="AN109" s="118"/>
    </row>
    <row r="110" spans="1:42" x14ac:dyDescent="0.3">
      <c r="A110" s="180" t="s">
        <v>194</v>
      </c>
      <c r="B110" s="256" t="s">
        <v>362</v>
      </c>
      <c r="C110" s="51"/>
      <c r="D110" s="113"/>
      <c r="E110" s="20"/>
      <c r="F110" s="113"/>
      <c r="G110" s="18"/>
      <c r="H110" s="108"/>
      <c r="I110" s="108"/>
      <c r="J110" s="18"/>
      <c r="K110" s="114"/>
      <c r="L110" s="114"/>
      <c r="M110" s="18"/>
      <c r="N110" s="108"/>
      <c r="O110" s="108"/>
      <c r="P110" s="115"/>
      <c r="Q110" s="48"/>
      <c r="R110" s="113"/>
      <c r="S110" s="114"/>
      <c r="T110" s="114"/>
      <c r="U110" s="18"/>
      <c r="V110" s="113"/>
      <c r="W110" s="113"/>
      <c r="X110" s="113"/>
      <c r="Y110" s="18"/>
      <c r="Z110" s="108"/>
      <c r="AA110" s="18" t="s">
        <v>18</v>
      </c>
      <c r="AB110" s="116">
        <f>'Imports - Data (Adjusted) - 1'!AZ109/'Imports - Data (Adjusted) - 1'!AY109</f>
        <v>0.43333333333333335</v>
      </c>
      <c r="AC110" s="108">
        <f>'Imports - Data (Adjusted) - 1'!BB109/'Imports - Data (Adjusted) - 1'!BA109</f>
        <v>0.43333333333333335</v>
      </c>
      <c r="AD110" s="108">
        <f>'Imports - Data (Adjusted) - 1'!BD109/'Imports - Data (Adjusted) - 1'!BC109</f>
        <v>0.53333333333333333</v>
      </c>
      <c r="AE110" s="18"/>
      <c r="AF110" s="117"/>
      <c r="AG110" s="18"/>
      <c r="AH110" s="117"/>
      <c r="AI110" s="48"/>
      <c r="AJ110" s="118"/>
      <c r="AL110" s="118"/>
      <c r="AN110" s="118"/>
    </row>
    <row r="111" spans="1:42" x14ac:dyDescent="0.3">
      <c r="A111" s="180" t="s">
        <v>195</v>
      </c>
      <c r="B111" s="256" t="s">
        <v>353</v>
      </c>
      <c r="C111" s="51"/>
      <c r="D111" s="113"/>
      <c r="E111" s="20"/>
      <c r="F111" s="113"/>
      <c r="G111" s="18"/>
      <c r="H111" s="108"/>
      <c r="I111" s="108"/>
      <c r="J111" s="18"/>
      <c r="K111" s="114"/>
      <c r="L111" s="114"/>
      <c r="M111" s="18"/>
      <c r="N111" s="108"/>
      <c r="O111" s="108"/>
      <c r="P111" s="115"/>
      <c r="Q111" s="48"/>
      <c r="R111" s="113"/>
      <c r="S111" s="114"/>
      <c r="T111" s="114"/>
      <c r="U111" s="18"/>
      <c r="V111" s="113"/>
      <c r="W111" s="113"/>
      <c r="X111" s="113"/>
      <c r="Y111" s="18"/>
      <c r="Z111" s="108"/>
      <c r="AE111" s="18"/>
      <c r="AF111" s="117"/>
      <c r="AG111" s="18"/>
      <c r="AH111" s="117"/>
      <c r="AI111" s="48"/>
      <c r="AJ111" s="118"/>
      <c r="AL111" s="118"/>
      <c r="AN111" s="118"/>
    </row>
    <row r="112" spans="1:42" x14ac:dyDescent="0.3">
      <c r="A112" s="25" t="s">
        <v>46</v>
      </c>
      <c r="B112" s="256" t="s">
        <v>362</v>
      </c>
      <c r="C112" s="18"/>
      <c r="D112" s="108"/>
      <c r="E112" s="20"/>
      <c r="F112" s="108"/>
      <c r="G112" s="18"/>
      <c r="H112" s="108"/>
      <c r="I112" s="108"/>
      <c r="J112" s="18"/>
      <c r="K112" s="108"/>
      <c r="L112" s="108"/>
      <c r="M112" s="18"/>
      <c r="N112" s="108"/>
      <c r="O112" s="108"/>
      <c r="P112" s="115"/>
      <c r="Q112" s="48"/>
      <c r="R112" s="113"/>
      <c r="S112" s="114"/>
      <c r="T112" s="114"/>
      <c r="U112" s="18"/>
      <c r="V112" s="113"/>
      <c r="W112" s="113"/>
      <c r="X112" s="113"/>
      <c r="Y112" s="74" t="s">
        <v>18</v>
      </c>
      <c r="Z112" s="108">
        <f>'Imports - Data (Adjusted) - 1'!AW111/'Imports - Data (Adjusted) - 1'!AV111</f>
        <v>8.872727272727273</v>
      </c>
      <c r="AA112" s="18" t="s">
        <v>18</v>
      </c>
      <c r="AB112" s="116">
        <f>'Imports - Data (Adjusted) - 1'!AZ111/'Imports - Data (Adjusted) - 1'!AY111</f>
        <v>8.1333333333333329</v>
      </c>
      <c r="AC112" s="108">
        <f>'Imports - Data (Adjusted) - 1'!BB111/'Imports - Data (Adjusted) - 1'!BA111</f>
        <v>8.4622467771639052</v>
      </c>
      <c r="AE112" s="18"/>
      <c r="AF112" s="117"/>
      <c r="AG112" s="18"/>
      <c r="AH112" s="117"/>
      <c r="AI112" s="48"/>
      <c r="AJ112" s="118"/>
      <c r="AL112" s="118"/>
      <c r="AN112" s="118"/>
    </row>
    <row r="113" spans="1:42" x14ac:dyDescent="0.3">
      <c r="A113" s="187" t="s">
        <v>196</v>
      </c>
      <c r="B113" s="256" t="s">
        <v>362</v>
      </c>
      <c r="C113" s="18"/>
      <c r="D113" s="108"/>
      <c r="E113" s="20"/>
      <c r="F113" s="108"/>
      <c r="G113" s="18"/>
      <c r="H113" s="108"/>
      <c r="I113" s="108"/>
      <c r="J113" s="18"/>
      <c r="K113" s="108"/>
      <c r="L113" s="108"/>
      <c r="M113" s="18"/>
      <c r="N113" s="108"/>
      <c r="O113" s="108"/>
      <c r="P113" s="115"/>
      <c r="Q113" s="18" t="s">
        <v>18</v>
      </c>
      <c r="R113" s="113">
        <f>'Imports - Data (Adjusted) - 1'!AI112/'Imports - Data (Adjusted) - 1'!AH112</f>
        <v>5.0769230769230766</v>
      </c>
      <c r="S113" s="114"/>
      <c r="T113" s="114"/>
      <c r="U113" s="18"/>
      <c r="V113" s="113"/>
      <c r="W113" s="113"/>
      <c r="X113" s="113"/>
      <c r="Y113" s="18"/>
      <c r="Z113" s="108"/>
      <c r="AE113" s="18"/>
      <c r="AF113" s="117"/>
      <c r="AG113" s="18"/>
      <c r="AH113" s="117"/>
      <c r="AI113" s="18"/>
      <c r="AJ113" s="118"/>
      <c r="AK113" s="18"/>
      <c r="AL113" s="118"/>
      <c r="AM113" s="18"/>
      <c r="AN113" s="118"/>
      <c r="AO113" s="18"/>
    </row>
    <row r="114" spans="1:42" x14ac:dyDescent="0.3">
      <c r="A114" s="180" t="s">
        <v>197</v>
      </c>
      <c r="B114" s="256" t="s">
        <v>362</v>
      </c>
      <c r="C114" s="18"/>
      <c r="D114" s="108"/>
      <c r="E114" s="20"/>
      <c r="F114" s="108"/>
      <c r="G114" s="18"/>
      <c r="H114" s="108"/>
      <c r="I114" s="108"/>
      <c r="J114" s="18"/>
      <c r="K114" s="108"/>
      <c r="L114" s="108"/>
      <c r="M114" s="18"/>
      <c r="N114" s="108"/>
      <c r="O114" s="108"/>
      <c r="P114" s="115"/>
      <c r="Q114" s="48"/>
      <c r="R114" s="113"/>
      <c r="S114" s="114"/>
      <c r="T114" s="114"/>
      <c r="U114" s="18"/>
      <c r="V114" s="113"/>
      <c r="W114" s="113"/>
      <c r="X114" s="113"/>
      <c r="Y114" s="18"/>
      <c r="Z114" s="108"/>
      <c r="AA114" s="18" t="s">
        <v>18</v>
      </c>
      <c r="AD114" s="108">
        <f>'Imports - Data (Adjusted) - 1'!BD113/'Imports - Data (Adjusted) - 1'!BC113</f>
        <v>22.301282051282051</v>
      </c>
      <c r="AE114" s="18"/>
      <c r="AF114" s="117"/>
      <c r="AG114" s="18"/>
      <c r="AH114" s="117"/>
      <c r="AI114" s="48"/>
      <c r="AJ114" s="118"/>
      <c r="AL114" s="118"/>
      <c r="AN114" s="118"/>
    </row>
    <row r="115" spans="1:42" x14ac:dyDescent="0.3">
      <c r="A115" s="25" t="s">
        <v>63</v>
      </c>
      <c r="B115" s="256" t="s">
        <v>353</v>
      </c>
      <c r="C115" s="51"/>
      <c r="D115" s="113"/>
      <c r="E115" s="20"/>
      <c r="F115" s="113"/>
      <c r="G115" s="18"/>
      <c r="H115" s="108"/>
      <c r="I115" s="108"/>
      <c r="J115" s="18"/>
      <c r="K115" s="114"/>
      <c r="L115" s="114"/>
      <c r="M115" s="18"/>
      <c r="N115" s="108"/>
      <c r="O115" s="108"/>
      <c r="P115" s="115"/>
      <c r="Q115" s="18"/>
      <c r="R115" s="113"/>
      <c r="S115" s="114"/>
      <c r="T115" s="114"/>
      <c r="U115" s="18"/>
      <c r="V115" s="113"/>
      <c r="W115" s="113"/>
      <c r="X115" s="113"/>
      <c r="Y115" s="18"/>
      <c r="Z115" s="108"/>
      <c r="AE115" s="18"/>
      <c r="AF115" s="117"/>
      <c r="AG115" s="18"/>
      <c r="AH115" s="117"/>
      <c r="AI115" s="48"/>
      <c r="AJ115" s="118"/>
      <c r="AL115" s="118"/>
      <c r="AN115" s="118"/>
    </row>
    <row r="116" spans="1:42" ht="15.6" x14ac:dyDescent="0.3">
      <c r="A116" s="228" t="s">
        <v>89</v>
      </c>
      <c r="B116" s="256" t="s">
        <v>359</v>
      </c>
      <c r="C116" s="51"/>
      <c r="D116" s="113"/>
      <c r="E116" s="20"/>
      <c r="F116" s="113"/>
      <c r="G116" s="18"/>
      <c r="H116" s="108"/>
      <c r="I116" s="108"/>
      <c r="J116" s="18"/>
      <c r="K116" s="114"/>
      <c r="L116" s="114"/>
      <c r="M116" s="18"/>
      <c r="N116" s="108"/>
      <c r="O116" s="108"/>
      <c r="P116" s="115"/>
      <c r="Q116" s="48"/>
      <c r="R116" s="113"/>
      <c r="S116" s="114"/>
      <c r="T116" s="114"/>
      <c r="U116" s="18"/>
      <c r="V116" s="113"/>
      <c r="W116" s="113"/>
      <c r="X116" s="113"/>
      <c r="Y116" s="18" t="s">
        <v>7</v>
      </c>
      <c r="Z116" s="108">
        <f>'Imports - Data (Adjusted) - 1'!AW115/'Imports - Data (Adjusted) - 1'!AV115</f>
        <v>0.53340909090909094</v>
      </c>
      <c r="AA116" s="18" t="s">
        <v>7</v>
      </c>
      <c r="AB116" s="116">
        <f>'Imports - Data (Adjusted) - 1'!AZ115/'Imports - Data (Adjusted) - 1'!AY115</f>
        <v>0.56665938069216759</v>
      </c>
      <c r="AC116" s="108">
        <f>'Imports - Data (Adjusted) - 1'!BB115/'Imports - Data (Adjusted) - 1'!BA115</f>
        <v>0.53335691545808273</v>
      </c>
      <c r="AD116" s="108">
        <f>'Imports - Data (Adjusted) - 1'!BD115/'Imports - Data (Adjusted) - 1'!BC115</f>
        <v>0.53333333333333333</v>
      </c>
      <c r="AE116" s="18"/>
      <c r="AF116" s="117"/>
      <c r="AG116" s="18"/>
      <c r="AH116" s="117"/>
      <c r="AI116" s="48" t="s">
        <v>7</v>
      </c>
      <c r="AJ116" s="118"/>
      <c r="AK116" s="48" t="s">
        <v>7</v>
      </c>
      <c r="AL116" s="118">
        <f>'Imports - Data (Adjusted) - 1'!BP115/'Imports - Data (Adjusted) - 1'!BO115/D191</f>
        <v>0.45523648648648651</v>
      </c>
      <c r="AM116" s="48" t="s">
        <v>7</v>
      </c>
      <c r="AN116" s="118">
        <f>'Imports - Data (Adjusted) - 1'!BS115/'Imports - Data (Adjusted) - 1'!BR115/D191</f>
        <v>0.57773333333333332</v>
      </c>
      <c r="AO116" s="48" t="s">
        <v>7</v>
      </c>
      <c r="AP116" s="116">
        <f>'Imports - Data (Adjusted) - 1'!BV115/'Imports - Data (Adjusted) - 1'!BU115/D191</f>
        <v>0.53775601068566337</v>
      </c>
    </row>
    <row r="117" spans="1:42" x14ac:dyDescent="0.3">
      <c r="A117" s="180" t="s">
        <v>198</v>
      </c>
      <c r="B117" s="256" t="s">
        <v>359</v>
      </c>
      <c r="C117" s="51"/>
      <c r="D117" s="113"/>
      <c r="E117" s="20"/>
      <c r="F117" s="113"/>
      <c r="G117" s="18"/>
      <c r="H117" s="108"/>
      <c r="I117" s="108"/>
      <c r="J117" s="18"/>
      <c r="K117" s="114"/>
      <c r="L117" s="114"/>
      <c r="M117" s="18" t="s">
        <v>7</v>
      </c>
      <c r="N117" s="108"/>
      <c r="O117" s="108">
        <f>'Imports - Data (Adjusted) - 1'!AD116/'Imports - Data (Adjusted) - 1'!AC116</f>
        <v>2.2570036540803899</v>
      </c>
      <c r="P117" s="115">
        <f>'Imports - Data (Adjusted) - 1'!AF116/'Imports - Data (Adjusted) - 1'!AE116</f>
        <v>2.318400592373195</v>
      </c>
      <c r="Q117" s="48" t="s">
        <v>7</v>
      </c>
      <c r="R117" s="113">
        <f>'Imports - Data (Adjusted) - 1'!AI116/'Imports - Data (Adjusted) - 1'!AH116</f>
        <v>2.75177304964539</v>
      </c>
      <c r="S117" s="114">
        <f>'Imports - Data (Adjusted) - 1'!AK116/'Imports - Data (Adjusted) - 1'!AJ116</f>
        <v>3.0804208944006013</v>
      </c>
      <c r="T117" s="114">
        <f>'Imports - Data (Adjusted) - 1'!AM116/'Imports - Data (Adjusted) - 1'!AL116</f>
        <v>2.8422712933753944</v>
      </c>
      <c r="U117" s="18" t="s">
        <v>7</v>
      </c>
      <c r="V117" s="113">
        <f>'Imports - Data (Adjusted) - 1'!AP116/'Imports - Data (Adjusted) - 1'!AO116</f>
        <v>3.4659533073929962</v>
      </c>
      <c r="W117" s="113">
        <f>'Imports - Data (Adjusted) - 1'!AR116/'Imports - Data (Adjusted) - 1'!AQ116</f>
        <v>3.2401581880280426</v>
      </c>
      <c r="X117" s="113">
        <f>'Imports - Data (Adjusted) - 1'!AT116/'Imports - Data (Adjusted) - 1'!AS116</f>
        <v>1.6197641948495192</v>
      </c>
      <c r="Y117" s="18" t="s">
        <v>7</v>
      </c>
      <c r="Z117" s="108"/>
      <c r="AA117" s="18" t="s">
        <v>7</v>
      </c>
      <c r="AB117" s="116">
        <f>'Imports - Data (Adjusted) - 1'!AZ116/'Imports - Data (Adjusted) - 1'!AY116</f>
        <v>4.2001494768310916</v>
      </c>
      <c r="AC117" s="108">
        <f>'Imports - Data (Adjusted) - 1'!BB116/'Imports - Data (Adjusted) - 1'!BA116</f>
        <v>3.8000169981302054</v>
      </c>
      <c r="AD117" s="108">
        <f>'Imports - Data (Adjusted) - 1'!BD116/'Imports - Data (Adjusted) - 1'!BC116</f>
        <v>4.0003336670003335</v>
      </c>
      <c r="AE117" s="18" t="s">
        <v>7</v>
      </c>
      <c r="AF117" s="117">
        <f>'Imports - Data (Adjusted) - 1'!BG116/'Imports - Data (Adjusted) - 1'!BF116</f>
        <v>3.4302069572875387</v>
      </c>
      <c r="AG117" s="18" t="s">
        <v>7</v>
      </c>
      <c r="AH117" s="117">
        <f>'Imports - Data (Adjusted) - 1'!BJ116/'Imports - Data (Adjusted) - 1'!BI116</f>
        <v>4.3300573435399352</v>
      </c>
      <c r="AI117" s="20" t="s">
        <v>7</v>
      </c>
      <c r="AJ117" s="118">
        <f>'Imports - Data (Adjusted) - 1'!BM116/'Imports - Data (Adjusted) - 1'!BL116</f>
        <v>4.2029517957813392</v>
      </c>
      <c r="AK117" s="20" t="s">
        <v>7</v>
      </c>
      <c r="AL117" s="118">
        <f>'Imports - Data (Adjusted) - 1'!BP116/'Imports - Data (Adjusted) - 1'!BO116</f>
        <v>5.0399002493765588</v>
      </c>
      <c r="AM117" s="15" t="s">
        <v>7</v>
      </c>
      <c r="AN117" s="118">
        <f>'Imports - Data (Adjusted) - 1'!BS116/'Imports - Data (Adjusted) - 1'!BR116</f>
        <v>4.8308823529411766</v>
      </c>
      <c r="AO117" s="58" t="s">
        <v>69</v>
      </c>
      <c r="AP117" s="116">
        <f>'Imports - Data (Adjusted) - 1'!BV116/'Imports - Data (Adjusted) - 1'!BU116</f>
        <v>0.18947827341148088</v>
      </c>
    </row>
    <row r="118" spans="1:42" x14ac:dyDescent="0.3">
      <c r="A118" s="180" t="s">
        <v>199</v>
      </c>
      <c r="B118" s="256" t="s">
        <v>353</v>
      </c>
      <c r="C118" s="51"/>
      <c r="D118" s="113"/>
      <c r="E118" s="20"/>
      <c r="F118" s="113"/>
      <c r="G118" s="18"/>
      <c r="H118" s="108"/>
      <c r="I118" s="108"/>
      <c r="J118" s="18"/>
      <c r="K118" s="114"/>
      <c r="L118" s="114"/>
      <c r="M118" s="18"/>
      <c r="N118" s="108"/>
      <c r="O118" s="108"/>
      <c r="P118" s="115"/>
      <c r="Q118" s="48"/>
      <c r="R118" s="113"/>
      <c r="S118" s="114"/>
      <c r="T118" s="114"/>
      <c r="U118" s="18"/>
      <c r="V118" s="113"/>
      <c r="W118" s="113"/>
      <c r="X118" s="113"/>
      <c r="Y118" s="18"/>
      <c r="Z118" s="108"/>
      <c r="AE118" s="48"/>
      <c r="AF118" s="117"/>
      <c r="AG118" s="48"/>
      <c r="AH118" s="117"/>
      <c r="AI118" s="48"/>
      <c r="AJ118" s="118"/>
      <c r="AL118" s="118"/>
      <c r="AN118" s="118"/>
    </row>
    <row r="119" spans="1:42" x14ac:dyDescent="0.3">
      <c r="A119" s="198" t="s">
        <v>397</v>
      </c>
      <c r="B119" s="256" t="s">
        <v>359</v>
      </c>
      <c r="C119" s="51"/>
      <c r="D119" s="113"/>
      <c r="E119" s="20"/>
      <c r="F119" s="113"/>
      <c r="G119" s="18"/>
      <c r="H119" s="108"/>
      <c r="I119" s="108"/>
      <c r="J119" s="18"/>
      <c r="K119" s="114"/>
      <c r="L119" s="114"/>
      <c r="M119" s="18" t="s">
        <v>7</v>
      </c>
      <c r="N119" s="108"/>
      <c r="O119" s="108"/>
      <c r="P119" s="115">
        <f>'Imports - Data (Adjusted) - 1'!AF118/'Imports - Data (Adjusted) - 1'!AE118</f>
        <v>1.189041095890411</v>
      </c>
      <c r="Q119" s="48" t="s">
        <v>7</v>
      </c>
      <c r="R119" s="113">
        <f>'Imports - Data (Adjusted) - 1'!AI118/'Imports - Data (Adjusted) - 1'!AH118</f>
        <v>1.3282548476454294</v>
      </c>
      <c r="S119" s="114">
        <f>'Imports - Data (Adjusted) - 1'!AK118/'Imports - Data (Adjusted) - 1'!AJ118</f>
        <v>2</v>
      </c>
      <c r="T119" s="114">
        <f>'Imports - Data (Adjusted) - 1'!AM118/'Imports - Data (Adjusted) - 1'!AL118</f>
        <v>1.4920863309352519</v>
      </c>
      <c r="U119" s="18" t="s">
        <v>7</v>
      </c>
      <c r="V119" s="113">
        <f>'Imports - Data (Adjusted) - 1'!AP118/'Imports - Data (Adjusted) - 1'!AO118</f>
        <v>1.6</v>
      </c>
      <c r="W119" s="113">
        <f>'Imports - Data (Adjusted) - 1'!AR118/'Imports - Data (Adjusted) - 1'!AQ118</f>
        <v>1.333793103448276</v>
      </c>
      <c r="X119" s="113"/>
      <c r="Y119" s="18"/>
      <c r="Z119" s="108"/>
      <c r="AE119" s="48"/>
      <c r="AF119" s="117"/>
      <c r="AG119" s="48"/>
      <c r="AH119" s="117"/>
      <c r="AI119" s="48"/>
      <c r="AJ119" s="118"/>
      <c r="AL119" s="118"/>
      <c r="AN119" s="118"/>
    </row>
    <row r="120" spans="1:42" x14ac:dyDescent="0.3">
      <c r="A120" s="198" t="s">
        <v>232</v>
      </c>
      <c r="B120" s="256" t="s">
        <v>359</v>
      </c>
      <c r="C120" s="51"/>
      <c r="D120" s="113"/>
      <c r="E120" s="20"/>
      <c r="F120" s="113"/>
      <c r="G120" s="18"/>
      <c r="H120" s="108"/>
      <c r="I120" s="108"/>
      <c r="J120" s="18"/>
      <c r="K120" s="114"/>
      <c r="L120" s="114"/>
      <c r="M120" s="18" t="s">
        <v>7</v>
      </c>
      <c r="N120" s="108"/>
      <c r="O120" s="108">
        <f>'Imports - Data (Adjusted) - 1'!AD119/'Imports - Data (Adjusted) - 1'!AC119</f>
        <v>4.1233830845771147</v>
      </c>
      <c r="P120" s="115">
        <f>'Imports - Data (Adjusted) - 1'!AF119/'Imports - Data (Adjusted) - 1'!AE119</f>
        <v>4.2863387978142073</v>
      </c>
      <c r="Q120" s="48"/>
      <c r="R120" s="113"/>
      <c r="S120" s="114"/>
      <c r="T120" s="114"/>
      <c r="U120" s="18"/>
      <c r="V120" s="113"/>
      <c r="W120" s="113"/>
      <c r="X120" s="113"/>
      <c r="Y120" s="18"/>
      <c r="Z120" s="108"/>
      <c r="AE120" s="48"/>
      <c r="AF120" s="117"/>
      <c r="AG120" s="48"/>
      <c r="AH120" s="117"/>
      <c r="AI120" s="48"/>
      <c r="AJ120" s="118"/>
      <c r="AL120" s="118"/>
      <c r="AN120" s="118"/>
    </row>
    <row r="121" spans="1:42" x14ac:dyDescent="0.3">
      <c r="A121" s="180" t="s">
        <v>200</v>
      </c>
      <c r="B121" s="256" t="s">
        <v>359</v>
      </c>
      <c r="C121" s="51"/>
      <c r="D121" s="113"/>
      <c r="E121" s="20"/>
      <c r="F121" s="113"/>
      <c r="G121" s="18"/>
      <c r="H121" s="108"/>
      <c r="I121" s="108"/>
      <c r="J121" s="18"/>
      <c r="K121" s="114"/>
      <c r="L121" s="114"/>
      <c r="M121" s="18"/>
      <c r="N121" s="108"/>
      <c r="O121" s="108"/>
      <c r="P121" s="115"/>
      <c r="Q121" s="48"/>
      <c r="R121" s="113"/>
      <c r="S121" s="114"/>
      <c r="T121" s="114"/>
      <c r="U121" s="18"/>
      <c r="V121" s="113"/>
      <c r="W121" s="113"/>
      <c r="X121" s="113"/>
      <c r="Y121" s="18"/>
      <c r="Z121" s="108"/>
      <c r="AA121" s="18" t="s">
        <v>7</v>
      </c>
      <c r="AD121" s="108">
        <f>'Imports - Data (Adjusted) - 1'!BD120/'Imports - Data (Adjusted) - 1'!BC120</f>
        <v>1.3393034825870647</v>
      </c>
      <c r="AE121" s="18"/>
      <c r="AF121" s="117"/>
      <c r="AG121" s="18"/>
      <c r="AH121" s="117"/>
      <c r="AI121" s="48"/>
      <c r="AJ121" s="118"/>
      <c r="AL121" s="118"/>
      <c r="AM121" s="15" t="s">
        <v>7</v>
      </c>
      <c r="AN121" s="118"/>
      <c r="AO121" s="15" t="s">
        <v>7</v>
      </c>
      <c r="AP121" s="116">
        <f>'Imports - Data (Adjusted) - 1'!BV120/'Imports - Data (Adjusted) - 1'!BU120</f>
        <v>1.3433188805675995</v>
      </c>
    </row>
    <row r="122" spans="1:42" x14ac:dyDescent="0.3">
      <c r="A122" s="180" t="s">
        <v>201</v>
      </c>
      <c r="B122" s="256" t="s">
        <v>359</v>
      </c>
      <c r="C122" s="51"/>
      <c r="D122" s="113"/>
      <c r="E122" s="20"/>
      <c r="F122" s="113"/>
      <c r="G122" s="18"/>
      <c r="H122" s="108"/>
      <c r="I122" s="108"/>
      <c r="J122" s="18"/>
      <c r="K122" s="114"/>
      <c r="L122" s="114"/>
      <c r="M122" s="18"/>
      <c r="N122" s="108"/>
      <c r="O122" s="108"/>
      <c r="P122" s="115"/>
      <c r="Q122" s="48"/>
      <c r="R122" s="113"/>
      <c r="S122" s="114"/>
      <c r="T122" s="114"/>
      <c r="U122" s="18"/>
      <c r="V122" s="113"/>
      <c r="W122" s="113"/>
      <c r="X122" s="113"/>
      <c r="Y122" s="18"/>
      <c r="Z122" s="108"/>
      <c r="AE122" s="18"/>
      <c r="AF122" s="117"/>
      <c r="AG122" s="49"/>
      <c r="AH122" s="117"/>
      <c r="AI122" s="48"/>
      <c r="AJ122" s="118"/>
      <c r="AL122" s="118"/>
      <c r="AN122" s="118"/>
      <c r="AO122" s="15" t="s">
        <v>7</v>
      </c>
      <c r="AP122" s="116">
        <f>'Imports - Data (Adjusted) - 1'!BV121/'Imports - Data (Adjusted) - 1'!BU121/D191</f>
        <v>0.42658311345646432</v>
      </c>
    </row>
    <row r="123" spans="1:42" x14ac:dyDescent="0.3">
      <c r="A123" s="180" t="s">
        <v>202</v>
      </c>
      <c r="B123" s="256" t="s">
        <v>359</v>
      </c>
      <c r="C123" s="51"/>
      <c r="D123" s="113"/>
      <c r="E123" s="20"/>
      <c r="F123" s="113"/>
      <c r="G123" s="18"/>
      <c r="H123" s="108"/>
      <c r="I123" s="108"/>
      <c r="J123" s="18"/>
      <c r="K123" s="114"/>
      <c r="L123" s="114"/>
      <c r="M123" s="18"/>
      <c r="N123" s="108"/>
      <c r="O123" s="108"/>
      <c r="P123" s="115"/>
      <c r="Q123" s="48"/>
      <c r="R123" s="113"/>
      <c r="S123" s="114"/>
      <c r="T123" s="114"/>
      <c r="U123" s="18"/>
      <c r="V123" s="113"/>
      <c r="W123" s="113"/>
      <c r="X123" s="113"/>
      <c r="Y123" s="18"/>
      <c r="Z123" s="108"/>
      <c r="AE123" s="18"/>
      <c r="AF123" s="117"/>
      <c r="AG123" s="49"/>
      <c r="AH123" s="117"/>
      <c r="AI123" s="48"/>
      <c r="AJ123" s="118"/>
      <c r="AL123" s="118"/>
      <c r="AN123" s="118"/>
      <c r="AO123" s="15" t="s">
        <v>7</v>
      </c>
      <c r="AP123" s="116">
        <f>'Imports - Data (Adjusted) - 1'!BV122/'Imports - Data (Adjusted) - 1'!BU122/D191</f>
        <v>0.5349726775956285</v>
      </c>
    </row>
    <row r="124" spans="1:42" x14ac:dyDescent="0.3">
      <c r="A124" s="25" t="s">
        <v>21</v>
      </c>
      <c r="B124" s="256" t="s">
        <v>359</v>
      </c>
      <c r="C124" s="51"/>
      <c r="D124" s="113"/>
      <c r="E124" s="20"/>
      <c r="F124" s="113"/>
      <c r="G124" s="18"/>
      <c r="H124" s="108"/>
      <c r="I124" s="108"/>
      <c r="J124" s="18"/>
      <c r="K124" s="114"/>
      <c r="L124" s="114"/>
      <c r="M124" s="18"/>
      <c r="N124" s="108"/>
      <c r="O124" s="108"/>
      <c r="P124" s="115"/>
      <c r="Q124" s="48"/>
      <c r="R124" s="113"/>
      <c r="S124" s="114"/>
      <c r="T124" s="114"/>
      <c r="U124" s="18"/>
      <c r="V124" s="113"/>
      <c r="W124" s="113"/>
      <c r="X124" s="113"/>
      <c r="Y124" s="18"/>
      <c r="Z124" s="108"/>
      <c r="AE124" s="18" t="s">
        <v>7</v>
      </c>
      <c r="AF124" s="117">
        <f>'Imports - Data (Adjusted) - 1'!BG123/'Imports - Data (Adjusted) - 1'!BF123</f>
        <v>0.26666666666666666</v>
      </c>
      <c r="AG124" s="49"/>
      <c r="AH124" s="117">
        <f>'Imports - Data (Adjusted) - 1'!BJ123/'Imports - Data (Adjusted) - 1'!BI123</f>
        <v>0.33333333333333331</v>
      </c>
      <c r="AI124" s="48" t="s">
        <v>7</v>
      </c>
      <c r="AJ124" s="118">
        <f>'Imports - Data (Adjusted) - 1'!BM123/'Imports - Data (Adjusted) - 1'!BL123</f>
        <v>8.3428571428571435E-2</v>
      </c>
      <c r="AK124" s="15" t="s">
        <v>7</v>
      </c>
      <c r="AL124" s="118">
        <f>'Imports - Data (Adjusted) - 1'!BP123/'Imports - Data (Adjusted) - 1'!BO123</f>
        <v>0.26679999999999998</v>
      </c>
      <c r="AM124" s="15" t="s">
        <v>7</v>
      </c>
      <c r="AN124" s="118"/>
    </row>
    <row r="125" spans="1:42" x14ac:dyDescent="0.3">
      <c r="A125" s="20" t="s">
        <v>64</v>
      </c>
      <c r="B125" s="256" t="s">
        <v>353</v>
      </c>
      <c r="C125" s="18"/>
      <c r="D125" s="108"/>
      <c r="E125" s="20"/>
      <c r="F125" s="108"/>
      <c r="G125" s="18"/>
      <c r="H125" s="108"/>
      <c r="I125" s="108"/>
      <c r="J125" s="18"/>
      <c r="K125" s="108"/>
      <c r="L125" s="108"/>
      <c r="M125" s="18"/>
      <c r="N125" s="108"/>
      <c r="O125" s="108"/>
      <c r="P125" s="115"/>
      <c r="Q125" s="18"/>
      <c r="R125" s="113"/>
      <c r="S125" s="114"/>
      <c r="T125" s="114"/>
      <c r="U125" s="18"/>
      <c r="V125" s="113"/>
      <c r="W125" s="113"/>
      <c r="X125" s="113"/>
      <c r="Y125" s="18"/>
      <c r="Z125" s="108"/>
      <c r="AE125" s="18"/>
      <c r="AF125" s="117"/>
      <c r="AG125" s="18"/>
      <c r="AH125" s="117"/>
      <c r="AI125" s="18"/>
      <c r="AJ125" s="118"/>
      <c r="AK125" s="18"/>
      <c r="AL125" s="118"/>
      <c r="AM125" s="18"/>
      <c r="AN125" s="118"/>
      <c r="AO125" s="18"/>
    </row>
    <row r="126" spans="1:42" x14ac:dyDescent="0.3">
      <c r="A126" s="25" t="s">
        <v>22</v>
      </c>
      <c r="B126" s="256" t="s">
        <v>353</v>
      </c>
      <c r="C126" s="51"/>
      <c r="D126" s="113"/>
      <c r="E126" s="20"/>
      <c r="F126" s="113"/>
      <c r="G126" s="18"/>
      <c r="H126" s="108"/>
      <c r="I126" s="108"/>
      <c r="J126" s="18"/>
      <c r="K126" s="114"/>
      <c r="L126" s="114"/>
      <c r="M126" s="18"/>
      <c r="N126" s="108"/>
      <c r="O126" s="108"/>
      <c r="P126" s="115"/>
      <c r="Q126" s="48"/>
      <c r="R126" s="113"/>
      <c r="S126" s="114"/>
      <c r="T126" s="114"/>
      <c r="U126" s="18"/>
      <c r="V126" s="113"/>
      <c r="W126" s="113"/>
      <c r="X126" s="113"/>
      <c r="Y126" s="18"/>
      <c r="Z126" s="108"/>
      <c r="AE126" s="18"/>
      <c r="AF126" s="117"/>
      <c r="AG126" s="49"/>
      <c r="AH126" s="117"/>
      <c r="AI126" s="48"/>
      <c r="AJ126" s="118"/>
      <c r="AL126" s="118"/>
      <c r="AN126" s="118"/>
    </row>
    <row r="127" spans="1:42" x14ac:dyDescent="0.3">
      <c r="A127" s="25" t="s">
        <v>53</v>
      </c>
      <c r="B127" s="256" t="s">
        <v>353</v>
      </c>
      <c r="C127" s="51"/>
      <c r="D127" s="113"/>
      <c r="E127" s="20"/>
      <c r="F127" s="113"/>
      <c r="G127" s="18"/>
      <c r="H127" s="108"/>
      <c r="I127" s="108"/>
      <c r="J127" s="18"/>
      <c r="K127" s="114"/>
      <c r="L127" s="114"/>
      <c r="M127" s="18"/>
      <c r="N127" s="108"/>
      <c r="O127" s="108"/>
      <c r="P127" s="115"/>
      <c r="Q127" s="18"/>
      <c r="R127" s="113"/>
      <c r="S127" s="114"/>
      <c r="T127" s="114"/>
      <c r="U127" s="18"/>
      <c r="V127" s="113"/>
      <c r="W127" s="113"/>
      <c r="X127" s="113"/>
      <c r="Y127" s="18"/>
      <c r="Z127" s="108"/>
      <c r="AE127" s="18"/>
      <c r="AF127" s="117"/>
      <c r="AG127" s="49"/>
      <c r="AH127" s="117"/>
      <c r="AI127" s="48"/>
      <c r="AJ127" s="118"/>
      <c r="AL127" s="118"/>
      <c r="AN127" s="118"/>
    </row>
    <row r="128" spans="1:42" x14ac:dyDescent="0.3">
      <c r="A128" s="180" t="s">
        <v>204</v>
      </c>
      <c r="B128" s="256" t="s">
        <v>359</v>
      </c>
      <c r="C128" s="51"/>
      <c r="D128" s="113"/>
      <c r="E128" s="20"/>
      <c r="F128" s="113"/>
      <c r="G128" s="18"/>
      <c r="H128" s="108"/>
      <c r="I128" s="108"/>
      <c r="J128" s="18"/>
      <c r="K128" s="114"/>
      <c r="L128" s="114"/>
      <c r="M128" s="18"/>
      <c r="N128" s="108"/>
      <c r="O128" s="108"/>
      <c r="P128" s="115"/>
      <c r="Q128" s="48"/>
      <c r="R128" s="113"/>
      <c r="S128" s="114"/>
      <c r="T128" s="114"/>
      <c r="U128" s="18"/>
      <c r="V128" s="113"/>
      <c r="W128" s="113"/>
      <c r="X128" s="113"/>
      <c r="Y128" s="18"/>
      <c r="Z128" s="108"/>
      <c r="AA128" s="18" t="s">
        <v>7</v>
      </c>
      <c r="AB128" s="116">
        <f>'Imports - Data (Adjusted) - 1'!AZ127/'Imports - Data (Adjusted) - 1'!AY127</f>
        <v>0.29943502824858759</v>
      </c>
      <c r="AC128" s="108">
        <f>'Imports - Data (Adjusted) - 1'!BB127/'Imports - Data (Adjusted) - 1'!BA127</f>
        <v>0.32240437158469948</v>
      </c>
      <c r="AE128" s="18" t="s">
        <v>7</v>
      </c>
      <c r="AF128" s="117">
        <f>'Imports - Data (Adjusted) - 1'!BG127/'Imports - Data (Adjusted) - 1'!BF127</f>
        <v>2.4</v>
      </c>
      <c r="AG128" s="18" t="s">
        <v>7</v>
      </c>
      <c r="AH128" s="117">
        <f>'Imports - Data (Adjusted) - 1'!BJ127/'Imports - Data (Adjusted) - 1'!BI127</f>
        <v>2.400607441154138</v>
      </c>
      <c r="AI128" s="15" t="s">
        <v>7</v>
      </c>
      <c r="AJ128" s="118">
        <f>'Imports - Data (Adjusted) - 1'!BM127/'Imports - Data (Adjusted) - 1'!BL127</f>
        <v>1.3333333333333333</v>
      </c>
      <c r="AL128" s="118"/>
      <c r="AN128" s="118"/>
    </row>
    <row r="129" spans="1:42" x14ac:dyDescent="0.3">
      <c r="A129" s="180" t="s">
        <v>203</v>
      </c>
      <c r="B129" s="256" t="s">
        <v>359</v>
      </c>
      <c r="C129" s="51"/>
      <c r="D129" s="113"/>
      <c r="E129" s="20"/>
      <c r="F129" s="113"/>
      <c r="G129" s="18"/>
      <c r="H129" s="108"/>
      <c r="I129" s="108"/>
      <c r="J129" s="18"/>
      <c r="K129" s="114"/>
      <c r="L129" s="114"/>
      <c r="M129" s="18"/>
      <c r="N129" s="108"/>
      <c r="O129" s="108"/>
      <c r="P129" s="115"/>
      <c r="Q129" s="18"/>
      <c r="R129" s="113"/>
      <c r="S129" s="114"/>
      <c r="T129" s="114"/>
      <c r="U129" s="18"/>
      <c r="V129" s="113"/>
      <c r="W129" s="113"/>
      <c r="X129" s="113"/>
      <c r="Y129" s="18"/>
      <c r="Z129" s="108"/>
      <c r="AA129" s="18" t="s">
        <v>7</v>
      </c>
      <c r="AB129" s="116">
        <f>'Imports - Data (Adjusted) - 1'!AZ128/'Imports - Data (Adjusted) - 1'!AY128</f>
        <v>0.53333333333333333</v>
      </c>
      <c r="AC129" s="108">
        <f>'Imports - Data (Adjusted) - 1'!BB128/'Imports - Data (Adjusted) - 1'!BA128</f>
        <v>0.52631578947368418</v>
      </c>
      <c r="AE129" s="18"/>
      <c r="AF129" s="117"/>
      <c r="AG129" s="18"/>
      <c r="AH129" s="117"/>
      <c r="AI129" s="48"/>
      <c r="AJ129" s="118"/>
      <c r="AL129" s="118"/>
      <c r="AN129" s="118"/>
    </row>
    <row r="130" spans="1:42" x14ac:dyDescent="0.3">
      <c r="A130" s="180" t="s">
        <v>205</v>
      </c>
      <c r="B130" s="256" t="s">
        <v>353</v>
      </c>
      <c r="C130" s="51"/>
      <c r="D130" s="113"/>
      <c r="E130" s="20"/>
      <c r="F130" s="113"/>
      <c r="G130" s="18"/>
      <c r="H130" s="108"/>
      <c r="I130" s="108"/>
      <c r="J130" s="18"/>
      <c r="K130" s="114"/>
      <c r="L130" s="114"/>
      <c r="M130" s="18"/>
      <c r="N130" s="108"/>
      <c r="O130" s="108"/>
      <c r="P130" s="115"/>
      <c r="Q130" s="18"/>
      <c r="R130" s="113"/>
      <c r="S130" s="114"/>
      <c r="T130" s="114"/>
      <c r="U130" s="18"/>
      <c r="V130" s="113"/>
      <c r="W130" s="113"/>
      <c r="X130" s="113"/>
      <c r="Y130" s="18"/>
      <c r="Z130" s="108"/>
      <c r="AE130" s="48"/>
      <c r="AF130" s="117"/>
      <c r="AG130" s="48"/>
      <c r="AH130" s="117"/>
      <c r="AI130" s="48"/>
      <c r="AJ130" s="118"/>
      <c r="AL130" s="118"/>
      <c r="AN130" s="118"/>
    </row>
    <row r="131" spans="1:42" x14ac:dyDescent="0.3">
      <c r="A131" s="180" t="s">
        <v>206</v>
      </c>
      <c r="B131" s="256" t="s">
        <v>359</v>
      </c>
      <c r="C131" s="51"/>
      <c r="D131" s="113"/>
      <c r="E131" s="20"/>
      <c r="F131" s="113"/>
      <c r="G131" s="18"/>
      <c r="H131" s="108"/>
      <c r="I131" s="108"/>
      <c r="J131" s="18"/>
      <c r="K131" s="114"/>
      <c r="L131" s="114"/>
      <c r="M131" s="18"/>
      <c r="N131" s="108"/>
      <c r="O131" s="108"/>
      <c r="P131" s="115"/>
      <c r="Q131" s="48"/>
      <c r="R131" s="113"/>
      <c r="S131" s="114"/>
      <c r="T131" s="114"/>
      <c r="U131" s="18"/>
      <c r="V131" s="113"/>
      <c r="W131" s="113"/>
      <c r="X131" s="113"/>
      <c r="Y131" s="20" t="s">
        <v>7</v>
      </c>
      <c r="Z131" s="108">
        <f>'Imports - Data (Adjusted) - 1'!AW130/'Imports - Data (Adjusted) - 1'!AV130</f>
        <v>16.89</v>
      </c>
      <c r="AA131" s="18" t="s">
        <v>7</v>
      </c>
      <c r="AE131" s="18"/>
      <c r="AF131" s="117"/>
      <c r="AG131" s="18"/>
      <c r="AH131" s="117"/>
      <c r="AI131" s="48"/>
      <c r="AJ131" s="118"/>
      <c r="AL131" s="118"/>
      <c r="AN131" s="118"/>
    </row>
    <row r="132" spans="1:42" x14ac:dyDescent="0.3">
      <c r="A132" s="180" t="s">
        <v>207</v>
      </c>
      <c r="B132" s="256" t="s">
        <v>359</v>
      </c>
      <c r="C132" s="51"/>
      <c r="D132" s="113"/>
      <c r="E132" s="20"/>
      <c r="F132" s="113"/>
      <c r="G132" s="18" t="s">
        <v>7</v>
      </c>
      <c r="H132" s="108"/>
      <c r="I132" s="108">
        <f>'Imports - Data (Adjusted) - 1'!T131/'Imports - Data (Adjusted) - 1'!S131</f>
        <v>0.64772727272727271</v>
      </c>
      <c r="J132" s="18" t="s">
        <v>7</v>
      </c>
      <c r="K132" s="114">
        <f>'Imports - Data (Adjusted) - 1'!W131/'Imports - Data (Adjusted) - 1'!V131</f>
        <v>0.67536585365853663</v>
      </c>
      <c r="L132" s="114">
        <f>'Imports - Data (Adjusted) - 1'!Y131/'Imports - Data (Adjusted) - 1'!X131</f>
        <v>0.60376811594202895</v>
      </c>
      <c r="M132" s="18" t="s">
        <v>7</v>
      </c>
      <c r="N132" s="108">
        <f>'Imports - Data (Adjusted) - 1'!AB131/'Imports - Data (Adjusted) - 1'!AA131</f>
        <v>0.61107692307692307</v>
      </c>
      <c r="O132" s="108">
        <f>'Imports - Data (Adjusted) - 1'!AD131/'Imports - Data (Adjusted) - 1'!AC131</f>
        <v>0.66010638297872337</v>
      </c>
      <c r="P132" s="115">
        <f>'Imports - Data (Adjusted) - 1'!AF131/'Imports - Data (Adjusted) - 1'!AE131</f>
        <v>0.71862244897959182</v>
      </c>
      <c r="Q132" s="48" t="s">
        <v>7</v>
      </c>
      <c r="R132" s="113">
        <f>'Imports - Data (Adjusted) - 1'!AI131/'Imports - Data (Adjusted) - 1'!AH131</f>
        <v>0.66442477876106198</v>
      </c>
      <c r="S132" s="114"/>
      <c r="T132" s="114"/>
      <c r="U132" s="18" t="s">
        <v>7</v>
      </c>
      <c r="V132" s="113">
        <f>'Imports - Data (Adjusted) - 1'!AP131/'Imports - Data (Adjusted) - 1'!AO131</f>
        <v>2.6666666666666665</v>
      </c>
      <c r="W132" s="113">
        <f>'Imports - Data (Adjusted) - 1'!AR131/'Imports - Data (Adjusted) - 1'!AQ131</f>
        <v>4.4054054054054053</v>
      </c>
      <c r="X132" s="113">
        <f>'Imports - Data (Adjusted) - 1'!AT131/'Imports - Data (Adjusted) - 1'!AS131</f>
        <v>4</v>
      </c>
      <c r="Y132" s="18" t="s">
        <v>7</v>
      </c>
      <c r="Z132" s="108">
        <f>'Imports - Data (Adjusted) - 1'!AW131/'Imports - Data (Adjusted) - 1'!AV131</f>
        <v>3.6666666666666665</v>
      </c>
      <c r="AA132" s="18" t="s">
        <v>7</v>
      </c>
      <c r="AB132" s="116">
        <f>'Imports - Data (Adjusted) - 1'!AZ131/'Imports - Data (Adjusted) - 1'!AY131</f>
        <v>3.0024691358024689</v>
      </c>
      <c r="AC132" s="108">
        <f>'Imports - Data (Adjusted) - 1'!BB131/'Imports - Data (Adjusted) - 1'!BA131</f>
        <v>3.3333333333333335</v>
      </c>
      <c r="AD132" s="108">
        <f>'Imports - Data (Adjusted) - 1'!BD131/'Imports - Data (Adjusted) - 1'!BC131</f>
        <v>1.8666666666666665</v>
      </c>
      <c r="AE132" s="18" t="s">
        <v>7</v>
      </c>
      <c r="AF132" s="117">
        <f>'Imports - Data (Adjusted) - 1'!BG131/'Imports - Data (Adjusted) - 1'!BF131</f>
        <v>0.53333333333333333</v>
      </c>
      <c r="AG132" s="18" t="s">
        <v>7</v>
      </c>
      <c r="AH132" s="117">
        <f>'Imports - Data (Adjusted) - 1'!BJ131/'Imports - Data (Adjusted) - 1'!BI131</f>
        <v>3.3866666666666667</v>
      </c>
      <c r="AI132" s="15" t="s">
        <v>7</v>
      </c>
      <c r="AJ132" s="118">
        <f>'Imports - Data (Adjusted) - 1'!BM131/'Imports - Data (Adjusted) - 1'!BL131</f>
        <v>2.5</v>
      </c>
      <c r="AK132" s="15" t="s">
        <v>7</v>
      </c>
      <c r="AL132" s="118">
        <f>'Imports - Data (Adjusted) - 1'!BP131/'Imports - Data (Adjusted) - 1'!BO131</f>
        <v>4.0285714285714285</v>
      </c>
      <c r="AM132" s="15" t="s">
        <v>7</v>
      </c>
      <c r="AN132" s="118">
        <f>'Imports - Data (Adjusted) - 1'!BS131/'Imports - Data (Adjusted) - 1'!BR131</f>
        <v>3.34</v>
      </c>
      <c r="AO132" s="15" t="s">
        <v>7</v>
      </c>
      <c r="AP132" s="116">
        <f>'Imports - Data (Adjusted) - 1'!BV131/'Imports - Data (Adjusted) - 1'!BU131</f>
        <v>3.3333333333333335</v>
      </c>
    </row>
    <row r="133" spans="1:42" x14ac:dyDescent="0.3">
      <c r="A133" s="180" t="s">
        <v>208</v>
      </c>
      <c r="B133" s="256" t="s">
        <v>359</v>
      </c>
      <c r="C133" s="51"/>
      <c r="D133" s="113"/>
      <c r="E133" s="20"/>
      <c r="F133" s="113"/>
      <c r="G133" s="18"/>
      <c r="H133" s="108"/>
      <c r="I133" s="108"/>
      <c r="J133" s="18"/>
      <c r="K133" s="114"/>
      <c r="L133" s="114"/>
      <c r="M133" s="18"/>
      <c r="N133" s="108"/>
      <c r="O133" s="108"/>
      <c r="P133" s="115"/>
      <c r="Q133" s="48"/>
      <c r="R133" s="113"/>
      <c r="S133" s="114"/>
      <c r="T133" s="114"/>
      <c r="U133" s="18" t="s">
        <v>7</v>
      </c>
      <c r="V133" s="113">
        <f>'Imports - Data (Adjusted) - 1'!AP132/'Imports - Data (Adjusted) - 1'!AO132</f>
        <v>1</v>
      </c>
      <c r="W133" s="113">
        <f>'Imports - Data (Adjusted) - 1'!AR132/'Imports - Data (Adjusted) - 1'!AQ132</f>
        <v>1</v>
      </c>
      <c r="X133" s="113">
        <f>'Imports - Data (Adjusted) - 1'!AT132/'Imports - Data (Adjusted) - 1'!AS132</f>
        <v>1</v>
      </c>
      <c r="Y133" s="18" t="s">
        <v>7</v>
      </c>
      <c r="Z133" s="108">
        <f>'Imports - Data (Adjusted) - 1'!AW132/'Imports - Data (Adjusted) - 1'!AV132</f>
        <v>0.8</v>
      </c>
      <c r="AA133" s="18" t="s">
        <v>7</v>
      </c>
      <c r="AB133" s="116">
        <f>'Imports - Data (Adjusted) - 1'!AZ132/'Imports - Data (Adjusted) - 1'!AY132</f>
        <v>0.6</v>
      </c>
      <c r="AC133" s="108">
        <f>'Imports - Data (Adjusted) - 1'!BB132/'Imports - Data (Adjusted) - 1'!BA132</f>
        <v>0.55202492211838006</v>
      </c>
      <c r="AD133" s="108">
        <f>'Imports - Data (Adjusted) - 1'!BD132/'Imports - Data (Adjusted) - 1'!BC132</f>
        <v>0.66666666666666674</v>
      </c>
      <c r="AE133" s="18" t="s">
        <v>7</v>
      </c>
      <c r="AF133" s="117"/>
      <c r="AG133" s="18" t="s">
        <v>7</v>
      </c>
      <c r="AH133" s="117">
        <f>'Imports - Data (Adjusted) - 1'!BJ132/'Imports - Data (Adjusted) - 1'!BI132</f>
        <v>0.4</v>
      </c>
      <c r="AI133" s="15" t="s">
        <v>7</v>
      </c>
      <c r="AJ133" s="118">
        <f>'Imports - Data (Adjusted) - 1'!BM132/'Imports - Data (Adjusted) - 1'!BL132</f>
        <v>0.93633125556544972</v>
      </c>
      <c r="AK133" s="15" t="s">
        <v>7</v>
      </c>
      <c r="AL133" s="118">
        <f>'Imports - Data (Adjusted) - 1'!BP132/'Imports - Data (Adjusted) - 1'!BO132</f>
        <v>0.53333333333333333</v>
      </c>
      <c r="AM133" s="15" t="s">
        <v>7</v>
      </c>
      <c r="AN133" s="118">
        <f>'Imports - Data (Adjusted) - 1'!BS132/'Imports - Data (Adjusted) - 1'!BR132</f>
        <v>0.53400000000000003</v>
      </c>
      <c r="AO133" s="15" t="s">
        <v>7</v>
      </c>
      <c r="AP133" s="116">
        <f>'Imports - Data (Adjusted) - 1'!BV132/'Imports - Data (Adjusted) - 1'!BU132</f>
        <v>0.53807106598984766</v>
      </c>
    </row>
    <row r="134" spans="1:42" x14ac:dyDescent="0.3">
      <c r="A134" s="188" t="s">
        <v>209</v>
      </c>
      <c r="B134" s="256" t="s">
        <v>359</v>
      </c>
      <c r="C134" s="51"/>
      <c r="D134" s="113"/>
      <c r="E134" s="20"/>
      <c r="F134" s="113"/>
      <c r="G134" s="18"/>
      <c r="H134" s="108"/>
      <c r="I134" s="108"/>
      <c r="J134" s="18"/>
      <c r="K134" s="114"/>
      <c r="L134" s="114"/>
      <c r="M134" s="18"/>
      <c r="N134" s="108"/>
      <c r="O134" s="108"/>
      <c r="P134" s="115"/>
      <c r="Q134" s="48"/>
      <c r="R134" s="113"/>
      <c r="S134" s="114"/>
      <c r="T134" s="114"/>
      <c r="U134" s="18" t="s">
        <v>7</v>
      </c>
      <c r="V134" s="113">
        <f>'Imports - Data (Adjusted) - 1'!AP133/'Imports - Data (Adjusted) - 1'!AO133</f>
        <v>0.13750000000000001</v>
      </c>
      <c r="W134" s="113">
        <f>'Imports - Data (Adjusted) - 1'!AR133/'Imports - Data (Adjusted) - 1'!AQ133</f>
        <v>0.27495652173913043</v>
      </c>
      <c r="X134" s="113">
        <f>'Imports - Data (Adjusted) - 1'!AT133/'Imports - Data (Adjusted) - 1'!AS133</f>
        <v>0.15301204819277109</v>
      </c>
      <c r="Y134" s="18" t="s">
        <v>7</v>
      </c>
      <c r="Z134" s="108">
        <f>'Imports - Data (Adjusted) - 1'!AW133/'Imports - Data (Adjusted) - 1'!AV133</f>
        <v>0.26636363636363636</v>
      </c>
      <c r="AA134" s="18" t="s">
        <v>7</v>
      </c>
      <c r="AB134" s="116">
        <f>'Imports - Data (Adjusted) - 1'!AZ133/'Imports - Data (Adjusted) - 1'!AY133</f>
        <v>0.24987654320987654</v>
      </c>
      <c r="AC134" s="108">
        <f>'Imports - Data (Adjusted) - 1'!BB133/'Imports - Data (Adjusted) - 1'!BA133</f>
        <v>0.20850094876660341</v>
      </c>
      <c r="AD134" s="108">
        <f>'Imports - Data (Adjusted) - 1'!BD133/'Imports - Data (Adjusted) - 1'!BC133</f>
        <v>0.26666666666666666</v>
      </c>
      <c r="AE134" s="18" t="s">
        <v>7</v>
      </c>
      <c r="AF134" s="117">
        <f>'Imports - Data (Adjusted) - 1'!BG133/'Imports - Data (Adjusted) - 1'!BF133</f>
        <v>0.2</v>
      </c>
      <c r="AG134" s="18" t="s">
        <v>7</v>
      </c>
      <c r="AH134" s="117">
        <f>'Imports - Data (Adjusted) - 1'!BJ133/'Imports - Data (Adjusted) - 1'!BI133</f>
        <v>0.26666666666666666</v>
      </c>
      <c r="AI134" s="15" t="s">
        <v>7</v>
      </c>
      <c r="AJ134" s="118">
        <f>'Imports - Data (Adjusted) - 1'!BM133/'Imports - Data (Adjusted) - 1'!BL133</f>
        <v>0.26663677130044844</v>
      </c>
      <c r="AK134" s="15" t="s">
        <v>7</v>
      </c>
      <c r="AL134" s="118">
        <f>'Imports - Data (Adjusted) - 1'!BP133/'Imports - Data (Adjusted) - 1'!BO133</f>
        <v>0.33322580645161293</v>
      </c>
      <c r="AM134" s="15" t="s">
        <v>7</v>
      </c>
      <c r="AN134" s="118">
        <f>'Imports - Data (Adjusted) - 1'!BS133/'Imports - Data (Adjusted) - 1'!BR133</f>
        <v>0.2961111111111111</v>
      </c>
      <c r="AO134" s="15" t="s">
        <v>7</v>
      </c>
      <c r="AP134" s="116">
        <f>'Imports - Data (Adjusted) - 1'!BV133/'Imports - Data (Adjusted) - 1'!BU133</f>
        <v>0.29634221946683198</v>
      </c>
    </row>
    <row r="135" spans="1:42" x14ac:dyDescent="0.3">
      <c r="A135" s="25" t="s">
        <v>23</v>
      </c>
      <c r="B135" s="256" t="s">
        <v>359</v>
      </c>
      <c r="C135" s="51"/>
      <c r="D135" s="113"/>
      <c r="E135" s="20"/>
      <c r="F135" s="113"/>
      <c r="G135" s="18"/>
      <c r="H135" s="108"/>
      <c r="I135" s="108"/>
      <c r="J135" s="18"/>
      <c r="K135" s="114"/>
      <c r="L135" s="114"/>
      <c r="M135" s="18"/>
      <c r="N135" s="108"/>
      <c r="O135" s="108"/>
      <c r="P135" s="115"/>
      <c r="Q135" s="48"/>
      <c r="R135" s="113"/>
      <c r="S135" s="114"/>
      <c r="T135" s="114"/>
      <c r="U135" s="18"/>
      <c r="V135" s="113"/>
      <c r="W135" s="113"/>
      <c r="X135" s="113"/>
      <c r="Y135" s="18"/>
      <c r="Z135" s="108"/>
      <c r="AA135" s="18" t="s">
        <v>7</v>
      </c>
      <c r="AD135" s="108">
        <f>'Imports - Data (Adjusted) - 1'!BD134/'Imports - Data (Adjusted) - 1'!BC134</f>
        <v>1.3333333333333335</v>
      </c>
      <c r="AE135" s="18"/>
      <c r="AF135" s="117"/>
      <c r="AG135" s="18"/>
      <c r="AH135" s="117"/>
      <c r="AI135" s="48"/>
      <c r="AJ135" s="118"/>
      <c r="AL135" s="118"/>
      <c r="AN135" s="118"/>
    </row>
    <row r="136" spans="1:42" x14ac:dyDescent="0.3">
      <c r="A136" s="222" t="s">
        <v>287</v>
      </c>
      <c r="B136" s="256" t="s">
        <v>353</v>
      </c>
      <c r="C136" s="51"/>
      <c r="D136" s="113"/>
      <c r="E136" s="20"/>
      <c r="F136" s="113"/>
      <c r="G136" s="18"/>
      <c r="H136" s="108"/>
      <c r="I136" s="108"/>
      <c r="J136" s="18"/>
      <c r="K136" s="114"/>
      <c r="L136" s="114"/>
      <c r="M136" s="18"/>
      <c r="N136" s="108"/>
      <c r="O136" s="108"/>
      <c r="P136" s="115"/>
      <c r="Q136" s="48"/>
      <c r="R136" s="113"/>
      <c r="S136" s="114"/>
      <c r="T136" s="114"/>
      <c r="U136" s="18"/>
      <c r="V136" s="113"/>
      <c r="W136" s="113"/>
      <c r="X136" s="113"/>
      <c r="Y136" s="18"/>
      <c r="Z136" s="108"/>
      <c r="AE136" s="18"/>
      <c r="AF136" s="117"/>
      <c r="AG136" s="18"/>
      <c r="AH136" s="117"/>
      <c r="AI136" s="48"/>
      <c r="AJ136" s="118"/>
      <c r="AL136" s="118"/>
      <c r="AN136" s="118"/>
    </row>
    <row r="137" spans="1:42" x14ac:dyDescent="0.3">
      <c r="A137" s="180" t="s">
        <v>105</v>
      </c>
      <c r="B137" s="256" t="s">
        <v>364</v>
      </c>
      <c r="C137" s="18" t="s">
        <v>25</v>
      </c>
      <c r="D137" s="113">
        <f>'Imports - Data (Adjusted) - 1'!L136/'Imports - Data (Adjusted) - 1'!K136</f>
        <v>0.45025641025641028</v>
      </c>
      <c r="E137" s="20" t="s">
        <v>25</v>
      </c>
      <c r="F137" s="113">
        <f>'Imports - Data (Adjusted) - 1'!O136/'Imports - Data (Adjusted) - 1'!N136</f>
        <v>0.4443909484833895</v>
      </c>
      <c r="G137" s="18" t="s">
        <v>25</v>
      </c>
      <c r="H137" s="108"/>
      <c r="I137" s="108">
        <f>'Imports - Data (Adjusted) - 1'!T136/'Imports - Data (Adjusted) - 1'!S136</f>
        <v>0.51214285714285712</v>
      </c>
      <c r="J137" s="18" t="s">
        <v>25</v>
      </c>
      <c r="K137" s="114">
        <f>'Imports - Data (Adjusted) - 1'!W136/'Imports - Data (Adjusted) - 1'!V136</f>
        <v>0.49658246656760774</v>
      </c>
      <c r="L137" s="114">
        <f>'Imports - Data (Adjusted) - 1'!Y136/'Imports - Data (Adjusted) - 1'!X136</f>
        <v>0.44874213836477989</v>
      </c>
      <c r="M137" s="18" t="s">
        <v>25</v>
      </c>
      <c r="N137" s="108">
        <f>'Imports - Data (Adjusted) - 1'!AB136/'Imports - Data (Adjusted) - 1'!AA136</f>
        <v>0.45833333333333331</v>
      </c>
      <c r="O137" s="108"/>
      <c r="P137" s="115">
        <f>'Imports - Data (Adjusted) - 1'!AF136/'Imports - Data (Adjusted) - 1'!AE136</f>
        <v>0.51330923430824849</v>
      </c>
      <c r="Q137" s="48" t="s">
        <v>25</v>
      </c>
      <c r="R137" s="113">
        <f>'Imports - Data (Adjusted) - 1'!AI136/'Imports - Data (Adjusted) - 1'!AH136</f>
        <v>0.50042869391254641</v>
      </c>
      <c r="S137" s="114">
        <f>'Imports - Data (Adjusted) - 1'!AK136/'Imports - Data (Adjusted) - 1'!AJ136</f>
        <v>0.5149117468046257</v>
      </c>
      <c r="T137" s="114">
        <f>'Imports - Data (Adjusted) - 1'!AM136/'Imports - Data (Adjusted) - 1'!AL136</f>
        <v>0.46657142857142858</v>
      </c>
      <c r="U137" s="18" t="s">
        <v>25</v>
      </c>
      <c r="V137" s="113">
        <f>'Imports - Data (Adjusted) - 1'!AP136/'Imports - Data (Adjusted) - 1'!AO136</f>
        <v>0.49439728353140916</v>
      </c>
      <c r="W137" s="113">
        <f>'Imports - Data (Adjusted) - 1'!AR136/'Imports - Data (Adjusted) - 1'!AQ136</f>
        <v>0.49330708661417322</v>
      </c>
      <c r="X137" s="113">
        <f>'Imports - Data (Adjusted) - 1'!AT136/'Imports - Data (Adjusted) - 1'!AS136</f>
        <v>0.4455108359133127</v>
      </c>
      <c r="Y137" s="18" t="s">
        <v>25</v>
      </c>
      <c r="Z137" s="108">
        <f>'Imports - Data (Adjusted) - 1'!AW136/'Imports - Data (Adjusted) - 1'!AV136</f>
        <v>0.5</v>
      </c>
      <c r="AA137" s="18" t="s">
        <v>25</v>
      </c>
      <c r="AB137" s="116">
        <f>'Imports - Data (Adjusted) - 1'!AZ136/'Imports - Data (Adjusted) - 1'!AY136</f>
        <v>0.51872427983539093</v>
      </c>
      <c r="AC137" s="108">
        <f>'Imports - Data (Adjusted) - 1'!BB136/'Imports - Data (Adjusted) - 1'!BA136</f>
        <v>0.54999039385206538</v>
      </c>
      <c r="AE137" s="18"/>
      <c r="AF137" s="117"/>
      <c r="AG137" s="18"/>
      <c r="AH137" s="117"/>
      <c r="AI137" s="48"/>
      <c r="AJ137" s="118"/>
      <c r="AL137" s="118"/>
      <c r="AN137" s="118"/>
    </row>
    <row r="138" spans="1:42" x14ac:dyDescent="0.3">
      <c r="A138" s="180" t="s">
        <v>399</v>
      </c>
      <c r="B138" s="256" t="s">
        <v>353</v>
      </c>
      <c r="C138" s="18"/>
      <c r="D138" s="113"/>
      <c r="E138" s="20"/>
      <c r="F138" s="113"/>
      <c r="G138" s="18"/>
      <c r="H138" s="108"/>
      <c r="I138" s="108"/>
      <c r="J138" s="18"/>
      <c r="K138" s="114"/>
      <c r="L138" s="114"/>
      <c r="M138" s="18"/>
      <c r="N138" s="108"/>
      <c r="O138" s="108"/>
      <c r="P138" s="115"/>
      <c r="Q138" s="48"/>
      <c r="R138" s="113"/>
      <c r="S138" s="114"/>
      <c r="T138" s="114"/>
      <c r="U138" s="18"/>
      <c r="V138" s="113"/>
      <c r="W138" s="113"/>
      <c r="X138" s="113"/>
      <c r="Y138" s="18"/>
      <c r="Z138" s="108"/>
      <c r="AE138" s="18"/>
      <c r="AF138" s="117"/>
      <c r="AG138" s="49"/>
      <c r="AH138" s="117">
        <f>'Imports - Data (Adjusted) - 1'!BJ137/'Imports - Data (Adjusted) - 1'!BI137</f>
        <v>0.66666666666666663</v>
      </c>
      <c r="AI138" s="48"/>
      <c r="AJ138" s="118"/>
      <c r="AL138" s="118"/>
      <c r="AN138" s="118"/>
    </row>
    <row r="139" spans="1:42" x14ac:dyDescent="0.3">
      <c r="A139" s="180" t="s">
        <v>343</v>
      </c>
      <c r="B139" s="256" t="s">
        <v>360</v>
      </c>
      <c r="C139" s="18" t="s">
        <v>24</v>
      </c>
      <c r="D139" s="113">
        <f>'Imports - Data (Adjusted) - 1'!L138/'Imports - Data (Adjusted) - 1'!K138</f>
        <v>0.75349999999999995</v>
      </c>
      <c r="E139" s="20" t="s">
        <v>24</v>
      </c>
      <c r="F139" s="113">
        <f>'Imports - Data (Adjusted) - 1'!O138/'Imports - Data (Adjusted) - 1'!N138</f>
        <v>0.64444444444444449</v>
      </c>
      <c r="G139" s="18" t="s">
        <v>24</v>
      </c>
      <c r="H139" s="108">
        <f>'Imports - Data (Adjusted) - 1'!R138/'Imports - Data (Adjusted) - 1'!Q138</f>
        <v>0.55918227108744201</v>
      </c>
      <c r="I139" s="108">
        <f>'Imports - Data (Adjusted) - 1'!T138/'Imports - Data (Adjusted) - 1'!S138</f>
        <v>0.5</v>
      </c>
      <c r="J139" s="18" t="s">
        <v>24</v>
      </c>
      <c r="K139" s="114">
        <f>'Imports - Data (Adjusted) - 1'!W138/'Imports - Data (Adjusted) - 1'!V138</f>
        <v>0.48245283018867924</v>
      </c>
      <c r="L139" s="114">
        <f>'Imports - Data (Adjusted) - 1'!Y138/'Imports - Data (Adjusted) - 1'!X138</f>
        <v>0.43930530164533821</v>
      </c>
      <c r="M139" s="18" t="s">
        <v>24</v>
      </c>
      <c r="N139" s="108">
        <f>'Imports - Data (Adjusted) - 1'!AB138/'Imports - Data (Adjusted) - 1'!AA138</f>
        <v>0.4305357142857143</v>
      </c>
      <c r="O139" s="108">
        <f>'Imports - Data (Adjusted) - 1'!AD138/'Imports - Data (Adjusted) - 1'!AC138</f>
        <v>0.49236846830669778</v>
      </c>
      <c r="P139" s="115">
        <f>'Imports - Data (Adjusted) - 1'!AF138/'Imports - Data (Adjusted) - 1'!AE138</f>
        <v>0.47113095238095237</v>
      </c>
      <c r="Q139" s="48"/>
      <c r="R139" s="113"/>
      <c r="S139" s="114"/>
      <c r="T139" s="114"/>
      <c r="U139" s="18"/>
      <c r="V139" s="113"/>
      <c r="W139" s="113"/>
      <c r="X139" s="113"/>
      <c r="Y139" s="18"/>
      <c r="Z139" s="108"/>
      <c r="AE139" s="18"/>
      <c r="AF139" s="117"/>
      <c r="AG139" s="49"/>
      <c r="AH139" s="117"/>
      <c r="AI139" s="48"/>
      <c r="AJ139" s="118"/>
      <c r="AL139" s="118"/>
      <c r="AN139" s="118"/>
    </row>
    <row r="140" spans="1:42" x14ac:dyDescent="0.3">
      <c r="A140" s="180" t="s">
        <v>393</v>
      </c>
      <c r="B140" s="256" t="s">
        <v>360</v>
      </c>
      <c r="C140" s="18"/>
      <c r="D140" s="113"/>
      <c r="E140" s="20"/>
      <c r="F140" s="113"/>
      <c r="G140" s="18"/>
      <c r="H140" s="108"/>
      <c r="I140" s="108"/>
      <c r="J140" s="18"/>
      <c r="K140" s="114"/>
      <c r="L140" s="114"/>
      <c r="M140" s="18"/>
      <c r="N140" s="108"/>
      <c r="O140" s="108"/>
      <c r="P140" s="115"/>
      <c r="Q140" s="48" t="s">
        <v>24</v>
      </c>
      <c r="R140" s="113">
        <f>'Imports - Data (Adjusted) - 1'!AI139/'Imports - Data (Adjusted) - 1'!AH139</f>
        <v>0.47959183673469385</v>
      </c>
      <c r="S140" s="114"/>
      <c r="T140" s="114"/>
      <c r="U140" s="18" t="s">
        <v>24</v>
      </c>
      <c r="V140" s="113">
        <f>'Imports - Data (Adjusted) - 1'!AP139/'Imports - Data (Adjusted) - 1'!AO139</f>
        <v>0.57505180273518441</v>
      </c>
      <c r="W140" s="113">
        <f>'Imports - Data (Adjusted) - 1'!AR139/'Imports - Data (Adjusted) - 1'!AQ139</f>
        <v>0.58845849802371542</v>
      </c>
      <c r="X140" s="113">
        <f>'Imports - Data (Adjusted) - 1'!AT139/'Imports - Data (Adjusted) - 1'!AS139</f>
        <v>0.6370607028753994</v>
      </c>
      <c r="Y140" s="18"/>
      <c r="Z140" s="108"/>
      <c r="AE140" s="18"/>
      <c r="AF140" s="117"/>
      <c r="AG140" s="49"/>
      <c r="AH140" s="117"/>
      <c r="AI140" s="48"/>
      <c r="AJ140" s="118"/>
      <c r="AL140" s="118"/>
      <c r="AN140" s="118"/>
    </row>
    <row r="141" spans="1:42" x14ac:dyDescent="0.3">
      <c r="A141" s="180" t="s">
        <v>210</v>
      </c>
      <c r="B141" s="256" t="s">
        <v>353</v>
      </c>
      <c r="C141" s="18"/>
      <c r="D141" s="113"/>
      <c r="E141" s="20"/>
      <c r="F141" s="113"/>
      <c r="G141" s="18"/>
      <c r="H141" s="108"/>
      <c r="I141" s="108"/>
      <c r="J141" s="18"/>
      <c r="K141" s="114"/>
      <c r="L141" s="114"/>
      <c r="M141" s="18"/>
      <c r="N141" s="108"/>
      <c r="O141" s="108"/>
      <c r="P141" s="115"/>
      <c r="Q141" s="48"/>
      <c r="R141" s="113"/>
      <c r="S141" s="114"/>
      <c r="T141" s="114"/>
      <c r="U141" s="18"/>
      <c r="V141" s="113"/>
      <c r="W141" s="113"/>
      <c r="X141" s="113"/>
      <c r="Y141" s="18"/>
      <c r="Z141" s="108"/>
      <c r="AE141" s="18"/>
      <c r="AF141" s="117"/>
      <c r="AG141" s="49"/>
      <c r="AH141" s="117"/>
      <c r="AI141" s="48"/>
      <c r="AJ141" s="118"/>
      <c r="AL141" s="118"/>
      <c r="AN141" s="118"/>
    </row>
    <row r="142" spans="1:42" x14ac:dyDescent="0.3">
      <c r="A142" s="180" t="s">
        <v>394</v>
      </c>
      <c r="B142" s="256" t="s">
        <v>364</v>
      </c>
      <c r="C142" s="18"/>
      <c r="D142" s="113"/>
      <c r="E142" s="20"/>
      <c r="F142" s="113"/>
      <c r="G142" s="18"/>
      <c r="H142" s="108"/>
      <c r="I142" s="108"/>
      <c r="J142" s="18"/>
      <c r="K142" s="114"/>
      <c r="L142" s="114"/>
      <c r="M142" s="18"/>
      <c r="N142" s="108"/>
      <c r="O142" s="108"/>
      <c r="P142" s="115"/>
      <c r="Q142" s="48"/>
      <c r="R142" s="113"/>
      <c r="S142" s="114"/>
      <c r="T142" s="114"/>
      <c r="U142" s="18"/>
      <c r="V142" s="113"/>
      <c r="W142" s="113"/>
      <c r="X142" s="113"/>
      <c r="Y142" s="18"/>
      <c r="Z142" s="108"/>
      <c r="AA142" s="18" t="s">
        <v>25</v>
      </c>
      <c r="AD142" s="108">
        <f>'Imports - Data (Adjusted) - 1'!BD141/'Imports - Data (Adjusted) - 1'!BC141</f>
        <v>0.75</v>
      </c>
      <c r="AE142" s="18" t="s">
        <v>25</v>
      </c>
      <c r="AF142" s="117">
        <f>'Imports - Data (Adjusted) - 1'!BG141/'Imports - Data (Adjusted) - 1'!BF141</f>
        <v>3</v>
      </c>
      <c r="AG142" s="18" t="s">
        <v>25</v>
      </c>
      <c r="AH142" s="117">
        <f>'Imports - Data (Adjusted) - 1'!BJ141/'Imports - Data (Adjusted) - 1'!BI141</f>
        <v>0.74998290598290596</v>
      </c>
      <c r="AI142" s="15" t="s">
        <v>25</v>
      </c>
      <c r="AJ142" s="118">
        <f>'Imports - Data (Adjusted) - 1'!BM141/'Imports - Data (Adjusted) - 1'!BL141</f>
        <v>3.0188679245283021</v>
      </c>
      <c r="AL142" s="118"/>
      <c r="AN142" s="118"/>
    </row>
    <row r="143" spans="1:42" x14ac:dyDescent="0.3">
      <c r="A143" s="25" t="s">
        <v>47</v>
      </c>
      <c r="B143" s="256" t="s">
        <v>359</v>
      </c>
      <c r="C143" s="18" t="s">
        <v>7</v>
      </c>
      <c r="D143" s="113">
        <f>'Imports - Data (Adjusted) - 1'!L142/'Imports - Data (Adjusted) - 1'!K142</f>
        <v>4.6147715196599366</v>
      </c>
      <c r="E143" s="20" t="s">
        <v>7</v>
      </c>
      <c r="F143" s="113">
        <f>'Imports - Data (Adjusted) - 1'!O142/'Imports - Data (Adjusted) - 1'!N142</f>
        <v>3.2522839072382292</v>
      </c>
      <c r="G143" s="18" t="s">
        <v>7</v>
      </c>
      <c r="H143" s="108">
        <f>'Imports - Data (Adjusted) - 1'!R142/'Imports - Data (Adjusted) - 1'!Q142</f>
        <v>1.9227272727272726</v>
      </c>
      <c r="I143" s="108">
        <f>'Imports - Data (Adjusted) - 1'!T142/'Imports - Data (Adjusted) - 1'!S142</f>
        <v>1.8690391459074733</v>
      </c>
      <c r="J143" s="18" t="s">
        <v>7</v>
      </c>
      <c r="K143" s="114">
        <f>'Imports - Data (Adjusted) - 1'!W142/'Imports - Data (Adjusted) - 1'!V142</f>
        <v>1.4953577280174768</v>
      </c>
      <c r="L143" s="114">
        <f>'Imports - Data (Adjusted) - 1'!Y142/'Imports - Data (Adjusted) - 1'!X142</f>
        <v>1.3181347150259068</v>
      </c>
      <c r="M143" s="18" t="s">
        <v>7</v>
      </c>
      <c r="N143" s="108">
        <f>'Imports - Data (Adjusted) - 1'!AB142/'Imports - Data (Adjusted) - 1'!AA142</f>
        <v>1.2775609756097561</v>
      </c>
      <c r="O143" s="108"/>
      <c r="P143" s="115"/>
      <c r="Q143" s="48" t="s">
        <v>7</v>
      </c>
      <c r="R143" s="113">
        <f>'Imports - Data (Adjusted) - 1'!AI142/'Imports - Data (Adjusted) - 1'!AH142</f>
        <v>0.96208651399491096</v>
      </c>
      <c r="S143" s="114">
        <f>'Imports - Data (Adjusted) - 1'!AK142/'Imports - Data (Adjusted) - 1'!AJ142</f>
        <v>1.3353408157678621</v>
      </c>
      <c r="T143" s="114">
        <f>'Imports - Data (Adjusted) - 1'!AM142/'Imports - Data (Adjusted) - 1'!AL142</f>
        <v>1.4108461101646792</v>
      </c>
      <c r="U143" s="18" t="s">
        <v>7</v>
      </c>
      <c r="V143" s="113">
        <f>'Imports - Data (Adjusted) - 1'!AP142/'Imports - Data (Adjusted) - 1'!AO142</f>
        <v>1.4205555555555556</v>
      </c>
      <c r="W143" s="113">
        <f>'Imports - Data (Adjusted) - 1'!AR142/'Imports - Data (Adjusted) - 1'!AQ142</f>
        <v>1.4109756097560975</v>
      </c>
      <c r="X143" s="113">
        <f>'Imports - Data (Adjusted) - 1'!AT142/'Imports - Data (Adjusted) - 1'!AS142</f>
        <v>1.7802476083286438</v>
      </c>
      <c r="Y143" s="18" t="s">
        <v>7</v>
      </c>
      <c r="Z143" s="108">
        <f>'Imports - Data (Adjusted) - 1'!AW142/'Imports - Data (Adjusted) - 1'!AV142</f>
        <v>1.8067834306366417</v>
      </c>
      <c r="AE143" s="48"/>
      <c r="AF143" s="117"/>
      <c r="AG143" s="48"/>
      <c r="AH143" s="117"/>
      <c r="AJ143" s="118"/>
      <c r="AL143" s="118"/>
      <c r="AN143" s="118"/>
    </row>
    <row r="144" spans="1:42" x14ac:dyDescent="0.3">
      <c r="A144" s="180" t="s">
        <v>211</v>
      </c>
      <c r="B144" s="256" t="s">
        <v>359</v>
      </c>
      <c r="C144" s="18"/>
      <c r="D144" s="113"/>
      <c r="E144" s="20"/>
      <c r="F144" s="113"/>
      <c r="G144" s="18"/>
      <c r="H144" s="108"/>
      <c r="I144" s="108"/>
      <c r="J144" s="18"/>
      <c r="K144" s="114"/>
      <c r="L144" s="114"/>
      <c r="M144" s="18" t="s">
        <v>7</v>
      </c>
      <c r="N144" s="108"/>
      <c r="O144" s="108">
        <f>'Imports - Data (Adjusted) - 1'!AD143/'Imports - Data (Adjusted) - 1'!AC143</f>
        <v>0.55975609756097566</v>
      </c>
      <c r="P144" s="115">
        <f>'Imports - Data (Adjusted) - 1'!AF143/'Imports - Data (Adjusted) - 1'!AE143</f>
        <v>0.81230769230769229</v>
      </c>
      <c r="Q144" s="48"/>
      <c r="R144" s="113"/>
      <c r="S144" s="114"/>
      <c r="T144" s="114"/>
      <c r="U144" s="18"/>
      <c r="V144" s="113"/>
      <c r="W144" s="113"/>
      <c r="X144" s="113"/>
      <c r="Y144" s="18"/>
      <c r="Z144" s="108"/>
      <c r="AA144" s="18" t="s">
        <v>7</v>
      </c>
      <c r="AB144" s="116">
        <f>'Imports - Data (Adjusted) - 1'!AZ143/'Imports - Data (Adjusted) - 1'!AY143</f>
        <v>0.43333333333333329</v>
      </c>
      <c r="AC144" s="108">
        <f>'Imports - Data (Adjusted) - 1'!BB143/'Imports - Data (Adjusted) - 1'!BA143</f>
        <v>1.1333333333333333</v>
      </c>
      <c r="AD144" s="108">
        <f>'Imports - Data (Adjusted) - 1'!BD143/'Imports - Data (Adjusted) - 1'!BC143</f>
        <v>1.1330655957161981</v>
      </c>
      <c r="AE144" s="18" t="s">
        <v>7</v>
      </c>
      <c r="AF144" s="117">
        <f>'Imports - Data (Adjusted) - 1'!BG143/'Imports - Data (Adjusted) - 1'!BF143</f>
        <v>1.1371428571428572</v>
      </c>
      <c r="AG144" s="18" t="s">
        <v>7</v>
      </c>
      <c r="AH144" s="117">
        <f>'Imports - Data (Adjusted) - 1'!BJ143/'Imports - Data (Adjusted) - 1'!BI143</f>
        <v>1.2063492063492065</v>
      </c>
      <c r="AI144" s="18" t="s">
        <v>7</v>
      </c>
      <c r="AJ144" s="118">
        <f>'Imports - Data (Adjusted) - 1'!BM143/'Imports - Data (Adjusted) - 1'!BL143</f>
        <v>1.1199113818886735</v>
      </c>
      <c r="AK144" s="18"/>
      <c r="AL144" s="118"/>
      <c r="AN144" s="118"/>
    </row>
    <row r="145" spans="1:42" x14ac:dyDescent="0.3">
      <c r="A145" s="180" t="s">
        <v>212</v>
      </c>
      <c r="B145" s="256" t="s">
        <v>359</v>
      </c>
      <c r="C145" s="18"/>
      <c r="D145" s="113"/>
      <c r="E145" s="20"/>
      <c r="F145" s="113"/>
      <c r="G145" s="18"/>
      <c r="H145" s="108"/>
      <c r="I145" s="108"/>
      <c r="J145" s="18"/>
      <c r="K145" s="114"/>
      <c r="L145" s="114"/>
      <c r="M145" s="18" t="s">
        <v>7</v>
      </c>
      <c r="N145" s="108"/>
      <c r="O145" s="108">
        <f>'Imports - Data (Adjusted) - 1'!AD144/'Imports - Data (Adjusted) - 1'!AC144</f>
        <v>1.5916666666666666</v>
      </c>
      <c r="P145" s="115">
        <f>'Imports - Data (Adjusted) - 1'!AF144/'Imports - Data (Adjusted) - 1'!AE144</f>
        <v>1.4965517241379311</v>
      </c>
      <c r="Q145" s="48"/>
      <c r="R145" s="113"/>
      <c r="S145" s="114"/>
      <c r="T145" s="114"/>
      <c r="U145" s="18"/>
      <c r="V145" s="113"/>
      <c r="W145" s="113"/>
      <c r="X145" s="113"/>
      <c r="Y145" s="18"/>
      <c r="Z145" s="108"/>
      <c r="AA145" s="18" t="s">
        <v>7</v>
      </c>
      <c r="AB145" s="116">
        <f>'Imports - Data (Adjusted) - 1'!AZ144/'Imports - Data (Adjusted) - 1'!AY144</f>
        <v>1.5665306122448981</v>
      </c>
      <c r="AC145" s="108">
        <f>'Imports - Data (Adjusted) - 1'!BB144/'Imports - Data (Adjusted) - 1'!BA144</f>
        <v>1.6334776334776333</v>
      </c>
      <c r="AD145" s="108">
        <f>'Imports - Data (Adjusted) - 1'!BD144/'Imports - Data (Adjusted) - 1'!BC144</f>
        <v>1.6666666666666667</v>
      </c>
      <c r="AE145" s="18" t="s">
        <v>7</v>
      </c>
      <c r="AF145" s="117">
        <f>'Imports - Data (Adjusted) - 1'!BG144/'Imports - Data (Adjusted) - 1'!BF144</f>
        <v>4.6666666666666661</v>
      </c>
      <c r="AG145" s="18" t="s">
        <v>7</v>
      </c>
      <c r="AH145" s="117">
        <f>'Imports - Data (Adjusted) - 1'!BJ144/'Imports - Data (Adjusted) - 1'!BI144</f>
        <v>4.8208695652173912</v>
      </c>
      <c r="AI145" s="18" t="s">
        <v>7</v>
      </c>
      <c r="AJ145" s="118">
        <f>'Imports - Data (Adjusted) - 1'!BM144/'Imports - Data (Adjusted) - 1'!BL144</f>
        <v>1.8339622641509434</v>
      </c>
      <c r="AK145" s="18"/>
      <c r="AL145" s="118"/>
      <c r="AN145" s="118"/>
    </row>
    <row r="146" spans="1:42" x14ac:dyDescent="0.3">
      <c r="A146" s="180" t="s">
        <v>395</v>
      </c>
      <c r="B146" s="256" t="s">
        <v>359</v>
      </c>
      <c r="C146" s="18"/>
      <c r="D146" s="113"/>
      <c r="E146" s="20"/>
      <c r="F146" s="113"/>
      <c r="G146" s="18"/>
      <c r="H146" s="108"/>
      <c r="I146" s="108"/>
      <c r="J146" s="18"/>
      <c r="K146" s="114"/>
      <c r="L146" s="114"/>
      <c r="M146" s="18" t="s">
        <v>7</v>
      </c>
      <c r="N146" s="108"/>
      <c r="O146" s="108">
        <f>'Imports - Data (Adjusted) - 1'!AD145/'Imports - Data (Adjusted) - 1'!AC145</f>
        <v>1.1763888888888889</v>
      </c>
      <c r="P146" s="115">
        <f>'Imports - Data (Adjusted) - 1'!AF145/'Imports - Data (Adjusted) - 1'!AE145</f>
        <v>1.6324404761904763</v>
      </c>
      <c r="Q146" s="48"/>
      <c r="R146" s="113"/>
      <c r="S146" s="114"/>
      <c r="T146" s="114"/>
      <c r="U146" s="18"/>
      <c r="V146" s="113"/>
      <c r="W146" s="113"/>
      <c r="X146" s="113"/>
      <c r="Y146" s="18"/>
      <c r="Z146" s="108"/>
      <c r="AA146" s="18" t="s">
        <v>7</v>
      </c>
      <c r="AB146" s="116">
        <f>'Imports - Data (Adjusted) - 1'!AZ145/'Imports - Data (Adjusted) - 1'!AY145</f>
        <v>2.4666666666666668</v>
      </c>
      <c r="AC146" s="108">
        <f>'Imports - Data (Adjusted) - 1'!BB145/'Imports - Data (Adjusted) - 1'!BA145</f>
        <v>2.5</v>
      </c>
      <c r="AD146" s="108">
        <f>'Imports - Data (Adjusted) - 1'!BD145/'Imports - Data (Adjusted) - 1'!BC145</f>
        <v>2.8</v>
      </c>
      <c r="AE146" s="18" t="s">
        <v>7</v>
      </c>
      <c r="AF146" s="117">
        <f>'Imports - Data (Adjusted) - 1'!BG145/'Imports - Data (Adjusted) - 1'!BF145</f>
        <v>3.082611424984306</v>
      </c>
      <c r="AG146" s="18" t="s">
        <v>7</v>
      </c>
      <c r="AH146" s="117">
        <f>'Imports - Data (Adjusted) - 1'!BJ145/'Imports - Data (Adjusted) - 1'!BI145</f>
        <v>2.9333333333333331</v>
      </c>
      <c r="AI146" s="18" t="s">
        <v>7</v>
      </c>
      <c r="AJ146" s="118">
        <f>'Imports - Data (Adjusted) - 1'!BM145/'Imports - Data (Adjusted) - 1'!BL145</f>
        <v>2.6677350427350426</v>
      </c>
      <c r="AK146" s="18"/>
      <c r="AL146" s="118"/>
      <c r="AN146" s="118"/>
    </row>
    <row r="147" spans="1:42" x14ac:dyDescent="0.3">
      <c r="A147" s="180" t="s">
        <v>213</v>
      </c>
      <c r="B147" s="256" t="s">
        <v>359</v>
      </c>
      <c r="C147" s="18"/>
      <c r="D147" s="113"/>
      <c r="E147" s="20"/>
      <c r="F147" s="113"/>
      <c r="G147" s="18"/>
      <c r="H147" s="108"/>
      <c r="I147" s="108"/>
      <c r="J147" s="18"/>
      <c r="K147" s="114"/>
      <c r="L147" s="114"/>
      <c r="M147" s="18" t="s">
        <v>7</v>
      </c>
      <c r="N147" s="108"/>
      <c r="O147" s="108"/>
      <c r="P147" s="115">
        <f>'Imports - Data (Adjusted) - 1'!AF146/'Imports - Data (Adjusted) - 1'!AE146</f>
        <v>0.81534883720930229</v>
      </c>
      <c r="Q147" s="48"/>
      <c r="R147" s="113"/>
      <c r="S147" s="114"/>
      <c r="T147" s="114"/>
      <c r="V147" s="113"/>
      <c r="W147" s="113"/>
      <c r="X147" s="113"/>
      <c r="Z147" s="108"/>
      <c r="AA147" s="18" t="s">
        <v>7</v>
      </c>
      <c r="AB147" s="116">
        <f>'Imports - Data (Adjusted) - 1'!AZ146/'Imports - Data (Adjusted) - 1'!AY146</f>
        <v>5.5883512544802869</v>
      </c>
      <c r="AC147" s="108">
        <f>'Imports - Data (Adjusted) - 1'!BB146/'Imports - Data (Adjusted) - 1'!BA146</f>
        <v>5.5892319873317495</v>
      </c>
      <c r="AE147" s="18"/>
      <c r="AF147" s="117"/>
      <c r="AG147" s="18"/>
      <c r="AH147" s="117"/>
      <c r="AI147" s="48"/>
      <c r="AJ147" s="118"/>
      <c r="AL147" s="118"/>
      <c r="AN147" s="118"/>
    </row>
    <row r="148" spans="1:42" x14ac:dyDescent="0.3">
      <c r="A148" s="25" t="s">
        <v>26</v>
      </c>
      <c r="B148" s="256" t="s">
        <v>353</v>
      </c>
      <c r="C148" s="18"/>
      <c r="D148" s="113"/>
      <c r="E148" s="20"/>
      <c r="F148" s="113"/>
      <c r="G148" s="18"/>
      <c r="H148" s="108"/>
      <c r="I148" s="108"/>
      <c r="J148" s="18"/>
      <c r="K148" s="114"/>
      <c r="L148" s="114"/>
      <c r="M148" s="18"/>
      <c r="N148" s="108"/>
      <c r="O148" s="108"/>
      <c r="P148" s="115"/>
      <c r="Q148" s="48"/>
      <c r="R148" s="113"/>
      <c r="S148" s="114"/>
      <c r="T148" s="114"/>
      <c r="U148" s="18"/>
      <c r="V148" s="113"/>
      <c r="W148" s="113"/>
      <c r="X148" s="113"/>
      <c r="Y148" s="18"/>
      <c r="Z148" s="108"/>
      <c r="AE148" s="18"/>
      <c r="AF148" s="117"/>
      <c r="AG148" s="49"/>
      <c r="AH148" s="117"/>
      <c r="AI148" s="48"/>
      <c r="AJ148" s="118"/>
      <c r="AL148" s="118"/>
      <c r="AN148" s="118"/>
    </row>
    <row r="149" spans="1:42" x14ac:dyDescent="0.3">
      <c r="A149" s="180" t="s">
        <v>214</v>
      </c>
      <c r="B149" s="256" t="s">
        <v>359</v>
      </c>
      <c r="C149" s="18" t="s">
        <v>7</v>
      </c>
      <c r="D149" s="113">
        <f>'Imports - Data (Adjusted) - 1'!L148/'Imports - Data (Adjusted) - 1'!K148</f>
        <v>1.1507246376811595</v>
      </c>
      <c r="E149" s="20" t="s">
        <v>7</v>
      </c>
      <c r="F149" s="113">
        <f>'Imports - Data (Adjusted) - 1'!O148/'Imports - Data (Adjusted) - 1'!N148</f>
        <v>1.1621621621621621</v>
      </c>
      <c r="G149" s="18"/>
      <c r="H149" s="108"/>
      <c r="I149" s="108"/>
      <c r="J149" s="18" t="s">
        <v>7</v>
      </c>
      <c r="K149" s="114">
        <f>'Imports - Data (Adjusted) - 1'!W148/'Imports - Data (Adjusted) - 1'!V148</f>
        <v>1.2308571428571429</v>
      </c>
      <c r="L149" s="114">
        <f>'Imports - Data (Adjusted) - 1'!Y148/'Imports - Data (Adjusted) - 1'!X148</f>
        <v>1.0976190476190477</v>
      </c>
      <c r="M149" s="18" t="s">
        <v>7</v>
      </c>
      <c r="N149" s="108">
        <f>'Imports - Data (Adjusted) - 1'!AB148/'Imports - Data (Adjusted) - 1'!AA148</f>
        <v>1.0833333333333333</v>
      </c>
      <c r="O149" s="108">
        <f>'Imports - Data (Adjusted) - 1'!AD148/'Imports - Data (Adjusted) - 1'!AC148</f>
        <v>1.1905882352941177</v>
      </c>
      <c r="P149" s="115">
        <f>'Imports - Data (Adjusted) - 1'!AF148/'Imports - Data (Adjusted) - 1'!AE148</f>
        <v>1.1869565217391305</v>
      </c>
      <c r="Q149" s="48" t="s">
        <v>7</v>
      </c>
      <c r="R149" s="113">
        <f>'Imports - Data (Adjusted) - 1'!AI148/'Imports - Data (Adjusted) - 1'!AH148</f>
        <v>1.1879518072289157</v>
      </c>
      <c r="S149" s="114">
        <f>'Imports - Data (Adjusted) - 1'!AK148/'Imports - Data (Adjusted) - 1'!AJ148</f>
        <v>1.1664739884393063</v>
      </c>
      <c r="T149" s="114">
        <f>'Imports - Data (Adjusted) - 1'!AM148/'Imports - Data (Adjusted) - 1'!AL148</f>
        <v>0.93324432576769023</v>
      </c>
      <c r="U149" s="18" t="s">
        <v>7</v>
      </c>
      <c r="V149" s="113">
        <f>'Imports - Data (Adjusted) - 1'!AP148/'Imports - Data (Adjusted) - 1'!AO148</f>
        <v>0.93333333333333335</v>
      </c>
      <c r="W149" s="113">
        <f>'Imports - Data (Adjusted) - 1'!AR148/'Imports - Data (Adjusted) - 1'!AQ148</f>
        <v>0.93333333333333335</v>
      </c>
      <c r="X149" s="113">
        <f>'Imports - Data (Adjusted) - 1'!AT148/'Imports - Data (Adjusted) - 1'!AS148</f>
        <v>0.86710526315789471</v>
      </c>
      <c r="Y149" s="18" t="s">
        <v>7</v>
      </c>
      <c r="Z149" s="108">
        <f>'Imports - Data (Adjusted) - 1'!AW148/'Imports - Data (Adjusted) - 1'!AV148</f>
        <v>0.83269230769230773</v>
      </c>
      <c r="AA149" s="20" t="s">
        <v>7</v>
      </c>
      <c r="AB149" s="116">
        <f>'Imports - Data (Adjusted) - 1'!AZ148/'Imports - Data (Adjusted) - 1'!AY148</f>
        <v>0.86681945505474922</v>
      </c>
      <c r="AC149" s="108">
        <f>'Imports - Data (Adjusted) - 1'!BB148/'Imports - Data (Adjusted) - 1'!BA148</f>
        <v>0.80456308464522019</v>
      </c>
      <c r="AD149" s="108">
        <f>'Imports - Data (Adjusted) - 1'!BD148/'Imports - Data (Adjusted) - 1'!BC148</f>
        <v>0.94404761904761902</v>
      </c>
      <c r="AE149" s="20" t="s">
        <v>7</v>
      </c>
      <c r="AF149" s="117">
        <f>'Imports - Data (Adjusted) - 1'!BG148/'Imports - Data (Adjusted) - 1'!BF148</f>
        <v>0.8666666666666667</v>
      </c>
      <c r="AG149" s="20" t="s">
        <v>7</v>
      </c>
      <c r="AH149" s="117">
        <f>'Imports - Data (Adjusted) - 1'!BJ148/'Imports - Data (Adjusted) - 1'!BI148</f>
        <v>0.93333333333333324</v>
      </c>
      <c r="AI149" s="18" t="s">
        <v>7</v>
      </c>
      <c r="AJ149" s="118">
        <f>'Imports - Data (Adjusted) - 1'!BM148/'Imports - Data (Adjusted) - 1'!BL148</f>
        <v>0.90999099909990999</v>
      </c>
      <c r="AK149" s="18" t="s">
        <v>7</v>
      </c>
      <c r="AL149" s="118">
        <f>'Imports - Data (Adjusted) - 1'!BP148/'Imports - Data (Adjusted) - 1'!BO148/D191</f>
        <v>0.84285714285714286</v>
      </c>
      <c r="AM149" s="18" t="s">
        <v>7</v>
      </c>
      <c r="AN149" s="118">
        <f>'Imports - Data (Adjusted) - 1'!BS148/'Imports - Data (Adjusted) - 1'!BR148/D191</f>
        <v>0.660377358490566</v>
      </c>
      <c r="AO149" s="18" t="s">
        <v>7</v>
      </c>
      <c r="AP149" s="116">
        <f>'Imports - Data (Adjusted) - 1'!BV148/'Imports - Data (Adjusted) - 1'!BU148/D191</f>
        <v>0.53714285714285714</v>
      </c>
    </row>
    <row r="150" spans="1:42" ht="15.6" x14ac:dyDescent="0.3">
      <c r="A150" s="228" t="s">
        <v>74</v>
      </c>
      <c r="B150" s="256" t="s">
        <v>359</v>
      </c>
      <c r="C150" s="18" t="s">
        <v>7</v>
      </c>
      <c r="D150" s="113">
        <f>'Imports - Data (Adjusted) - 1'!L149/'Imports - Data (Adjusted) - 1'!K149</f>
        <v>0.92634014654839958</v>
      </c>
      <c r="E150" s="20" t="s">
        <v>7</v>
      </c>
      <c r="F150" s="113">
        <f>'Imports - Data (Adjusted) - 1'!O149/'Imports - Data (Adjusted) - 1'!N149</f>
        <v>0.94007633587786255</v>
      </c>
      <c r="G150" s="18"/>
      <c r="H150" s="108"/>
      <c r="I150" s="108"/>
      <c r="J150" s="18"/>
      <c r="K150" s="114"/>
      <c r="L150" s="114"/>
      <c r="M150" s="18"/>
      <c r="N150" s="108"/>
      <c r="O150" s="108"/>
      <c r="P150" s="115"/>
      <c r="Q150" s="48"/>
      <c r="R150" s="113"/>
      <c r="S150" s="114"/>
      <c r="T150" s="114"/>
      <c r="U150" s="18"/>
      <c r="V150" s="113"/>
      <c r="W150" s="113"/>
      <c r="X150" s="113"/>
      <c r="Y150" s="18"/>
      <c r="Z150" s="108"/>
      <c r="AE150" s="18"/>
      <c r="AF150" s="117"/>
      <c r="AG150" s="18"/>
      <c r="AH150" s="117"/>
      <c r="AI150" s="48"/>
      <c r="AJ150" s="118"/>
      <c r="AK150" s="18"/>
      <c r="AL150" s="118"/>
      <c r="AM150" s="18"/>
      <c r="AN150" s="118"/>
      <c r="AO150" s="18"/>
    </row>
    <row r="151" spans="1:42" ht="15.6" x14ac:dyDescent="0.3">
      <c r="A151" s="228" t="s">
        <v>215</v>
      </c>
      <c r="B151" s="256" t="s">
        <v>353</v>
      </c>
      <c r="C151" s="18"/>
      <c r="D151" s="113"/>
      <c r="E151" s="20"/>
      <c r="F151" s="113"/>
      <c r="G151" s="18"/>
      <c r="H151" s="108"/>
      <c r="I151" s="108"/>
      <c r="J151" s="18"/>
      <c r="K151" s="114"/>
      <c r="L151" s="114"/>
      <c r="M151" s="18"/>
      <c r="N151" s="108"/>
      <c r="O151" s="108"/>
      <c r="P151" s="115"/>
      <c r="Q151" s="18"/>
      <c r="R151" s="113"/>
      <c r="S151" s="114"/>
      <c r="T151" s="114"/>
      <c r="U151" s="18"/>
      <c r="V151" s="113"/>
      <c r="W151" s="113"/>
      <c r="X151" s="113"/>
      <c r="Y151" s="18"/>
      <c r="Z151" s="108"/>
      <c r="AE151" s="18"/>
      <c r="AF151" s="117"/>
      <c r="AG151" s="18"/>
      <c r="AH151" s="117"/>
      <c r="AI151" s="18"/>
      <c r="AJ151" s="118"/>
      <c r="AK151" s="18"/>
      <c r="AL151" s="118"/>
      <c r="AM151" s="18"/>
      <c r="AN151" s="118"/>
      <c r="AO151" s="18"/>
    </row>
    <row r="152" spans="1:42" ht="15.6" x14ac:dyDescent="0.3">
      <c r="A152" s="228" t="s">
        <v>216</v>
      </c>
      <c r="B152" s="256" t="s">
        <v>359</v>
      </c>
      <c r="C152" s="51"/>
      <c r="D152" s="113"/>
      <c r="E152" s="20"/>
      <c r="F152" s="113"/>
      <c r="G152" s="18"/>
      <c r="H152" s="108"/>
      <c r="I152" s="108"/>
      <c r="J152" s="18"/>
      <c r="K152" s="114"/>
      <c r="L152" s="114"/>
      <c r="M152" s="18" t="s">
        <v>7</v>
      </c>
      <c r="N152" s="108"/>
      <c r="O152" s="108"/>
      <c r="P152" s="115">
        <f>'Imports - Data (Adjusted) - 1'!AF151/'Imports - Data (Adjusted) - 1'!AE151</f>
        <v>1.0135135135135136</v>
      </c>
      <c r="Q152" s="48" t="s">
        <v>7</v>
      </c>
      <c r="R152" s="113">
        <f>'Imports - Data (Adjusted) - 1'!AI151/'Imports - Data (Adjusted) - 1'!AH151</f>
        <v>0.77954545454545454</v>
      </c>
      <c r="S152" s="114"/>
      <c r="T152" s="114"/>
      <c r="U152" s="18"/>
      <c r="V152" s="113"/>
      <c r="W152" s="113"/>
      <c r="X152" s="113"/>
      <c r="Y152" s="18"/>
      <c r="Z152" s="108"/>
      <c r="AA152" s="18" t="s">
        <v>7</v>
      </c>
      <c r="AB152" s="116">
        <f>'Imports - Data (Adjusted) - 1'!AZ151/'Imports - Data (Adjusted) - 1'!AY151</f>
        <v>0.82218890554722635</v>
      </c>
      <c r="AC152" s="108">
        <f>'Imports - Data (Adjusted) - 1'!BB151/'Imports - Data (Adjusted) - 1'!BA151</f>
        <v>0.61918307804522243</v>
      </c>
      <c r="AE152" s="18"/>
      <c r="AF152" s="117"/>
      <c r="AG152" s="18"/>
      <c r="AH152" s="117"/>
      <c r="AJ152" s="118"/>
      <c r="AL152" s="118"/>
      <c r="AN152" s="118"/>
      <c r="AO152" s="18" t="s">
        <v>7</v>
      </c>
      <c r="AP152" s="116">
        <f>'Imports - Data (Adjusted) - 1'!BV151/'Imports - Data (Adjusted) - 1'!BU151/D191</f>
        <v>0.47724586288416077</v>
      </c>
    </row>
    <row r="153" spans="1:42" ht="15.6" x14ac:dyDescent="0.3">
      <c r="A153" s="228" t="s">
        <v>217</v>
      </c>
      <c r="B153" s="256" t="s">
        <v>359</v>
      </c>
      <c r="D153" s="113"/>
      <c r="E153" s="20"/>
      <c r="F153" s="113"/>
      <c r="G153" s="18" t="s">
        <v>7</v>
      </c>
      <c r="H153" s="108">
        <f>'Imports - Data (Adjusted) - 1'!R152/'Imports - Data (Adjusted) - 1'!Q152</f>
        <v>1.1428571428571428</v>
      </c>
      <c r="I153" s="108">
        <f>'Imports - Data (Adjusted) - 1'!T152/'Imports - Data (Adjusted) - 1'!S152</f>
        <v>1.1250825082508251</v>
      </c>
      <c r="J153" s="18" t="s">
        <v>7</v>
      </c>
      <c r="K153" s="114">
        <f>'Imports - Data (Adjusted) - 1'!W152/'Imports - Data (Adjusted) - 1'!V152</f>
        <v>1.1076666666666666</v>
      </c>
      <c r="L153" s="114">
        <f>'Imports - Data (Adjusted) - 1'!Y152/'Imports - Data (Adjusted) - 1'!X152</f>
        <v>0.95138461538461538</v>
      </c>
      <c r="M153" s="18" t="s">
        <v>7</v>
      </c>
      <c r="N153" s="108">
        <f>'Imports - Data (Adjusted) - 1'!AB152/'Imports - Data (Adjusted) - 1'!AA152</f>
        <v>0.86600566572237958</v>
      </c>
      <c r="O153" s="108">
        <f>'Imports - Data (Adjusted) - 1'!AD152/'Imports - Data (Adjusted) - 1'!AC152</f>
        <v>0.80441558441558436</v>
      </c>
      <c r="P153" s="115">
        <f>'Imports - Data (Adjusted) - 1'!AF152/'Imports - Data (Adjusted) - 1'!AE152</f>
        <v>0.90634146341463417</v>
      </c>
      <c r="Q153" s="48" t="s">
        <v>7</v>
      </c>
      <c r="R153" s="113">
        <f>'Imports - Data (Adjusted) - 1'!AI152/'Imports - Data (Adjusted) - 1'!AH152</f>
        <v>0.71608247422680416</v>
      </c>
      <c r="S153" s="114"/>
      <c r="T153" s="114"/>
      <c r="U153" s="18"/>
      <c r="V153" s="113"/>
      <c r="W153" s="113"/>
      <c r="X153" s="113"/>
      <c r="Y153" s="18"/>
      <c r="Z153" s="108"/>
      <c r="AA153" s="18" t="s">
        <v>7</v>
      </c>
      <c r="AB153" s="116">
        <f>'Imports - Data (Adjusted) - 1'!AZ152/'Imports - Data (Adjusted) - 1'!AY152</f>
        <v>0.84908663973203502</v>
      </c>
      <c r="AC153" s="108">
        <f>'Imports - Data (Adjusted) - 1'!BB152/'Imports - Data (Adjusted) - 1'!BA152</f>
        <v>0.7346085690779065</v>
      </c>
      <c r="AD153" s="108">
        <f>'Imports - Data (Adjusted) - 1'!BD152/'Imports - Data (Adjusted) - 1'!BC152</f>
        <v>0.80008193027733399</v>
      </c>
      <c r="AE153" s="18" t="s">
        <v>7</v>
      </c>
      <c r="AF153" s="117">
        <f>'Imports - Data (Adjusted) - 1'!BG152/'Imports - Data (Adjusted) - 1'!BF152</f>
        <v>0.7972234477484631</v>
      </c>
      <c r="AG153" s="18" t="s">
        <v>7</v>
      </c>
      <c r="AH153" s="117">
        <f>'Imports - Data (Adjusted) - 1'!BJ152/'Imports - Data (Adjusted) - 1'!BI152</f>
        <v>0.8666666666666667</v>
      </c>
      <c r="AI153" s="15" t="s">
        <v>7</v>
      </c>
      <c r="AJ153" s="118">
        <f>'Imports - Data (Adjusted) - 1'!BM152/'Imports - Data (Adjusted) - 1'!BL152</f>
        <v>1.4217759928603302</v>
      </c>
      <c r="AK153" s="18" t="s">
        <v>7</v>
      </c>
      <c r="AL153" s="118">
        <f>'Imports - Data (Adjusted) - 1'!BP152/'Imports - Data (Adjusted) - 1'!BO152/D191</f>
        <v>0.75012394645513136</v>
      </c>
      <c r="AM153" s="15" t="s">
        <v>12</v>
      </c>
      <c r="AN153" s="118">
        <f>'Imports - Data (Adjusted) - 1'!BS152/'Imports - Data (Adjusted) - 1'!BR152/D191</f>
        <v>0.7499728408473656</v>
      </c>
      <c r="AO153" s="18" t="s">
        <v>7</v>
      </c>
      <c r="AP153" s="116">
        <f>'Imports - Data (Adjusted) - 1'!BV152/'Imports - Data (Adjusted) - 1'!BU152/D191</f>
        <v>0.73334700574241185</v>
      </c>
    </row>
    <row r="154" spans="1:42" ht="15.6" x14ac:dyDescent="0.3">
      <c r="A154" s="228" t="s">
        <v>218</v>
      </c>
      <c r="B154" s="256" t="s">
        <v>359</v>
      </c>
      <c r="C154" s="51"/>
      <c r="D154" s="113"/>
      <c r="E154" s="20"/>
      <c r="F154" s="113"/>
      <c r="G154" s="18"/>
      <c r="H154" s="108"/>
      <c r="I154" s="108"/>
      <c r="J154" s="18"/>
      <c r="K154" s="114"/>
      <c r="L154" s="114"/>
      <c r="M154" s="18"/>
      <c r="N154" s="108"/>
      <c r="O154" s="108"/>
      <c r="P154" s="115"/>
      <c r="Q154" s="48" t="s">
        <v>7</v>
      </c>
      <c r="R154" s="113"/>
      <c r="S154" s="114">
        <f>'Imports - Data (Adjusted) - 1'!AK153/'Imports - Data (Adjusted) - 1'!AJ153</f>
        <v>0.83394265922647681</v>
      </c>
      <c r="T154" s="114">
        <f>'Imports - Data (Adjusted) - 1'!AM153/'Imports - Data (Adjusted) - 1'!AL153</f>
        <v>0.74172742568704431</v>
      </c>
      <c r="U154" s="18" t="s">
        <v>7</v>
      </c>
      <c r="V154" s="113">
        <f>'Imports - Data (Adjusted) - 1'!AP153/'Imports - Data (Adjusted) - 1'!AO153</f>
        <v>0.69066534260178747</v>
      </c>
      <c r="W154" s="113">
        <f>'Imports - Data (Adjusted) - 1'!AR153/'Imports - Data (Adjusted) - 1'!AQ153</f>
        <v>0.69438202247191017</v>
      </c>
      <c r="X154" s="113">
        <f>'Imports - Data (Adjusted) - 1'!AT153/'Imports - Data (Adjusted) - 1'!AS153</f>
        <v>0.70586481854087491</v>
      </c>
      <c r="Y154" s="18" t="s">
        <v>7</v>
      </c>
      <c r="Z154" s="108">
        <f>'Imports - Data (Adjusted) - 1'!AW153/'Imports - Data (Adjusted) - 1'!AV153</f>
        <v>0.80154347210421972</v>
      </c>
      <c r="AE154" s="18"/>
      <c r="AF154" s="117"/>
      <c r="AG154" s="18"/>
      <c r="AH154" s="117"/>
      <c r="AJ154" s="118"/>
      <c r="AL154" s="118"/>
      <c r="AN154" s="118"/>
    </row>
    <row r="155" spans="1:42" x14ac:dyDescent="0.3">
      <c r="A155" s="25" t="s">
        <v>27</v>
      </c>
      <c r="B155" s="256" t="s">
        <v>359</v>
      </c>
      <c r="C155" s="18" t="s">
        <v>7</v>
      </c>
      <c r="D155" s="113">
        <f>'Imports - Data (Adjusted) - 1'!L154/'Imports - Data (Adjusted) - 1'!K154</f>
        <v>1.3891050583657587</v>
      </c>
      <c r="E155" s="20" t="s">
        <v>7</v>
      </c>
      <c r="F155" s="113">
        <f>'Imports - Data (Adjusted) - 1'!O154/'Imports - Data (Adjusted) - 1'!N154</f>
        <v>1.5091496232508073</v>
      </c>
      <c r="G155" s="18" t="s">
        <v>7</v>
      </c>
      <c r="H155" s="108">
        <f>'Imports - Data (Adjusted) - 1'!R154/'Imports - Data (Adjusted) - 1'!Q154</f>
        <v>1.6392156862745098</v>
      </c>
      <c r="I155" s="108">
        <f>'Imports - Data (Adjusted) - 1'!T154/'Imports - Data (Adjusted) - 1'!S154</f>
        <v>1.3360910031023785</v>
      </c>
      <c r="J155" s="18" t="s">
        <v>7</v>
      </c>
      <c r="K155" s="114">
        <f>'Imports - Data (Adjusted) - 1'!W154/'Imports - Data (Adjusted) - 1'!V154</f>
        <v>1.3611764705882352</v>
      </c>
      <c r="L155" s="114">
        <f>'Imports - Data (Adjusted) - 1'!Y154/'Imports - Data (Adjusted) - 1'!X154</f>
        <v>1.2124999999999999</v>
      </c>
      <c r="M155" s="18" t="s">
        <v>7</v>
      </c>
      <c r="N155" s="108">
        <f>'Imports - Data (Adjusted) - 1'!AB154/'Imports - Data (Adjusted) - 1'!AA154</f>
        <v>1.2362637362637363</v>
      </c>
      <c r="O155" s="108">
        <f>'Imports - Data (Adjusted) - 1'!AD154/'Imports - Data (Adjusted) - 1'!AC154</f>
        <v>1.2938775510204081</v>
      </c>
      <c r="P155" s="115">
        <f>'Imports - Data (Adjusted) - 1'!AF154/'Imports - Data (Adjusted) - 1'!AE154</f>
        <v>1.2059171597633136</v>
      </c>
      <c r="Q155" s="48" t="s">
        <v>7</v>
      </c>
      <c r="R155" s="113">
        <f>'Imports - Data (Adjusted) - 1'!AI154/'Imports - Data (Adjusted) - 1'!AH154</f>
        <v>1</v>
      </c>
      <c r="S155" s="114">
        <f>'Imports - Data (Adjusted) - 1'!AK154/'Imports - Data (Adjusted) - 1'!AJ154</f>
        <v>1.2842960288808665</v>
      </c>
      <c r="T155" s="114">
        <f>'Imports - Data (Adjusted) - 1'!AM154/'Imports - Data (Adjusted) - 1'!AL154</f>
        <v>1.3120300751879699</v>
      </c>
      <c r="U155" s="18" t="s">
        <v>7</v>
      </c>
      <c r="V155" s="113">
        <f>'Imports - Data (Adjusted) - 1'!AP154/'Imports - Data (Adjusted) - 1'!AO154</f>
        <v>1.7898550724637681</v>
      </c>
      <c r="W155" s="113">
        <f>'Imports - Data (Adjusted) - 1'!AR154/'Imports - Data (Adjusted) - 1'!AQ154</f>
        <v>1.7658747300215982</v>
      </c>
      <c r="X155" s="113">
        <f>'Imports - Data (Adjusted) - 1'!AT154/'Imports - Data (Adjusted) - 1'!AS154</f>
        <v>0.92831105710814099</v>
      </c>
      <c r="Y155" s="18" t="s">
        <v>7</v>
      </c>
      <c r="Z155" s="108">
        <f>'Imports - Data (Adjusted) - 1'!AW154/'Imports - Data (Adjusted) - 1'!AV154</f>
        <v>0.8649056603773585</v>
      </c>
      <c r="AA155" s="18" t="s">
        <v>7</v>
      </c>
      <c r="AB155" s="116">
        <f>'Imports - Data (Adjusted) - 1'!AZ154/'Imports - Data (Adjusted) - 1'!AY154</f>
        <v>0.83333333333333326</v>
      </c>
      <c r="AC155" s="108">
        <f>'Imports - Data (Adjusted) - 1'!BB154/'Imports - Data (Adjusted) - 1'!BA154</f>
        <v>0.86666666666666659</v>
      </c>
      <c r="AD155" s="108">
        <f>'Imports - Data (Adjusted) - 1'!BD154/'Imports - Data (Adjusted) - 1'!BC154</f>
        <v>1.8666666666666667</v>
      </c>
      <c r="AE155" s="18" t="s">
        <v>7</v>
      </c>
      <c r="AF155" s="117">
        <f>'Imports - Data (Adjusted) - 1'!BG154/'Imports - Data (Adjusted) - 1'!BF154</f>
        <v>0.71485471759712704</v>
      </c>
      <c r="AG155" s="18" t="s">
        <v>7</v>
      </c>
      <c r="AH155" s="117">
        <f>'Imports - Data (Adjusted) - 1'!BJ154/'Imports - Data (Adjusted) - 1'!BI154</f>
        <v>1.8666666666666667</v>
      </c>
      <c r="AJ155" s="118">
        <f>'Imports - Data (Adjusted) - 1'!BM154/'Imports - Data (Adjusted) - 1'!BL154</f>
        <v>2.2922971114167812</v>
      </c>
      <c r="AK155" s="15" t="s">
        <v>7</v>
      </c>
      <c r="AL155" s="118">
        <f>'Imports - Data (Adjusted) - 1'!BP154/'Imports - Data (Adjusted) - 1'!BO154</f>
        <v>2.1390751853159196</v>
      </c>
      <c r="AM155" s="15" t="s">
        <v>7</v>
      </c>
      <c r="AN155" s="118">
        <f>'Imports - Data (Adjusted) - 1'!BS154/'Imports - Data (Adjusted) - 1'!BR154</f>
        <v>2.1755789473684208</v>
      </c>
      <c r="AO155" s="15" t="s">
        <v>7</v>
      </c>
      <c r="AP155" s="116">
        <f>'Imports - Data (Adjusted) - 1'!BV154/'Imports - Data (Adjusted) - 1'!BU154</f>
        <v>1.718031968031968</v>
      </c>
    </row>
    <row r="156" spans="1:42" x14ac:dyDescent="0.3">
      <c r="A156" s="25" t="s">
        <v>28</v>
      </c>
      <c r="B156" s="256" t="s">
        <v>364</v>
      </c>
      <c r="C156" s="18"/>
      <c r="D156" s="113"/>
      <c r="E156" s="20"/>
      <c r="F156" s="113"/>
      <c r="G156" s="18"/>
      <c r="H156" s="108"/>
      <c r="I156" s="108"/>
      <c r="J156" s="18"/>
      <c r="K156" s="114"/>
      <c r="L156" s="114"/>
      <c r="M156" s="18"/>
      <c r="N156" s="108"/>
      <c r="O156" s="108"/>
      <c r="P156" s="115"/>
      <c r="Q156" s="48"/>
      <c r="R156" s="113"/>
      <c r="S156" s="114"/>
      <c r="T156" s="114"/>
      <c r="U156" s="18" t="s">
        <v>25</v>
      </c>
      <c r="V156" s="113"/>
      <c r="W156" s="113"/>
      <c r="X156" s="113">
        <f>'Imports - Data (Adjusted) - 1'!AT155/'Imports - Data (Adjusted) - 1'!AS155</f>
        <v>2.4988830975428145E-2</v>
      </c>
      <c r="Y156" s="18" t="s">
        <v>25</v>
      </c>
      <c r="Z156" s="108">
        <f>'Imports - Data (Adjusted) - 1'!AW155/'Imports - Data (Adjusted) - 1'!AV155</f>
        <v>2.4991044776119402E-2</v>
      </c>
      <c r="AA156" s="18" t="s">
        <v>25</v>
      </c>
      <c r="AB156" s="116">
        <f>'Imports - Data (Adjusted) - 1'!AZ155/'Imports - Data (Adjusted) - 1'!AY155</f>
        <v>2.9115420129270542E-2</v>
      </c>
      <c r="AC156" s="108">
        <f>'Imports - Data (Adjusted) - 1'!BB155/'Imports - Data (Adjusted) - 1'!BA155</f>
        <v>2.6666666666666668E-2</v>
      </c>
      <c r="AD156" s="108">
        <f>'Imports - Data (Adjusted) - 1'!BD155/'Imports - Data (Adjusted) - 1'!BC155</f>
        <v>3.3333333333333333E-2</v>
      </c>
      <c r="AE156" s="18" t="s">
        <v>25</v>
      </c>
      <c r="AF156" s="117">
        <f>'Imports - Data (Adjusted) - 1'!BG155/'Imports - Data (Adjusted) - 1'!BF155</f>
        <v>3.3333213590779821E-2</v>
      </c>
      <c r="AG156" s="18" t="s">
        <v>25</v>
      </c>
      <c r="AH156" s="117">
        <f>'Imports - Data (Adjusted) - 1'!BJ155/'Imports - Data (Adjusted) - 1'!BI155</f>
        <v>3.5416593063651886E-2</v>
      </c>
      <c r="AI156" s="48" t="s">
        <v>25</v>
      </c>
      <c r="AJ156" s="118">
        <f>'Imports - Data (Adjusted) - 1'!BM155/'Imports - Data (Adjusted) - 1'!BL155</f>
        <v>3.5714285714285712E-2</v>
      </c>
      <c r="AK156" s="48" t="s">
        <v>25</v>
      </c>
      <c r="AL156" s="118">
        <f>'Imports - Data (Adjusted) - 1'!BP155/'Imports - Data (Adjusted) - 1'!BO155/D184</f>
        <v>4.1660540296810371E-2</v>
      </c>
      <c r="AM156" s="48" t="s">
        <v>25</v>
      </c>
      <c r="AN156" s="118">
        <f>'Imports - Data (Adjusted) - 1'!BS155/'Imports - Data (Adjusted) - 1'!BR155/D184</f>
        <v>3.8905715105672055E-2</v>
      </c>
      <c r="AO156" s="48" t="s">
        <v>25</v>
      </c>
      <c r="AP156" s="116">
        <f>'Imports - Data (Adjusted) - 1'!BV155/'Imports - Data (Adjusted) - 1'!BU155/D184</f>
        <v>3.9411231884057971E-2</v>
      </c>
    </row>
    <row r="157" spans="1:42" x14ac:dyDescent="0.3">
      <c r="A157" s="180" t="s">
        <v>219</v>
      </c>
      <c r="B157" s="256" t="s">
        <v>353</v>
      </c>
      <c r="C157" s="18"/>
      <c r="D157" s="113"/>
      <c r="E157" s="20"/>
      <c r="F157" s="113"/>
      <c r="G157" s="18"/>
      <c r="H157" s="108"/>
      <c r="I157" s="108"/>
      <c r="J157" s="18"/>
      <c r="K157" s="114"/>
      <c r="L157" s="114"/>
      <c r="M157" s="18"/>
      <c r="N157" s="108"/>
      <c r="O157" s="108"/>
      <c r="P157" s="115"/>
      <c r="Q157" s="48"/>
      <c r="R157" s="113"/>
      <c r="S157" s="114"/>
      <c r="T157" s="114"/>
      <c r="U157" s="18"/>
      <c r="V157" s="113"/>
      <c r="W157" s="113"/>
      <c r="X157" s="113"/>
      <c r="Y157" s="18"/>
      <c r="Z157" s="108"/>
      <c r="AE157" s="48"/>
      <c r="AF157" s="117"/>
      <c r="AG157" s="49"/>
      <c r="AH157" s="117"/>
      <c r="AI157" s="48"/>
      <c r="AJ157" s="118"/>
      <c r="AL157" s="118"/>
      <c r="AN157" s="118"/>
    </row>
    <row r="158" spans="1:42" x14ac:dyDescent="0.3">
      <c r="A158" s="180" t="s">
        <v>220</v>
      </c>
      <c r="B158" s="256" t="s">
        <v>353</v>
      </c>
      <c r="C158" s="18"/>
      <c r="D158" s="113"/>
      <c r="E158" s="20"/>
      <c r="F158" s="113"/>
      <c r="G158" s="18"/>
      <c r="H158" s="108"/>
      <c r="I158" s="108"/>
      <c r="K158" s="114"/>
      <c r="L158" s="114"/>
      <c r="M158" s="18"/>
      <c r="N158" s="108"/>
      <c r="O158" s="108"/>
      <c r="P158" s="115"/>
      <c r="Q158" s="48"/>
      <c r="R158" s="113"/>
      <c r="S158" s="114"/>
      <c r="T158" s="114"/>
      <c r="U158" s="18"/>
      <c r="V158" s="113"/>
      <c r="W158" s="113"/>
      <c r="X158" s="113"/>
      <c r="Y158" s="18"/>
      <c r="Z158" s="108"/>
      <c r="AE158" s="48"/>
      <c r="AF158" s="117"/>
      <c r="AG158" s="49"/>
      <c r="AH158" s="117"/>
      <c r="AI158" s="48"/>
      <c r="AJ158" s="118"/>
      <c r="AL158" s="118"/>
      <c r="AN158" s="118"/>
    </row>
    <row r="159" spans="1:42" x14ac:dyDescent="0.3">
      <c r="A159" s="25" t="s">
        <v>48</v>
      </c>
      <c r="B159" s="256" t="s">
        <v>353</v>
      </c>
      <c r="C159" s="18"/>
      <c r="D159" s="113"/>
      <c r="E159" s="20"/>
      <c r="F159" s="113"/>
      <c r="G159" s="18"/>
      <c r="H159" s="108"/>
      <c r="I159" s="108"/>
      <c r="J159" s="18"/>
      <c r="K159" s="114"/>
      <c r="L159" s="114"/>
      <c r="M159" s="18"/>
      <c r="N159" s="108"/>
      <c r="O159" s="108"/>
      <c r="P159" s="115"/>
      <c r="Q159" s="18"/>
      <c r="R159" s="113"/>
      <c r="S159" s="114"/>
      <c r="T159" s="114"/>
      <c r="U159" s="18"/>
      <c r="V159" s="113"/>
      <c r="W159" s="113"/>
      <c r="X159" s="113"/>
      <c r="Y159" s="18"/>
      <c r="Z159" s="108"/>
      <c r="AE159" s="48"/>
      <c r="AF159" s="117"/>
      <c r="AG159" s="49"/>
      <c r="AH159" s="117"/>
      <c r="AI159" s="48"/>
      <c r="AJ159" s="118"/>
      <c r="AL159" s="118"/>
      <c r="AN159" s="118"/>
    </row>
    <row r="160" spans="1:42" x14ac:dyDescent="0.3">
      <c r="A160" s="25" t="s">
        <v>40</v>
      </c>
      <c r="B160" s="256" t="s">
        <v>359</v>
      </c>
      <c r="C160" s="18" t="s">
        <v>7</v>
      </c>
      <c r="D160" s="113">
        <f>'Imports - Data (Adjusted) - 1'!L159/'Imports - Data (Adjusted) - 1'!K159</f>
        <v>0.9615248017047473</v>
      </c>
      <c r="E160" s="20" t="s">
        <v>7</v>
      </c>
      <c r="F160" s="113">
        <f>'Imports - Data (Adjusted) - 1'!O159/'Imports - Data (Adjusted) - 1'!N159</f>
        <v>0.97258823529411764</v>
      </c>
      <c r="G160" s="18" t="s">
        <v>7</v>
      </c>
      <c r="H160" s="108">
        <f>'Imports - Data (Adjusted) - 1'!R159/'Imports - Data (Adjusted) - 1'!Q159</f>
        <v>1.4034592968603121</v>
      </c>
      <c r="I160" s="108">
        <f>'Imports - Data (Adjusted) - 1'!T159/'Imports - Data (Adjusted) - 1'!S159</f>
        <v>1.274155069582505</v>
      </c>
      <c r="J160" s="18" t="s">
        <v>7</v>
      </c>
      <c r="K160" s="114">
        <f>'Imports - Data (Adjusted) - 1'!W159/'Imports - Data (Adjusted) - 1'!V159</f>
        <v>1.2692129629629629</v>
      </c>
      <c r="L160" s="114">
        <f>'Imports - Data (Adjusted) - 1'!Y159/'Imports - Data (Adjusted) - 1'!X159</f>
        <v>1.1136263736263736</v>
      </c>
      <c r="M160" s="18"/>
      <c r="N160" s="108"/>
      <c r="O160" s="108"/>
      <c r="P160" s="115"/>
      <c r="Q160" s="18"/>
      <c r="R160" s="113"/>
      <c r="S160" s="114"/>
      <c r="T160" s="114"/>
      <c r="U160" s="18"/>
      <c r="V160" s="113"/>
      <c r="W160" s="113"/>
      <c r="X160" s="113"/>
      <c r="Y160" s="18"/>
      <c r="Z160" s="108"/>
      <c r="AE160" s="48"/>
      <c r="AF160" s="117"/>
      <c r="AG160" s="49"/>
      <c r="AH160" s="117"/>
      <c r="AI160" s="48"/>
      <c r="AJ160" s="118"/>
      <c r="AL160" s="118"/>
      <c r="AN160" s="118"/>
    </row>
    <row r="161" spans="1:50" x14ac:dyDescent="0.3">
      <c r="A161" s="180" t="s">
        <v>221</v>
      </c>
      <c r="B161" s="256" t="s">
        <v>353</v>
      </c>
      <c r="C161" s="18"/>
      <c r="D161" s="113"/>
      <c r="E161" s="20"/>
      <c r="F161" s="113"/>
      <c r="G161" s="18"/>
      <c r="H161" s="108"/>
      <c r="I161" s="108"/>
      <c r="J161" s="18"/>
      <c r="K161" s="114"/>
      <c r="L161" s="114"/>
      <c r="M161" s="18"/>
      <c r="N161" s="108"/>
      <c r="O161" s="108"/>
      <c r="P161" s="115"/>
      <c r="Q161" s="48"/>
      <c r="R161" s="113"/>
      <c r="S161" s="114"/>
      <c r="T161" s="114"/>
      <c r="U161" s="18"/>
      <c r="V161" s="113"/>
      <c r="W161" s="113"/>
      <c r="X161" s="113"/>
      <c r="Y161" s="18"/>
      <c r="Z161" s="108"/>
      <c r="AE161" s="48"/>
      <c r="AF161" s="117"/>
      <c r="AG161" s="49"/>
      <c r="AH161" s="117"/>
      <c r="AI161" s="48"/>
      <c r="AJ161" s="118"/>
      <c r="AL161" s="118"/>
      <c r="AN161" s="118"/>
    </row>
    <row r="162" spans="1:50" x14ac:dyDescent="0.3">
      <c r="A162" s="180" t="s">
        <v>221</v>
      </c>
      <c r="B162" s="256" t="s">
        <v>353</v>
      </c>
      <c r="C162" s="18"/>
      <c r="D162" s="113"/>
      <c r="E162" s="20"/>
      <c r="F162" s="113"/>
      <c r="G162" s="18"/>
      <c r="H162" s="108"/>
      <c r="I162" s="108"/>
      <c r="J162" s="18"/>
      <c r="K162" s="114"/>
      <c r="L162" s="114"/>
      <c r="M162" s="18"/>
      <c r="N162" s="108"/>
      <c r="O162" s="108"/>
      <c r="P162" s="115"/>
      <c r="Q162" s="48"/>
      <c r="R162" s="113"/>
      <c r="S162" s="114"/>
      <c r="T162" s="114"/>
      <c r="U162" s="18"/>
      <c r="V162" s="113"/>
      <c r="W162" s="113"/>
      <c r="X162" s="113"/>
      <c r="Y162" s="18"/>
      <c r="Z162" s="108"/>
      <c r="AE162" s="48"/>
      <c r="AF162" s="117"/>
      <c r="AG162" s="49"/>
      <c r="AH162" s="117"/>
      <c r="AI162" s="48"/>
      <c r="AJ162" s="118"/>
      <c r="AL162" s="118"/>
      <c r="AN162" s="118"/>
    </row>
    <row r="163" spans="1:50" x14ac:dyDescent="0.3">
      <c r="A163" s="25" t="s">
        <v>29</v>
      </c>
      <c r="B163" s="256" t="s">
        <v>353</v>
      </c>
      <c r="C163" s="18"/>
      <c r="D163" s="113"/>
      <c r="E163" s="20"/>
      <c r="F163" s="113"/>
      <c r="G163" s="18"/>
      <c r="H163" s="108"/>
      <c r="I163" s="108"/>
      <c r="J163" s="18"/>
      <c r="K163" s="114"/>
      <c r="L163" s="114"/>
      <c r="M163" s="18"/>
      <c r="N163" s="108"/>
      <c r="O163" s="108"/>
      <c r="P163" s="115"/>
      <c r="Q163" s="48"/>
      <c r="R163" s="113"/>
      <c r="S163" s="114"/>
      <c r="T163" s="114"/>
      <c r="U163" s="18"/>
      <c r="V163" s="113"/>
      <c r="W163" s="113"/>
      <c r="X163" s="113"/>
      <c r="Y163" s="18"/>
      <c r="Z163" s="108"/>
      <c r="AE163" s="48"/>
      <c r="AF163" s="117"/>
      <c r="AG163" s="49"/>
      <c r="AH163" s="117"/>
      <c r="AI163" s="48"/>
      <c r="AJ163" s="118"/>
      <c r="AL163" s="118"/>
      <c r="AN163" s="118"/>
    </row>
    <row r="164" spans="1:50" x14ac:dyDescent="0.3">
      <c r="A164" s="187" t="s">
        <v>106</v>
      </c>
      <c r="B164" s="256" t="s">
        <v>353</v>
      </c>
      <c r="C164" s="18"/>
      <c r="D164" s="113"/>
      <c r="E164" s="20"/>
      <c r="F164" s="113"/>
      <c r="G164" s="18"/>
      <c r="H164" s="108"/>
      <c r="I164" s="108"/>
      <c r="J164" s="18"/>
      <c r="K164" s="114"/>
      <c r="L164" s="114"/>
      <c r="M164" s="18"/>
      <c r="N164" s="108"/>
      <c r="O164" s="108"/>
      <c r="P164" s="115"/>
      <c r="Q164" s="18"/>
      <c r="R164" s="113"/>
      <c r="S164" s="114"/>
      <c r="T164" s="114"/>
      <c r="U164" s="18"/>
      <c r="V164" s="113"/>
      <c r="W164" s="113"/>
      <c r="X164" s="113"/>
      <c r="Y164" s="18"/>
      <c r="Z164" s="108"/>
      <c r="AE164" s="18"/>
      <c r="AF164" s="117"/>
      <c r="AG164" s="18"/>
      <c r="AH164" s="117"/>
      <c r="AI164" s="18"/>
      <c r="AJ164" s="118"/>
      <c r="AK164" s="18"/>
      <c r="AL164" s="118"/>
      <c r="AM164" s="18"/>
      <c r="AN164" s="118"/>
      <c r="AO164" s="18"/>
      <c r="AP164" s="108"/>
    </row>
    <row r="165" spans="1:50" ht="15.6" x14ac:dyDescent="0.3">
      <c r="A165" s="228" t="s">
        <v>225</v>
      </c>
      <c r="B165" s="256" t="s">
        <v>359</v>
      </c>
      <c r="C165" s="18" t="s">
        <v>7</v>
      </c>
      <c r="D165" s="113">
        <f>'Imports - Data (Adjusted) - 1'!L164/'Imports - Data (Adjusted) - 1'!K164</f>
        <v>9.4212454212454215</v>
      </c>
      <c r="E165" s="20" t="s">
        <v>7</v>
      </c>
      <c r="F165" s="113">
        <f>'Imports - Data (Adjusted) - 1'!O164/'Imports - Data (Adjusted) - 1'!N164</f>
        <v>3.5485893416927898</v>
      </c>
      <c r="G165" s="18" t="s">
        <v>7</v>
      </c>
      <c r="H165" s="108">
        <f>'Imports - Data (Adjusted) - 1'!R164/'Imports - Data (Adjusted) - 1'!Q164</f>
        <v>2.5</v>
      </c>
      <c r="I165" s="108">
        <f>'Imports - Data (Adjusted) - 1'!T164/'Imports - Data (Adjusted) - 1'!S164</f>
        <v>2.2685714285714287</v>
      </c>
      <c r="J165" s="18" t="s">
        <v>7</v>
      </c>
      <c r="K165" s="114">
        <f>'Imports - Data (Adjusted) - 1'!W164/'Imports - Data (Adjusted) - 1'!V164</f>
        <v>2.1903225806451614</v>
      </c>
      <c r="L165" s="114">
        <f>'Imports - Data (Adjusted) - 1'!Y164/'Imports - Data (Adjusted) - 1'!X164</f>
        <v>2.0035714285714286</v>
      </c>
      <c r="M165" s="18" t="s">
        <v>7</v>
      </c>
      <c r="N165" s="108"/>
      <c r="O165" s="108">
        <f>'Imports - Data (Adjusted) - 1'!AD164/'Imports - Data (Adjusted) - 1'!AC164</f>
        <v>2.1166666666666667</v>
      </c>
      <c r="P165" s="115">
        <f>'Imports - Data (Adjusted) - 1'!AF164/'Imports - Data (Adjusted) - 1'!AE164</f>
        <v>2.0516795865633073</v>
      </c>
      <c r="Q165" s="48" t="s">
        <v>7</v>
      </c>
      <c r="R165" s="113">
        <f>'Imports - Data (Adjusted) - 1'!AI164/'Imports - Data (Adjusted) - 1'!AH164</f>
        <v>2.125</v>
      </c>
      <c r="S165" s="114">
        <f>'Imports - Data (Adjusted) - 1'!AK164/'Imports - Data (Adjusted) - 1'!AJ164</f>
        <v>1.9665271966527196</v>
      </c>
      <c r="T165" s="114">
        <f>'Imports - Data (Adjusted) - 1'!AM164/'Imports - Data (Adjusted) - 1'!AL164</f>
        <v>1.9821826280623609</v>
      </c>
      <c r="U165" s="18" t="s">
        <v>7</v>
      </c>
      <c r="V165" s="113">
        <f>'Imports - Data (Adjusted) - 1'!AP164/'Imports - Data (Adjusted) - 1'!AO164</f>
        <v>1.9857142857142858</v>
      </c>
      <c r="W165" s="113">
        <f>'Imports - Data (Adjusted) - 1'!AR164/'Imports - Data (Adjusted) - 1'!AQ164</f>
        <v>1.9791666666666667</v>
      </c>
      <c r="X165" s="113">
        <f>'Imports - Data (Adjusted) - 1'!AT164/'Imports - Data (Adjusted) - 1'!AS164</f>
        <v>2.3333333333333335</v>
      </c>
      <c r="Y165" s="18" t="s">
        <v>7</v>
      </c>
      <c r="Z165" s="108">
        <f>'Imports - Data (Adjusted) - 1'!AW164/'Imports - Data (Adjusted) - 1'!AV164</f>
        <v>1.3333333333333333</v>
      </c>
      <c r="AA165" s="18" t="s">
        <v>7</v>
      </c>
      <c r="AB165" s="116">
        <f>'Imports - Data (Adjusted) - 1'!AZ164/'Imports - Data (Adjusted) - 1'!AY164</f>
        <v>1.4201183431952662</v>
      </c>
      <c r="AC165" s="108">
        <f>'Imports - Data (Adjusted) - 1'!BB164/'Imports - Data (Adjusted) - 1'!BA164</f>
        <v>3.1333333333333337</v>
      </c>
      <c r="AD165" s="108">
        <f>'Imports - Data (Adjusted) - 1'!BD164/'Imports - Data (Adjusted) - 1'!BC164</f>
        <v>3.7210599721059974</v>
      </c>
      <c r="AE165" s="18" t="s">
        <v>7</v>
      </c>
      <c r="AF165" s="117">
        <f>'Imports - Data (Adjusted) - 1'!BG164/'Imports - Data (Adjusted) - 1'!BF164</f>
        <v>4</v>
      </c>
      <c r="AG165" s="18" t="s">
        <v>7</v>
      </c>
      <c r="AH165" s="117">
        <f>'Imports - Data (Adjusted) - 1'!BJ164/'Imports - Data (Adjusted) - 1'!BI164</f>
        <v>4.8</v>
      </c>
      <c r="AI165" s="48"/>
      <c r="AJ165" s="118"/>
      <c r="AK165" s="84"/>
      <c r="AL165" s="118"/>
      <c r="AM165" s="285" t="s">
        <v>7</v>
      </c>
      <c r="AN165" s="118"/>
      <c r="AO165" s="285" t="s">
        <v>7</v>
      </c>
      <c r="AP165" s="290"/>
    </row>
    <row r="166" spans="1:50" x14ac:dyDescent="0.3">
      <c r="A166" s="180" t="s">
        <v>222</v>
      </c>
      <c r="B166" s="256" t="s">
        <v>365</v>
      </c>
      <c r="C166" s="18" t="s">
        <v>2</v>
      </c>
      <c r="D166" s="113">
        <f>'Imports - Data (Adjusted) - 1'!L165/'Imports - Data (Adjusted) - 1'!K165</f>
        <v>20.175000000000001</v>
      </c>
      <c r="E166" s="20" t="s">
        <v>2</v>
      </c>
      <c r="F166" s="113">
        <f>'Imports - Data (Adjusted) - 1'!O165/'Imports - Data (Adjusted) - 1'!N165</f>
        <v>20.835616438356166</v>
      </c>
      <c r="G166" s="63" t="s">
        <v>2</v>
      </c>
      <c r="H166" s="108">
        <f>'Imports - Data (Adjusted) - 1'!R165/'Imports - Data (Adjusted) - 1'!Q165</f>
        <v>24.342105263157894</v>
      </c>
      <c r="I166" s="108">
        <f>'Imports - Data (Adjusted) - 1'!T165/'Imports - Data (Adjusted) - 1'!S165</f>
        <v>25.617021276595743</v>
      </c>
      <c r="J166" s="18" t="s">
        <v>7</v>
      </c>
      <c r="K166" s="114">
        <f>'Imports - Data (Adjusted) - 1'!W165/'Imports - Data (Adjusted) - 1'!V165/F239</f>
        <v>10.333333333333334</v>
      </c>
      <c r="L166" s="114">
        <f>'Imports - Data (Adjusted) - 1'!Y165/'Imports - Data (Adjusted) - 1'!X165/F239</f>
        <v>9.5215686274509803</v>
      </c>
      <c r="M166" s="18" t="s">
        <v>7</v>
      </c>
      <c r="N166" s="108">
        <f>'Imports - Data (Adjusted) - 1'!AB165/'Imports - Data (Adjusted) - 1'!AA165/F239</f>
        <v>9.7061403508771935</v>
      </c>
      <c r="O166" s="108"/>
      <c r="P166" s="115"/>
      <c r="Q166" s="48"/>
      <c r="R166" s="113"/>
      <c r="S166" s="114"/>
      <c r="T166" s="114"/>
      <c r="U166" s="18"/>
      <c r="V166" s="113"/>
      <c r="W166" s="113"/>
      <c r="X166" s="113"/>
      <c r="Y166" s="18"/>
      <c r="Z166" s="108"/>
      <c r="AE166" s="48"/>
      <c r="AF166" s="117"/>
      <c r="AG166" s="49"/>
      <c r="AH166" s="117"/>
      <c r="AI166" s="48"/>
      <c r="AJ166" s="118"/>
      <c r="AK166" s="84"/>
      <c r="AL166" s="118"/>
      <c r="AM166" s="285"/>
      <c r="AN166" s="118"/>
      <c r="AO166" s="285"/>
      <c r="AP166" s="290"/>
    </row>
    <row r="167" spans="1:50" x14ac:dyDescent="0.3">
      <c r="A167" s="180" t="s">
        <v>223</v>
      </c>
      <c r="B167" s="256" t="s">
        <v>353</v>
      </c>
      <c r="C167" s="51"/>
      <c r="D167" s="113"/>
      <c r="E167" s="20"/>
      <c r="F167" s="113"/>
      <c r="G167" s="18"/>
      <c r="H167" s="108"/>
      <c r="I167" s="108"/>
      <c r="J167" s="18"/>
      <c r="K167" s="114"/>
      <c r="L167" s="114"/>
      <c r="M167" s="18"/>
      <c r="N167" s="108"/>
      <c r="O167" s="108"/>
      <c r="P167" s="115"/>
      <c r="Q167" s="48"/>
      <c r="R167" s="113"/>
      <c r="S167" s="114"/>
      <c r="T167" s="114"/>
      <c r="U167" s="18"/>
      <c r="V167" s="113"/>
      <c r="W167" s="113"/>
      <c r="X167" s="113"/>
      <c r="Y167" s="18"/>
      <c r="Z167" s="108"/>
      <c r="AE167" s="48"/>
      <c r="AF167" s="117"/>
      <c r="AG167" s="49"/>
      <c r="AH167" s="117"/>
      <c r="AI167" s="48"/>
      <c r="AJ167" s="118"/>
      <c r="AK167" s="20"/>
      <c r="AL167" s="118"/>
      <c r="AN167" s="118"/>
      <c r="AO167" s="20"/>
    </row>
    <row r="168" spans="1:50" x14ac:dyDescent="0.3">
      <c r="A168" s="180" t="s">
        <v>224</v>
      </c>
      <c r="B168" s="256" t="s">
        <v>353</v>
      </c>
      <c r="O168" s="108"/>
      <c r="P168" s="115"/>
      <c r="Q168" s="18"/>
      <c r="R168" s="113"/>
      <c r="S168" s="114"/>
      <c r="T168" s="114"/>
      <c r="U168" s="18"/>
      <c r="V168" s="108"/>
      <c r="W168" s="113"/>
      <c r="X168" s="108"/>
      <c r="Y168" s="18"/>
      <c r="Z168" s="108"/>
      <c r="AE168" s="48"/>
      <c r="AF168" s="117"/>
      <c r="AG168" s="49"/>
      <c r="AH168" s="117"/>
      <c r="AI168" s="48"/>
      <c r="AJ168" s="118"/>
      <c r="AL168" s="118"/>
      <c r="AN168" s="118"/>
    </row>
    <row r="169" spans="1:50" x14ac:dyDescent="0.3">
      <c r="A169" s="180" t="s">
        <v>226</v>
      </c>
      <c r="B169" s="256" t="s">
        <v>359</v>
      </c>
      <c r="C169" s="51"/>
      <c r="D169" s="119"/>
      <c r="E169" s="20"/>
      <c r="F169" s="113"/>
      <c r="G169" s="18"/>
      <c r="H169" s="108"/>
      <c r="I169" s="108"/>
      <c r="J169" s="18"/>
      <c r="K169" s="114"/>
      <c r="L169" s="114"/>
      <c r="M169" s="18"/>
      <c r="N169" s="108"/>
      <c r="O169" s="108"/>
      <c r="P169" s="115"/>
      <c r="Q169" s="18"/>
      <c r="R169" s="113"/>
      <c r="S169" s="114"/>
      <c r="T169" s="108"/>
      <c r="U169" s="18"/>
      <c r="V169" s="108"/>
      <c r="W169" s="113"/>
      <c r="X169" s="108"/>
      <c r="Y169" s="18"/>
      <c r="Z169" s="108"/>
      <c r="AA169" s="18" t="s">
        <v>7</v>
      </c>
      <c r="AC169" s="108">
        <f>'Imports - Data (Adjusted) - 1'!BB168/'Imports - Data (Adjusted) - 1'!BA168</f>
        <v>0.73905817174515231</v>
      </c>
      <c r="AE169" s="18" t="s">
        <v>7</v>
      </c>
      <c r="AF169" s="117">
        <f>'Imports - Data (Adjusted) - 1'!BG168/'Imports - Data (Adjusted) - 1'!BF168</f>
        <v>0.46419753086419752</v>
      </c>
      <c r="AG169" s="18" t="s">
        <v>7</v>
      </c>
      <c r="AH169" s="117">
        <f>'Imports - Data (Adjusted) - 1'!BJ168/'Imports - Data (Adjusted) - 1'!BI168</f>
        <v>0.56293436293436294</v>
      </c>
      <c r="AI169" s="15" t="s">
        <v>1</v>
      </c>
      <c r="AJ169" s="118">
        <f>'Imports - Data (Adjusted) - 1'!BM168/'Imports - Data (Adjusted) - 1'!BL168</f>
        <v>0.68020874620161187</v>
      </c>
      <c r="AL169" s="118"/>
      <c r="AN169" s="118"/>
    </row>
    <row r="170" spans="1:50" x14ac:dyDescent="0.3">
      <c r="A170" s="180" t="s">
        <v>227</v>
      </c>
      <c r="B170" s="256" t="s">
        <v>353</v>
      </c>
      <c r="C170" s="51"/>
      <c r="D170" s="119"/>
      <c r="E170" s="20"/>
      <c r="F170" s="113"/>
      <c r="G170" s="18"/>
      <c r="H170" s="108"/>
      <c r="I170" s="108"/>
      <c r="J170" s="18"/>
      <c r="K170" s="114"/>
      <c r="L170" s="114"/>
      <c r="M170" s="18"/>
      <c r="N170" s="108"/>
      <c r="O170" s="108"/>
      <c r="P170" s="115"/>
      <c r="Q170" s="18"/>
      <c r="R170" s="113"/>
      <c r="S170" s="114"/>
      <c r="T170" s="108"/>
      <c r="U170" s="18"/>
      <c r="V170" s="108"/>
      <c r="W170" s="113"/>
      <c r="X170" s="108"/>
      <c r="Y170" s="18"/>
      <c r="Z170" s="108"/>
      <c r="AE170" s="48"/>
      <c r="AF170" s="117"/>
      <c r="AG170" s="49"/>
      <c r="AH170" s="117"/>
      <c r="AJ170" s="118"/>
      <c r="AL170" s="118"/>
      <c r="AN170" s="118"/>
    </row>
    <row r="171" spans="1:50" x14ac:dyDescent="0.3">
      <c r="A171" s="180" t="s">
        <v>228</v>
      </c>
      <c r="B171" s="256" t="s">
        <v>359</v>
      </c>
      <c r="C171" s="51"/>
      <c r="D171" s="119"/>
      <c r="E171" s="20"/>
      <c r="F171" s="113"/>
      <c r="G171" s="18"/>
      <c r="H171" s="108"/>
      <c r="I171" s="108"/>
      <c r="J171" s="18"/>
      <c r="K171" s="114"/>
      <c r="L171" s="114"/>
      <c r="M171" s="18"/>
      <c r="N171" s="108"/>
      <c r="O171" s="108"/>
      <c r="P171" s="115"/>
      <c r="Q171" s="18"/>
      <c r="R171" s="108"/>
      <c r="S171" s="114"/>
      <c r="T171" s="108"/>
      <c r="U171" s="18"/>
      <c r="V171" s="108"/>
      <c r="W171" s="113"/>
      <c r="X171" s="108"/>
      <c r="Y171" s="18"/>
      <c r="Z171" s="108"/>
      <c r="AA171" s="20" t="s">
        <v>7</v>
      </c>
      <c r="AD171" s="108">
        <f>'Imports - Data (Adjusted) - 1'!BD170/'Imports - Data (Adjusted) - 1'!BC170</f>
        <v>1.6666666666666667</v>
      </c>
      <c r="AE171" s="48" t="s">
        <v>1</v>
      </c>
      <c r="AF171" s="117">
        <f>'Imports - Data (Adjusted) - 1'!BG170/'Imports - Data (Adjusted) - 1'!BF170</f>
        <v>0.89244444444444448</v>
      </c>
      <c r="AG171" s="64" t="s">
        <v>1</v>
      </c>
      <c r="AH171" s="117">
        <f>'Imports - Data (Adjusted) - 1'!BJ170/'Imports - Data (Adjusted) - 1'!BI170</f>
        <v>2</v>
      </c>
      <c r="AI171" s="15" t="s">
        <v>1</v>
      </c>
      <c r="AJ171" s="118">
        <f>'Imports - Data (Adjusted) - 1'!BM170/'Imports - Data (Adjusted) - 1'!BL170</f>
        <v>2</v>
      </c>
      <c r="AL171" s="118"/>
      <c r="AN171" s="118"/>
    </row>
    <row r="172" spans="1:50" x14ac:dyDescent="0.3">
      <c r="A172" s="180" t="s">
        <v>229</v>
      </c>
      <c r="B172" s="256" t="s">
        <v>353</v>
      </c>
      <c r="C172" s="51"/>
      <c r="D172" s="119"/>
      <c r="E172" s="20"/>
      <c r="F172" s="113"/>
      <c r="G172" s="18"/>
      <c r="H172" s="108"/>
      <c r="I172" s="108"/>
      <c r="J172" s="18"/>
      <c r="K172" s="114"/>
      <c r="L172" s="114"/>
      <c r="M172" s="18"/>
      <c r="N172" s="108"/>
      <c r="O172" s="108"/>
      <c r="P172" s="115"/>
      <c r="Q172" s="18"/>
      <c r="R172" s="113"/>
      <c r="S172" s="114"/>
      <c r="T172" s="108"/>
      <c r="U172" s="18"/>
      <c r="V172" s="108"/>
      <c r="W172" s="113"/>
      <c r="X172" s="108"/>
      <c r="Y172" s="18"/>
      <c r="Z172" s="108"/>
      <c r="AE172" s="48"/>
      <c r="AF172" s="117"/>
      <c r="AG172" s="49"/>
      <c r="AH172" s="117"/>
      <c r="AI172" s="48"/>
      <c r="AJ172" s="118"/>
      <c r="AL172" s="118"/>
      <c r="AN172" s="115"/>
    </row>
    <row r="173" spans="1:50" s="11" customFormat="1" x14ac:dyDescent="0.3">
      <c r="A173" s="78"/>
      <c r="B173" s="78"/>
      <c r="C173" s="18"/>
      <c r="D173" s="108"/>
      <c r="E173" s="20"/>
      <c r="F173" s="108"/>
      <c r="G173" s="18"/>
      <c r="H173" s="108"/>
      <c r="I173" s="108"/>
      <c r="J173" s="18"/>
      <c r="K173" s="108"/>
      <c r="L173" s="108"/>
      <c r="M173" s="18"/>
      <c r="N173" s="108"/>
      <c r="O173" s="108"/>
      <c r="P173" s="115"/>
      <c r="Q173" s="18"/>
      <c r="R173" s="108"/>
      <c r="S173" s="114"/>
      <c r="T173" s="108"/>
      <c r="U173" s="18"/>
      <c r="V173" s="108"/>
      <c r="W173" s="113"/>
      <c r="X173" s="108"/>
      <c r="Y173" s="18"/>
      <c r="Z173" s="108"/>
      <c r="AA173" s="18"/>
      <c r="AB173" s="116"/>
      <c r="AC173" s="108"/>
      <c r="AD173" s="108"/>
      <c r="AE173" s="18"/>
      <c r="AF173" s="117"/>
      <c r="AG173" s="18"/>
      <c r="AH173" s="117"/>
      <c r="AI173" s="18"/>
      <c r="AJ173" s="108"/>
      <c r="AK173" s="18"/>
      <c r="AL173" s="118"/>
      <c r="AM173" s="18"/>
      <c r="AN173" s="108"/>
      <c r="AO173" s="18"/>
      <c r="AP173" s="108"/>
    </row>
    <row r="174" spans="1:50" customFormat="1" ht="15.6" x14ac:dyDescent="0.3">
      <c r="A174" s="232" t="s">
        <v>297</v>
      </c>
      <c r="B174" s="228"/>
      <c r="F174" s="228"/>
      <c r="K174" s="228"/>
      <c r="T174" s="228"/>
      <c r="AE174" s="233"/>
      <c r="AH174" s="228"/>
    </row>
    <row r="175" spans="1:50" customFormat="1" ht="15.6" x14ac:dyDescent="0.3">
      <c r="A175" s="228" t="s">
        <v>298</v>
      </c>
      <c r="B175" s="228">
        <v>1</v>
      </c>
      <c r="C175" s="199" t="s">
        <v>299</v>
      </c>
      <c r="D175" s="234">
        <v>60.6</v>
      </c>
      <c r="E175" s="199" t="s">
        <v>300</v>
      </c>
      <c r="F175" s="228"/>
      <c r="H175" s="234"/>
      <c r="J175" s="233"/>
      <c r="L175" s="228"/>
      <c r="M175" s="234"/>
      <c r="O175" s="228"/>
      <c r="Q175" s="234"/>
      <c r="S175" s="228"/>
      <c r="U175" s="234"/>
      <c r="Z175" s="234"/>
      <c r="AC175" s="234"/>
      <c r="AF175" s="234"/>
      <c r="AI175" s="234"/>
      <c r="AL175" s="234"/>
      <c r="AO175" s="234"/>
      <c r="AR175" s="234"/>
      <c r="AU175" s="234"/>
      <c r="AX175" s="234"/>
    </row>
    <row r="176" spans="1:50" customFormat="1" ht="15.6" x14ac:dyDescent="0.3">
      <c r="A176" s="228" t="s">
        <v>301</v>
      </c>
      <c r="B176" s="228">
        <v>1</v>
      </c>
      <c r="C176" s="199" t="s">
        <v>299</v>
      </c>
      <c r="D176" s="234">
        <v>56</v>
      </c>
      <c r="E176" s="199" t="s">
        <v>300</v>
      </c>
      <c r="F176" s="228"/>
      <c r="H176" s="234"/>
      <c r="J176" s="233"/>
      <c r="L176" s="228"/>
      <c r="M176" s="234"/>
      <c r="O176" s="228"/>
      <c r="Q176" s="234"/>
      <c r="S176" s="228"/>
      <c r="U176" s="234"/>
      <c r="Z176" s="234"/>
      <c r="AC176" s="234"/>
      <c r="AF176" s="234"/>
      <c r="AI176" s="234"/>
      <c r="AL176" s="234"/>
      <c r="AO176" s="234"/>
      <c r="AR176" s="234"/>
      <c r="AU176" s="234"/>
      <c r="AX176" s="234"/>
    </row>
    <row r="177" spans="1:50" customFormat="1" ht="15.6" x14ac:dyDescent="0.3">
      <c r="A177" s="228" t="s">
        <v>302</v>
      </c>
      <c r="B177" s="228">
        <v>1</v>
      </c>
      <c r="C177" s="199" t="s">
        <v>299</v>
      </c>
      <c r="D177" s="234">
        <v>57</v>
      </c>
      <c r="E177" s="199" t="s">
        <v>300</v>
      </c>
      <c r="F177" s="228"/>
      <c r="H177" s="234"/>
      <c r="J177" s="233"/>
      <c r="L177" s="228"/>
      <c r="M177" s="234"/>
      <c r="O177" s="228"/>
      <c r="Q177" s="234"/>
      <c r="S177" s="228"/>
      <c r="U177" s="234"/>
      <c r="Z177" s="234"/>
      <c r="AC177" s="234"/>
      <c r="AF177" s="234"/>
      <c r="AI177" s="234"/>
      <c r="AL177" s="234"/>
      <c r="AO177" s="234"/>
      <c r="AR177" s="234"/>
      <c r="AU177" s="234"/>
      <c r="AX177" s="234"/>
    </row>
    <row r="178" spans="1:50" customFormat="1" ht="15.6" x14ac:dyDescent="0.3">
      <c r="A178" s="228" t="s">
        <v>303</v>
      </c>
      <c r="B178" s="228">
        <v>1</v>
      </c>
      <c r="C178" s="199" t="s">
        <v>299</v>
      </c>
      <c r="D178" s="234">
        <v>54</v>
      </c>
      <c r="E178" s="199" t="s">
        <v>300</v>
      </c>
      <c r="F178" s="228"/>
      <c r="H178" s="234"/>
      <c r="J178" s="233"/>
      <c r="L178" s="228"/>
      <c r="M178" s="234"/>
      <c r="O178" s="228"/>
      <c r="Q178" s="234"/>
      <c r="S178" s="228"/>
      <c r="U178" s="234"/>
      <c r="Z178" s="234"/>
      <c r="AC178" s="234"/>
      <c r="AF178" s="234"/>
      <c r="AI178" s="234"/>
      <c r="AL178" s="234"/>
      <c r="AO178" s="234"/>
      <c r="AR178" s="234"/>
      <c r="AU178" s="234"/>
      <c r="AX178" s="234"/>
    </row>
    <row r="179" spans="1:50" customFormat="1" ht="15.6" x14ac:dyDescent="0.3">
      <c r="A179" s="228" t="s">
        <v>304</v>
      </c>
      <c r="B179" s="228">
        <v>1</v>
      </c>
      <c r="C179" s="199" t="s">
        <v>299</v>
      </c>
      <c r="D179" s="234">
        <v>52</v>
      </c>
      <c r="E179" s="199" t="s">
        <v>300</v>
      </c>
      <c r="F179" s="228"/>
      <c r="H179" s="234"/>
      <c r="J179" s="233"/>
      <c r="L179" s="228"/>
      <c r="M179" s="234"/>
      <c r="O179" s="228"/>
      <c r="Q179" s="234"/>
      <c r="S179" s="228"/>
      <c r="U179" s="234"/>
      <c r="Z179" s="234"/>
      <c r="AC179" s="234"/>
      <c r="AF179" s="234"/>
      <c r="AI179" s="234"/>
      <c r="AL179" s="234"/>
      <c r="AO179" s="234"/>
      <c r="AR179" s="234"/>
      <c r="AU179" s="234"/>
      <c r="AX179" s="234"/>
    </row>
    <row r="180" spans="1:50" customFormat="1" ht="15.6" x14ac:dyDescent="0.3">
      <c r="A180" s="228" t="s">
        <v>305</v>
      </c>
      <c r="B180" s="228">
        <v>1</v>
      </c>
      <c r="C180" s="199" t="s">
        <v>299</v>
      </c>
      <c r="D180" s="234">
        <f>31595340/631907</f>
        <v>49.999984174886492</v>
      </c>
      <c r="E180" s="199" t="s">
        <v>300</v>
      </c>
      <c r="F180" s="228"/>
      <c r="H180" s="234"/>
      <c r="J180" s="233"/>
      <c r="L180" s="228"/>
      <c r="M180" s="234"/>
      <c r="O180" s="228"/>
      <c r="Q180" s="234"/>
      <c r="S180" s="228"/>
      <c r="U180" s="234"/>
      <c r="Z180" s="234"/>
      <c r="AC180" s="234"/>
      <c r="AF180" s="234"/>
      <c r="AI180" s="234"/>
      <c r="AL180" s="234"/>
      <c r="AO180" s="234"/>
      <c r="AR180" s="234"/>
      <c r="AU180" s="234"/>
      <c r="AX180" s="234"/>
    </row>
    <row r="181" spans="1:50" s="228" customFormat="1" ht="15.6" x14ac:dyDescent="0.3">
      <c r="A181" s="235" t="s">
        <v>38</v>
      </c>
      <c r="B181" s="228">
        <v>1</v>
      </c>
      <c r="C181" s="199" t="s">
        <v>306</v>
      </c>
      <c r="D181" s="234">
        <v>108</v>
      </c>
      <c r="E181" s="199" t="s">
        <v>307</v>
      </c>
      <c r="H181" s="234"/>
      <c r="J181" s="236"/>
      <c r="M181" s="234"/>
      <c r="N181" s="233"/>
      <c r="O181" s="237"/>
      <c r="Q181" s="234"/>
      <c r="U181" s="234"/>
      <c r="Z181" s="234"/>
      <c r="AC181" s="234"/>
      <c r="AF181" s="234"/>
      <c r="AI181" s="234"/>
      <c r="AL181" s="234"/>
      <c r="AO181" s="234"/>
      <c r="AR181" s="234"/>
      <c r="AU181" s="234"/>
      <c r="AX181" s="234"/>
    </row>
    <row r="182" spans="1:50" s="228" customFormat="1" ht="15.6" x14ac:dyDescent="0.3">
      <c r="A182" s="235" t="s">
        <v>38</v>
      </c>
      <c r="B182" s="228">
        <v>1</v>
      </c>
      <c r="C182" s="199" t="s">
        <v>308</v>
      </c>
      <c r="D182" s="234">
        <v>32.5</v>
      </c>
      <c r="E182" s="199" t="s">
        <v>307</v>
      </c>
      <c r="H182" s="234"/>
      <c r="L182"/>
      <c r="M182" s="234"/>
      <c r="O182" s="237"/>
      <c r="Q182" s="234"/>
      <c r="U182" s="234"/>
      <c r="Z182" s="234"/>
      <c r="AC182" s="234"/>
      <c r="AF182" s="234"/>
      <c r="AI182" s="234"/>
      <c r="AL182" s="234"/>
      <c r="AO182" s="234"/>
      <c r="AR182" s="234"/>
      <c r="AU182" s="234"/>
      <c r="AX182" s="234"/>
    </row>
    <row r="183" spans="1:50" customFormat="1" ht="15.6" x14ac:dyDescent="0.3">
      <c r="A183" s="235"/>
      <c r="B183" s="228">
        <v>1</v>
      </c>
      <c r="C183" s="199" t="s">
        <v>309</v>
      </c>
      <c r="D183" s="234">
        <v>6.5</v>
      </c>
      <c r="E183" s="238" t="s">
        <v>307</v>
      </c>
      <c r="F183" s="228"/>
      <c r="G183" s="199"/>
      <c r="H183" s="234"/>
      <c r="I183" s="199"/>
      <c r="J183" s="234"/>
      <c r="K183" s="199"/>
      <c r="M183" s="234"/>
      <c r="Q183" s="234"/>
      <c r="S183" s="237"/>
      <c r="U183" s="234"/>
      <c r="Z183" s="234"/>
      <c r="AC183" s="234"/>
      <c r="AF183" s="234"/>
      <c r="AI183" s="234"/>
      <c r="AL183" s="234"/>
      <c r="AO183" s="234"/>
      <c r="AR183" s="234"/>
      <c r="AU183" s="234"/>
      <c r="AX183" s="234"/>
    </row>
    <row r="184" spans="1:50" customFormat="1" ht="15.6" x14ac:dyDescent="0.3">
      <c r="A184" s="235"/>
      <c r="B184" s="228">
        <v>1</v>
      </c>
      <c r="C184" s="199" t="s">
        <v>310</v>
      </c>
      <c r="D184" s="234">
        <v>112</v>
      </c>
      <c r="E184" s="199" t="s">
        <v>311</v>
      </c>
      <c r="F184" s="228"/>
      <c r="G184" s="199"/>
      <c r="H184" s="234"/>
      <c r="I184" s="199"/>
      <c r="J184" s="234"/>
      <c r="K184" s="199"/>
      <c r="M184" s="234"/>
      <c r="Q184" s="234"/>
      <c r="S184" s="237"/>
      <c r="U184" s="234"/>
      <c r="Z184" s="234"/>
      <c r="AC184" s="234"/>
      <c r="AF184" s="234"/>
      <c r="AI184" s="234"/>
      <c r="AL184" s="234"/>
      <c r="AO184" s="234"/>
      <c r="AR184" s="234"/>
      <c r="AU184" s="234"/>
      <c r="AX184" s="234"/>
    </row>
    <row r="185" spans="1:50" customFormat="1" ht="15.6" x14ac:dyDescent="0.3">
      <c r="A185" s="235"/>
      <c r="B185" s="228">
        <v>1</v>
      </c>
      <c r="C185" s="199" t="s">
        <v>310</v>
      </c>
      <c r="D185" s="234">
        <f>D184/D183</f>
        <v>17.23076923076923</v>
      </c>
      <c r="E185" s="199" t="s">
        <v>309</v>
      </c>
      <c r="F185" s="228"/>
      <c r="G185" s="234"/>
      <c r="H185" s="234"/>
      <c r="I185" s="234"/>
      <c r="K185" s="234"/>
      <c r="M185" s="234"/>
      <c r="N185" s="234"/>
      <c r="Q185" s="234"/>
      <c r="R185" s="237"/>
      <c r="S185" s="228"/>
      <c r="U185" s="234"/>
      <c r="Z185" s="234"/>
      <c r="AC185" s="234"/>
      <c r="AE185" s="237"/>
      <c r="AF185" s="234"/>
      <c r="AI185" s="234"/>
      <c r="AL185" s="234"/>
      <c r="AO185" s="234"/>
      <c r="AR185" s="234"/>
      <c r="AU185" s="234"/>
      <c r="AX185" s="234"/>
    </row>
    <row r="186" spans="1:50" s="228" customFormat="1" ht="15" customHeight="1" x14ac:dyDescent="0.3">
      <c r="A186" s="235"/>
      <c r="B186" s="291">
        <v>1</v>
      </c>
      <c r="C186" s="292" t="s">
        <v>312</v>
      </c>
      <c r="D186" s="293">
        <v>130</v>
      </c>
      <c r="E186" s="294" t="s">
        <v>307</v>
      </c>
      <c r="F186" s="240"/>
      <c r="G186" s="241"/>
      <c r="H186" s="239"/>
      <c r="I186" s="241"/>
      <c r="J186" s="241"/>
      <c r="K186" s="241"/>
      <c r="L186" s="241"/>
      <c r="M186" s="239"/>
      <c r="N186" s="241"/>
      <c r="O186" s="241"/>
      <c r="P186" s="241"/>
      <c r="Q186" s="239"/>
      <c r="R186" s="241"/>
      <c r="U186" s="239"/>
      <c r="Z186" s="239"/>
      <c r="AC186" s="239"/>
      <c r="AF186" s="239"/>
      <c r="AI186" s="239"/>
      <c r="AL186" s="239"/>
      <c r="AO186" s="239"/>
      <c r="AR186" s="239"/>
      <c r="AU186" s="239"/>
      <c r="AX186" s="239"/>
    </row>
    <row r="187" spans="1:50" s="228" customFormat="1" ht="15" customHeight="1" x14ac:dyDescent="0.3">
      <c r="B187" s="291"/>
      <c r="C187" s="292"/>
      <c r="D187" s="293"/>
      <c r="E187" s="294"/>
      <c r="H187" s="239"/>
      <c r="M187" s="239"/>
      <c r="Q187" s="239"/>
      <c r="U187" s="239"/>
      <c r="Z187" s="239"/>
      <c r="AC187" s="239"/>
      <c r="AF187" s="239"/>
      <c r="AI187" s="239"/>
      <c r="AL187" s="239"/>
      <c r="AO187" s="239"/>
      <c r="AR187" s="239"/>
      <c r="AU187" s="239"/>
      <c r="AX187" s="239"/>
    </row>
    <row r="188" spans="1:50" s="228" customFormat="1" ht="15.6" x14ac:dyDescent="0.3">
      <c r="B188" s="242">
        <v>1</v>
      </c>
      <c r="C188" s="199" t="s">
        <v>313</v>
      </c>
      <c r="D188" s="234">
        <v>260</v>
      </c>
      <c r="E188" s="199" t="s">
        <v>307</v>
      </c>
      <c r="H188" s="234"/>
      <c r="M188" s="234"/>
      <c r="Q188" s="234"/>
      <c r="U188" s="234"/>
      <c r="Z188" s="234"/>
      <c r="AC188" s="234"/>
      <c r="AF188" s="234"/>
      <c r="AI188" s="234"/>
      <c r="AL188" s="234"/>
      <c r="AO188" s="234"/>
      <c r="AR188" s="234"/>
      <c r="AU188" s="234"/>
      <c r="AX188" s="234"/>
    </row>
    <row r="189" spans="1:50" s="228" customFormat="1" ht="15.6" x14ac:dyDescent="0.3">
      <c r="B189" s="242">
        <v>1</v>
      </c>
      <c r="C189" s="199" t="s">
        <v>401</v>
      </c>
      <c r="D189" s="234">
        <f>D186/D184</f>
        <v>1.1607142857142858</v>
      </c>
      <c r="E189" s="199" t="s">
        <v>314</v>
      </c>
      <c r="H189" s="234"/>
      <c r="M189" s="234"/>
      <c r="Q189" s="234"/>
      <c r="U189" s="234"/>
      <c r="Z189" s="234"/>
      <c r="AC189" s="234"/>
      <c r="AF189" s="234"/>
      <c r="AI189" s="234"/>
      <c r="AL189" s="234"/>
      <c r="AO189" s="234"/>
      <c r="AR189" s="234"/>
      <c r="AU189" s="234"/>
      <c r="AX189" s="234"/>
    </row>
    <row r="190" spans="1:50" s="228" customFormat="1" ht="15.6" x14ac:dyDescent="0.3">
      <c r="B190" s="242">
        <v>1</v>
      </c>
      <c r="C190" s="199" t="s">
        <v>313</v>
      </c>
      <c r="D190" s="234">
        <f>D188/D184</f>
        <v>2.3214285714285716</v>
      </c>
      <c r="E190" s="199" t="s">
        <v>314</v>
      </c>
      <c r="H190" s="234"/>
      <c r="M190" s="234"/>
      <c r="Q190" s="234"/>
      <c r="U190" s="234"/>
      <c r="Z190" s="234"/>
      <c r="AC190" s="234"/>
      <c r="AF190" s="234"/>
      <c r="AI190" s="234"/>
      <c r="AL190" s="234"/>
      <c r="AO190" s="234"/>
      <c r="AR190" s="234"/>
      <c r="AU190" s="234"/>
      <c r="AX190" s="234"/>
    </row>
    <row r="191" spans="1:50" customFormat="1" ht="15.6" x14ac:dyDescent="0.3">
      <c r="A191" s="235"/>
      <c r="B191" s="242">
        <v>1</v>
      </c>
      <c r="C191" s="199" t="s">
        <v>374</v>
      </c>
      <c r="D191" s="234">
        <v>20</v>
      </c>
      <c r="E191" s="199" t="s">
        <v>314</v>
      </c>
      <c r="F191" s="237"/>
      <c r="G191" s="237"/>
      <c r="I191" s="237"/>
      <c r="J191" s="237"/>
      <c r="S191" s="228"/>
      <c r="V191" s="237"/>
      <c r="W191" s="237"/>
      <c r="AJ191" s="237"/>
    </row>
    <row r="192" spans="1:50" customFormat="1" ht="15.6" x14ac:dyDescent="0.3">
      <c r="A192" s="235"/>
      <c r="B192" s="237"/>
      <c r="F192" s="237"/>
      <c r="G192" s="237"/>
      <c r="H192" s="237"/>
      <c r="J192" s="237"/>
      <c r="K192" s="237"/>
      <c r="T192" s="228"/>
      <c r="W192" s="237"/>
      <c r="X192" s="237"/>
      <c r="AK192" s="237"/>
    </row>
    <row r="193" spans="1:26" customFormat="1" ht="15.6" x14ac:dyDescent="0.3">
      <c r="A193" s="235"/>
      <c r="B193" s="235">
        <v>1</v>
      </c>
      <c r="C193" s="199" t="s">
        <v>306</v>
      </c>
      <c r="D193" s="234">
        <v>108</v>
      </c>
      <c r="E193" s="199" t="s">
        <v>307</v>
      </c>
      <c r="H193" s="199"/>
      <c r="I193" s="234"/>
      <c r="J193" s="234"/>
      <c r="K193" s="199"/>
      <c r="M193" s="243"/>
      <c r="N193" s="243"/>
      <c r="O193" s="243"/>
      <c r="P193" s="243"/>
      <c r="Q193" s="228"/>
      <c r="R193" s="228"/>
      <c r="S193" s="244"/>
      <c r="T193" s="244"/>
      <c r="U193" s="244"/>
      <c r="V193" s="237"/>
      <c r="W193" s="228"/>
      <c r="X193" s="228"/>
      <c r="Y193" s="228"/>
      <c r="Z193" s="228"/>
    </row>
    <row r="194" spans="1:26" customFormat="1" ht="15.6" x14ac:dyDescent="0.3">
      <c r="A194" s="235"/>
      <c r="B194" s="235">
        <v>1</v>
      </c>
      <c r="C194" s="199" t="s">
        <v>308</v>
      </c>
      <c r="D194" s="234">
        <v>32.5</v>
      </c>
      <c r="E194" s="199" t="s">
        <v>307</v>
      </c>
      <c r="F194" s="228"/>
      <c r="G194" s="228"/>
      <c r="H194" s="199"/>
      <c r="I194" s="234"/>
      <c r="J194" s="234"/>
      <c r="K194" s="199"/>
      <c r="M194" s="243"/>
      <c r="N194" s="243"/>
      <c r="O194" s="243"/>
      <c r="P194" s="243"/>
      <c r="Q194" s="228"/>
      <c r="R194" s="228"/>
      <c r="S194" s="244"/>
      <c r="T194" s="244"/>
      <c r="U194" s="244"/>
      <c r="V194" s="237"/>
      <c r="W194" s="228"/>
      <c r="X194" s="228"/>
      <c r="Y194" s="228"/>
      <c r="Z194" s="228"/>
    </row>
    <row r="195" spans="1:26" customFormat="1" ht="15.6" x14ac:dyDescent="0.3">
      <c r="A195" s="235"/>
      <c r="B195" s="235">
        <v>1</v>
      </c>
      <c r="C195" s="199" t="s">
        <v>310</v>
      </c>
      <c r="D195" s="234">
        <v>112</v>
      </c>
      <c r="E195" s="199" t="s">
        <v>311</v>
      </c>
      <c r="H195" s="199"/>
      <c r="I195" s="234"/>
      <c r="J195" s="234"/>
      <c r="K195" s="199"/>
      <c r="M195" s="243"/>
      <c r="N195" s="243"/>
      <c r="O195" s="243"/>
      <c r="P195" s="243"/>
      <c r="Q195" s="228"/>
      <c r="R195" s="228"/>
      <c r="S195" s="244"/>
      <c r="T195" s="244"/>
      <c r="U195" s="244"/>
      <c r="V195" s="237"/>
      <c r="W195" s="228"/>
      <c r="X195" s="228"/>
      <c r="Y195" s="228"/>
      <c r="Z195" s="228"/>
    </row>
    <row r="196" spans="1:26" customFormat="1" ht="14.4" customHeight="1" x14ac:dyDescent="0.3">
      <c r="A196" s="235"/>
      <c r="B196" s="295">
        <v>1</v>
      </c>
      <c r="C196" s="292" t="s">
        <v>312</v>
      </c>
      <c r="D196" s="293">
        <v>130</v>
      </c>
      <c r="E196" s="294" t="s">
        <v>307</v>
      </c>
      <c r="H196" s="199"/>
      <c r="I196" s="234"/>
      <c r="J196" s="234"/>
      <c r="K196" s="199"/>
      <c r="M196" s="243"/>
      <c r="N196" s="243"/>
      <c r="O196" s="243"/>
      <c r="P196" s="243"/>
      <c r="Q196" s="228"/>
      <c r="R196" s="228"/>
      <c r="S196" s="244"/>
      <c r="T196" s="244"/>
      <c r="U196" s="244"/>
      <c r="V196" s="237"/>
      <c r="W196" s="228"/>
      <c r="X196" s="228"/>
      <c r="Y196" s="228"/>
      <c r="Z196" s="228"/>
    </row>
    <row r="197" spans="1:26" customFormat="1" ht="14.4" customHeight="1" x14ac:dyDescent="0.3">
      <c r="A197" s="235"/>
      <c r="B197" s="295"/>
      <c r="C197" s="292"/>
      <c r="D197" s="293"/>
      <c r="E197" s="294"/>
      <c r="F197" s="228"/>
      <c r="G197" s="228"/>
      <c r="H197" s="199"/>
      <c r="I197" s="234"/>
      <c r="J197" s="234"/>
      <c r="K197" s="199"/>
      <c r="M197" s="243"/>
      <c r="N197" s="243"/>
      <c r="O197" s="243"/>
      <c r="P197" s="243"/>
      <c r="Q197" s="228"/>
      <c r="R197" s="228"/>
      <c r="S197" s="244"/>
      <c r="T197" s="244"/>
      <c r="U197" s="244"/>
      <c r="V197" s="237"/>
      <c r="W197" s="228"/>
      <c r="X197" s="228"/>
      <c r="Y197" s="228"/>
      <c r="Z197" s="228"/>
    </row>
    <row r="198" spans="1:26" customFormat="1" ht="15.6" x14ac:dyDescent="0.3">
      <c r="A198" s="235"/>
      <c r="B198" s="245">
        <v>1</v>
      </c>
      <c r="C198" s="199" t="s">
        <v>313</v>
      </c>
      <c r="D198" s="234">
        <v>260</v>
      </c>
      <c r="E198" s="199" t="s">
        <v>307</v>
      </c>
      <c r="F198" s="228"/>
      <c r="G198" s="228"/>
      <c r="H198" s="199"/>
      <c r="I198" s="234"/>
      <c r="J198" s="234"/>
      <c r="K198" s="199"/>
      <c r="M198" s="243"/>
      <c r="N198" s="243"/>
      <c r="O198" s="243"/>
      <c r="P198" s="243"/>
      <c r="Q198" s="228"/>
      <c r="R198" s="228"/>
      <c r="S198" s="244"/>
      <c r="T198" s="244"/>
      <c r="U198" s="244"/>
      <c r="V198" s="237"/>
      <c r="W198" s="228"/>
      <c r="X198" s="228"/>
      <c r="Y198" s="228"/>
      <c r="Z198" s="228"/>
    </row>
    <row r="199" spans="1:26" customFormat="1" ht="15.6" x14ac:dyDescent="0.3">
      <c r="A199" s="235"/>
      <c r="B199" s="245">
        <v>1</v>
      </c>
      <c r="C199" s="199" t="s">
        <v>401</v>
      </c>
      <c r="D199" s="234">
        <f>D196/D195</f>
        <v>1.1607142857142858</v>
      </c>
      <c r="E199" s="199" t="s">
        <v>314</v>
      </c>
      <c r="F199" s="228"/>
      <c r="G199" s="228"/>
      <c r="H199" s="199"/>
      <c r="I199" s="234"/>
      <c r="J199" s="234"/>
      <c r="K199" s="199"/>
      <c r="M199" s="243"/>
      <c r="N199" s="243"/>
      <c r="O199" s="243"/>
      <c r="P199" s="243"/>
      <c r="Q199" s="228"/>
      <c r="R199" s="228"/>
      <c r="S199" s="244"/>
      <c r="T199" s="244"/>
      <c r="U199" s="244"/>
      <c r="V199" s="237"/>
      <c r="W199" s="228"/>
      <c r="X199" s="228"/>
      <c r="Y199" s="228"/>
      <c r="Z199" s="228"/>
    </row>
    <row r="200" spans="1:26" customFormat="1" ht="15.6" x14ac:dyDescent="0.3">
      <c r="A200" s="235"/>
      <c r="B200" s="245">
        <v>1</v>
      </c>
      <c r="C200" s="199" t="s">
        <v>313</v>
      </c>
      <c r="D200" s="234">
        <f>D198/D195</f>
        <v>2.3214285714285716</v>
      </c>
      <c r="E200" s="199" t="s">
        <v>314</v>
      </c>
      <c r="F200" s="228"/>
      <c r="G200" s="228"/>
      <c r="H200" s="199"/>
      <c r="I200" s="234"/>
      <c r="J200" s="234"/>
      <c r="K200" s="199"/>
      <c r="M200" s="243"/>
      <c r="N200" s="243"/>
      <c r="O200" s="243"/>
      <c r="P200" s="243"/>
      <c r="Q200" s="228"/>
      <c r="R200" s="228"/>
      <c r="S200" s="244"/>
      <c r="T200" s="244"/>
      <c r="U200" s="244"/>
      <c r="V200" s="237"/>
      <c r="W200" s="228"/>
      <c r="X200" s="228"/>
      <c r="Y200" s="228"/>
      <c r="Z200" s="228"/>
    </row>
    <row r="201" spans="1:26" customFormat="1" ht="15.6" x14ac:dyDescent="0.3">
      <c r="A201" s="228"/>
      <c r="B201" s="228"/>
      <c r="C201" s="228"/>
      <c r="D201" s="228"/>
      <c r="E201" s="228"/>
      <c r="F201" s="228"/>
      <c r="G201" s="228"/>
      <c r="H201" s="199"/>
      <c r="I201" s="234"/>
      <c r="J201" s="234"/>
      <c r="K201" s="199"/>
      <c r="M201" s="243"/>
      <c r="N201" s="243"/>
      <c r="O201" s="243"/>
      <c r="P201" s="243"/>
      <c r="Q201" s="228"/>
      <c r="R201" s="228"/>
      <c r="S201" s="244"/>
      <c r="T201" s="244"/>
      <c r="U201" s="244"/>
      <c r="V201" s="237"/>
      <c r="W201" s="228"/>
      <c r="X201" s="228"/>
      <c r="Y201" s="228"/>
      <c r="Z201" s="228"/>
    </row>
    <row r="202" spans="1:26" customFormat="1" ht="15.6" x14ac:dyDescent="0.3">
      <c r="A202" s="228" t="s">
        <v>315</v>
      </c>
      <c r="B202" s="228">
        <v>1</v>
      </c>
      <c r="C202" s="238" t="s">
        <v>316</v>
      </c>
      <c r="D202" s="228">
        <v>373.33</v>
      </c>
      <c r="E202" s="199" t="s">
        <v>307</v>
      </c>
      <c r="F202" s="228">
        <f>D202/D195</f>
        <v>3.3333035714285715</v>
      </c>
      <c r="G202" s="199" t="s">
        <v>314</v>
      </c>
      <c r="H202" s="199"/>
      <c r="I202" s="234"/>
      <c r="J202" s="234"/>
      <c r="K202" s="199"/>
      <c r="M202" s="243"/>
      <c r="N202" s="243"/>
      <c r="O202" s="243"/>
      <c r="P202" s="243"/>
      <c r="Q202" s="228"/>
      <c r="R202" s="228"/>
      <c r="S202" s="244"/>
      <c r="T202" s="244"/>
      <c r="U202" s="244"/>
      <c r="V202" s="237"/>
      <c r="W202" s="228"/>
      <c r="X202" s="228"/>
      <c r="Y202" s="228"/>
      <c r="Z202" s="228"/>
    </row>
    <row r="203" spans="1:26" customFormat="1" ht="15.6" x14ac:dyDescent="0.3">
      <c r="A203" s="228" t="s">
        <v>170</v>
      </c>
      <c r="B203" s="228">
        <v>1</v>
      </c>
      <c r="C203" s="238" t="s">
        <v>306</v>
      </c>
      <c r="D203" s="228">
        <v>0.5</v>
      </c>
      <c r="E203" s="199" t="s">
        <v>314</v>
      </c>
      <c r="F203" s="228"/>
      <c r="G203" s="228"/>
      <c r="H203" s="199"/>
      <c r="I203" s="234"/>
      <c r="J203" s="234"/>
      <c r="K203" s="199"/>
      <c r="M203" s="243"/>
      <c r="N203" s="243"/>
      <c r="O203" s="243"/>
      <c r="P203" s="243"/>
      <c r="Q203" s="228"/>
      <c r="R203" s="228"/>
      <c r="S203" s="244"/>
      <c r="T203" s="244"/>
      <c r="U203" s="244"/>
      <c r="V203" s="237"/>
      <c r="W203" s="228"/>
      <c r="X203" s="228"/>
      <c r="Y203" s="228"/>
      <c r="Z203" s="228"/>
    </row>
    <row r="204" spans="1:26" customFormat="1" ht="15.6" x14ac:dyDescent="0.3">
      <c r="A204" s="228" t="s">
        <v>88</v>
      </c>
      <c r="B204">
        <v>1</v>
      </c>
      <c r="C204" s="199" t="s">
        <v>317</v>
      </c>
      <c r="D204" s="234">
        <v>1.5</v>
      </c>
      <c r="E204" s="199" t="s">
        <v>314</v>
      </c>
      <c r="G204" s="199"/>
      <c r="H204" s="199"/>
      <c r="I204" s="234"/>
      <c r="J204" s="234"/>
      <c r="K204" s="199"/>
      <c r="M204" s="243"/>
      <c r="N204" s="243"/>
      <c r="O204" s="243"/>
      <c r="P204" s="243"/>
      <c r="Q204" s="228"/>
      <c r="R204" s="228"/>
      <c r="S204" s="244"/>
      <c r="T204" s="244"/>
      <c r="U204" s="244"/>
      <c r="V204" s="237"/>
      <c r="W204" s="228"/>
      <c r="X204" s="228"/>
      <c r="Y204" s="228"/>
      <c r="Z204" s="228"/>
    </row>
    <row r="205" spans="1:26" customFormat="1" ht="15.6" x14ac:dyDescent="0.3">
      <c r="A205" s="228" t="s">
        <v>86</v>
      </c>
      <c r="B205">
        <v>1</v>
      </c>
      <c r="C205" s="199" t="s">
        <v>317</v>
      </c>
      <c r="D205" s="234">
        <v>1.75</v>
      </c>
      <c r="E205" s="199" t="s">
        <v>314</v>
      </c>
      <c r="G205" s="199"/>
      <c r="H205" s="199"/>
      <c r="I205" s="234"/>
      <c r="J205" s="234"/>
      <c r="K205" s="199"/>
      <c r="M205" s="243"/>
      <c r="N205" s="243"/>
      <c r="O205" s="243"/>
      <c r="P205" s="243"/>
      <c r="Q205" s="228"/>
      <c r="R205" s="228"/>
      <c r="S205" s="244"/>
      <c r="T205" s="244"/>
      <c r="U205" s="244"/>
      <c r="V205" s="237"/>
      <c r="W205" s="228"/>
      <c r="X205" s="228"/>
      <c r="Y205" s="228"/>
      <c r="Z205" s="228"/>
    </row>
    <row r="206" spans="1:26" customFormat="1" ht="15.6" x14ac:dyDescent="0.3">
      <c r="A206" s="228" t="s">
        <v>318</v>
      </c>
      <c r="B206">
        <v>1</v>
      </c>
      <c r="C206" s="199" t="s">
        <v>317</v>
      </c>
      <c r="D206" s="234">
        <v>1.5</v>
      </c>
      <c r="E206" s="199" t="s">
        <v>314</v>
      </c>
      <c r="G206" s="199"/>
      <c r="H206" s="199"/>
      <c r="I206" s="234"/>
      <c r="J206" s="234"/>
      <c r="K206" s="199"/>
      <c r="M206" s="243"/>
      <c r="N206" s="243"/>
      <c r="O206" s="243"/>
      <c r="P206" s="243"/>
      <c r="Q206" s="228"/>
      <c r="R206" s="228"/>
      <c r="S206" s="244"/>
      <c r="T206" s="244"/>
      <c r="U206" s="244"/>
      <c r="V206" s="237"/>
      <c r="W206" s="228"/>
      <c r="X206" s="228"/>
      <c r="Y206" s="228"/>
      <c r="Z206" s="228"/>
    </row>
    <row r="207" spans="1:26" customFormat="1" ht="15.6" x14ac:dyDescent="0.3">
      <c r="A207" s="228" t="s">
        <v>41</v>
      </c>
      <c r="B207">
        <v>1</v>
      </c>
      <c r="C207" s="199" t="s">
        <v>316</v>
      </c>
      <c r="D207" s="234">
        <v>1.26</v>
      </c>
      <c r="E207" s="199" t="s">
        <v>314</v>
      </c>
      <c r="G207" s="199"/>
      <c r="H207" s="199"/>
      <c r="I207" s="234"/>
      <c r="J207" s="234"/>
      <c r="K207" s="199"/>
      <c r="M207" s="243"/>
      <c r="N207" s="243"/>
      <c r="O207" s="243"/>
      <c r="P207" s="243"/>
      <c r="Q207" s="228"/>
      <c r="R207" s="228"/>
      <c r="S207" s="244"/>
      <c r="T207" s="244"/>
      <c r="U207" s="244"/>
      <c r="V207" s="237"/>
      <c r="W207" s="228"/>
      <c r="X207" s="228"/>
      <c r="Y207" s="228"/>
      <c r="Z207" s="228"/>
    </row>
    <row r="208" spans="1:26" customFormat="1" ht="15.6" x14ac:dyDescent="0.3">
      <c r="A208" s="228" t="s">
        <v>21</v>
      </c>
      <c r="B208">
        <v>1</v>
      </c>
      <c r="C208" s="199" t="s">
        <v>319</v>
      </c>
      <c r="D208" s="234">
        <v>15.9</v>
      </c>
      <c r="E208" s="199" t="s">
        <v>314</v>
      </c>
      <c r="G208" s="199"/>
      <c r="H208" s="199"/>
      <c r="I208" s="234"/>
      <c r="J208" s="234"/>
      <c r="K208" s="199"/>
      <c r="M208" s="243"/>
      <c r="N208" s="243"/>
      <c r="O208" s="243"/>
      <c r="P208" s="243"/>
      <c r="Q208" s="228"/>
      <c r="R208" s="228"/>
      <c r="S208" s="244"/>
      <c r="T208" s="244"/>
      <c r="U208" s="244"/>
      <c r="V208" s="237"/>
      <c r="W208" s="228"/>
      <c r="X208" s="228"/>
      <c r="Y208" s="228"/>
      <c r="Z208" s="228"/>
    </row>
    <row r="209" spans="1:26" customFormat="1" ht="15.6" x14ac:dyDescent="0.3">
      <c r="A209" s="228" t="s">
        <v>320</v>
      </c>
      <c r="B209">
        <v>1</v>
      </c>
      <c r="C209" s="199" t="s">
        <v>321</v>
      </c>
      <c r="D209" s="234">
        <f>439.681/D195</f>
        <v>3.9257232142857141</v>
      </c>
      <c r="E209" s="199" t="s">
        <v>314</v>
      </c>
      <c r="G209" s="199"/>
      <c r="I209" s="234"/>
      <c r="J209" s="234"/>
      <c r="K209" s="199"/>
      <c r="M209" s="243"/>
      <c r="N209" s="243"/>
      <c r="O209" s="243"/>
      <c r="P209" s="243"/>
      <c r="Q209" s="228"/>
      <c r="R209" s="228"/>
      <c r="S209" s="244"/>
      <c r="T209" s="244"/>
      <c r="U209" s="244"/>
      <c r="V209" s="237"/>
      <c r="W209" s="228"/>
      <c r="X209" s="228"/>
      <c r="Y209" s="228"/>
      <c r="Z209" s="228"/>
    </row>
    <row r="210" spans="1:26" customFormat="1" ht="15.6" x14ac:dyDescent="0.3">
      <c r="A210" s="228" t="s">
        <v>322</v>
      </c>
      <c r="B210">
        <v>1</v>
      </c>
      <c r="C210" s="199" t="s">
        <v>321</v>
      </c>
      <c r="D210" s="234">
        <v>3</v>
      </c>
      <c r="E210" s="199" t="s">
        <v>314</v>
      </c>
      <c r="G210" s="199"/>
      <c r="M210" s="243"/>
      <c r="N210" s="243"/>
      <c r="O210" s="243"/>
      <c r="P210" s="243"/>
      <c r="Q210" s="237"/>
      <c r="R210" s="237"/>
      <c r="S210" s="244"/>
      <c r="T210" s="244"/>
      <c r="U210" s="244"/>
      <c r="V210" s="237"/>
      <c r="W210" s="228"/>
      <c r="X210" s="228"/>
      <c r="Y210" s="228"/>
      <c r="Z210" s="228"/>
    </row>
    <row r="211" spans="1:26" customFormat="1" ht="15.6" x14ac:dyDescent="0.3">
      <c r="A211" s="228" t="s">
        <v>323</v>
      </c>
      <c r="B211">
        <v>1</v>
      </c>
      <c r="C211" s="199" t="s">
        <v>321</v>
      </c>
      <c r="D211" s="234">
        <v>2.98</v>
      </c>
      <c r="E211" s="199" t="s">
        <v>314</v>
      </c>
      <c r="G211" s="199"/>
      <c r="M211" s="243"/>
      <c r="N211" s="243"/>
      <c r="O211" s="243"/>
      <c r="P211" s="243"/>
      <c r="Q211" s="237"/>
      <c r="R211" s="237"/>
      <c r="S211" s="244"/>
      <c r="T211" s="244"/>
      <c r="U211" s="244"/>
      <c r="V211" s="237"/>
      <c r="W211" s="228"/>
      <c r="X211" s="228"/>
      <c r="Y211" s="228"/>
      <c r="Z211" s="228"/>
    </row>
    <row r="212" spans="1:26" customFormat="1" ht="15.6" x14ac:dyDescent="0.3">
      <c r="A212" s="228" t="s">
        <v>198</v>
      </c>
      <c r="B212">
        <v>1</v>
      </c>
      <c r="C212" s="199" t="s">
        <v>324</v>
      </c>
      <c r="D212" s="234">
        <v>9</v>
      </c>
      <c r="E212" s="199" t="s">
        <v>325</v>
      </c>
      <c r="G212" s="199"/>
      <c r="M212" s="243"/>
      <c r="N212" s="243"/>
      <c r="O212" s="243"/>
      <c r="P212" s="243"/>
      <c r="Q212" s="237"/>
      <c r="R212" s="237"/>
      <c r="S212" s="244"/>
      <c r="T212" s="244"/>
      <c r="U212" s="244"/>
      <c r="V212" s="237"/>
      <c r="W212" s="228"/>
      <c r="X212" s="228"/>
      <c r="Y212" s="228"/>
      <c r="Z212" s="228"/>
    </row>
    <row r="213" spans="1:26" customFormat="1" ht="15.6" x14ac:dyDescent="0.3">
      <c r="A213" s="228" t="s">
        <v>326</v>
      </c>
      <c r="B213">
        <v>1</v>
      </c>
      <c r="C213" s="199" t="s">
        <v>327</v>
      </c>
      <c r="D213" s="234">
        <v>9</v>
      </c>
      <c r="E213" s="199" t="s">
        <v>325</v>
      </c>
      <c r="G213" s="199"/>
      <c r="M213" s="243"/>
      <c r="N213" s="243"/>
      <c r="O213" s="243"/>
      <c r="P213" s="243"/>
      <c r="Q213" s="237"/>
      <c r="R213" s="237"/>
      <c r="S213" s="244"/>
      <c r="T213" s="244"/>
      <c r="U213" s="244"/>
      <c r="V213" s="237"/>
      <c r="W213" s="228"/>
      <c r="X213" s="228"/>
      <c r="Y213" s="228"/>
      <c r="Z213" s="228"/>
    </row>
    <row r="214" spans="1:26" customFormat="1" ht="15.6" x14ac:dyDescent="0.3">
      <c r="A214" s="228" t="s">
        <v>74</v>
      </c>
      <c r="B214">
        <v>1</v>
      </c>
      <c r="C214" s="199" t="s">
        <v>317</v>
      </c>
      <c r="D214" s="234">
        <v>1.75</v>
      </c>
      <c r="E214" s="199" t="s">
        <v>314</v>
      </c>
      <c r="F214">
        <f>D214*D195</f>
        <v>196</v>
      </c>
      <c r="G214" s="199" t="s">
        <v>307</v>
      </c>
      <c r="M214" s="243"/>
      <c r="N214" s="243"/>
      <c r="O214" s="243"/>
      <c r="P214" s="243"/>
      <c r="Q214" s="237"/>
      <c r="R214" s="237"/>
      <c r="S214" s="244"/>
      <c r="T214" s="244"/>
      <c r="U214" s="244"/>
      <c r="V214" s="237"/>
      <c r="W214" s="228"/>
      <c r="X214" s="228"/>
      <c r="Y214" s="228"/>
      <c r="Z214" s="228"/>
    </row>
    <row r="215" spans="1:26" customFormat="1" ht="15.6" x14ac:dyDescent="0.3">
      <c r="A215" s="228" t="s">
        <v>74</v>
      </c>
      <c r="B215">
        <v>1</v>
      </c>
      <c r="C215" s="199" t="s">
        <v>316</v>
      </c>
      <c r="D215" s="234">
        <v>175</v>
      </c>
      <c r="E215" s="199" t="s">
        <v>307</v>
      </c>
      <c r="F215" s="234">
        <f>D215/D195</f>
        <v>1.5625</v>
      </c>
      <c r="G215" s="199" t="s">
        <v>310</v>
      </c>
      <c r="M215" s="243"/>
      <c r="N215" s="243"/>
      <c r="O215" s="243"/>
      <c r="P215" s="243"/>
      <c r="Q215" s="237"/>
      <c r="R215" s="237"/>
      <c r="S215" s="244"/>
      <c r="T215" s="244"/>
      <c r="U215" s="244"/>
      <c r="V215" s="237"/>
      <c r="W215" s="228"/>
      <c r="X215" s="228"/>
      <c r="Y215" s="228"/>
      <c r="Z215" s="228"/>
    </row>
    <row r="216" spans="1:26" customFormat="1" ht="15.6" x14ac:dyDescent="0.3">
      <c r="A216" s="228" t="s">
        <v>328</v>
      </c>
      <c r="B216">
        <v>1</v>
      </c>
      <c r="C216" s="199" t="s">
        <v>329</v>
      </c>
      <c r="D216" s="234">
        <v>0.15175</v>
      </c>
      <c r="E216" s="199" t="s">
        <v>314</v>
      </c>
      <c r="F216" s="234">
        <v>16.997</v>
      </c>
      <c r="G216" s="199" t="s">
        <v>307</v>
      </c>
      <c r="M216" s="243"/>
      <c r="N216" s="243"/>
      <c r="O216" s="243"/>
      <c r="P216" s="243"/>
      <c r="Q216" s="237"/>
      <c r="R216" s="237"/>
      <c r="S216" s="244"/>
      <c r="T216" s="244"/>
      <c r="U216" s="244"/>
      <c r="V216" s="237"/>
      <c r="W216" s="228"/>
      <c r="X216" s="228"/>
      <c r="Y216" s="228"/>
      <c r="Z216" s="228"/>
    </row>
    <row r="217" spans="1:26" customFormat="1" ht="15.6" x14ac:dyDescent="0.3">
      <c r="A217" s="228" t="s">
        <v>87</v>
      </c>
      <c r="B217">
        <v>1</v>
      </c>
      <c r="C217" s="199" t="s">
        <v>317</v>
      </c>
      <c r="D217" s="234">
        <v>1.5</v>
      </c>
      <c r="E217" s="199" t="s">
        <v>314</v>
      </c>
      <c r="G217" s="199"/>
      <c r="M217" s="243"/>
      <c r="N217" s="243"/>
      <c r="O217" s="243"/>
      <c r="P217" s="243"/>
      <c r="Q217" s="237"/>
      <c r="R217" s="237"/>
      <c r="S217" s="244"/>
      <c r="T217" s="244"/>
      <c r="U217" s="244"/>
      <c r="V217" s="237"/>
      <c r="W217" s="228"/>
      <c r="X217" s="228"/>
      <c r="Y217" s="228"/>
      <c r="Z217" s="228"/>
    </row>
    <row r="218" spans="1:26" customFormat="1" ht="15.6" x14ac:dyDescent="0.3">
      <c r="A218" s="228" t="s">
        <v>330</v>
      </c>
      <c r="B218">
        <v>1</v>
      </c>
      <c r="C218" s="199" t="s">
        <v>317</v>
      </c>
      <c r="D218" s="234">
        <v>1.625</v>
      </c>
      <c r="E218" s="199" t="s">
        <v>314</v>
      </c>
      <c r="G218" s="199"/>
      <c r="M218" s="243"/>
      <c r="N218" s="243"/>
      <c r="O218" s="243"/>
      <c r="P218" s="243"/>
      <c r="Q218" s="237"/>
      <c r="R218" s="237"/>
      <c r="S218" s="244"/>
      <c r="T218" s="244"/>
      <c r="U218" s="244"/>
      <c r="V218" s="237"/>
      <c r="W218" s="228"/>
      <c r="X218" s="228"/>
      <c r="Y218" s="228"/>
      <c r="Z218" s="228"/>
    </row>
    <row r="219" spans="1:26" customFormat="1" ht="15.6" x14ac:dyDescent="0.3">
      <c r="A219" s="228" t="s">
        <v>6</v>
      </c>
      <c r="B219">
        <v>1</v>
      </c>
      <c r="C219" s="199" t="s">
        <v>317</v>
      </c>
      <c r="D219" s="234">
        <v>1.5</v>
      </c>
      <c r="E219" s="199" t="s">
        <v>314</v>
      </c>
      <c r="G219" s="199"/>
      <c r="M219" s="243"/>
      <c r="N219" s="243"/>
      <c r="O219" s="243"/>
      <c r="P219" s="243"/>
      <c r="Q219" s="237"/>
      <c r="R219" s="237"/>
      <c r="S219" s="244"/>
      <c r="T219" s="244"/>
      <c r="U219" s="244"/>
      <c r="V219" s="237"/>
      <c r="W219" s="228"/>
      <c r="X219" s="228"/>
      <c r="Y219" s="228"/>
      <c r="Z219" s="228"/>
    </row>
    <row r="220" spans="1:26" customFormat="1" ht="15.6" x14ac:dyDescent="0.3">
      <c r="A220" s="228" t="s">
        <v>331</v>
      </c>
      <c r="B220">
        <v>1</v>
      </c>
      <c r="C220" s="199" t="s">
        <v>317</v>
      </c>
      <c r="D220" s="234">
        <v>1.5</v>
      </c>
      <c r="E220" s="199" t="s">
        <v>314</v>
      </c>
      <c r="G220" s="199"/>
      <c r="M220" s="243"/>
      <c r="N220" s="243"/>
      <c r="O220" s="243"/>
      <c r="P220" s="243"/>
      <c r="Q220" s="237"/>
      <c r="R220" s="237"/>
      <c r="S220" s="244"/>
      <c r="T220" s="244"/>
      <c r="U220" s="244"/>
      <c r="V220" s="237"/>
      <c r="W220" s="228"/>
      <c r="X220" s="228"/>
      <c r="Y220" s="228"/>
      <c r="Z220" s="228"/>
    </row>
    <row r="221" spans="1:26" customFormat="1" ht="15.6" x14ac:dyDescent="0.3">
      <c r="A221" s="296" t="s">
        <v>332</v>
      </c>
      <c r="B221">
        <v>1</v>
      </c>
      <c r="C221" s="199" t="s">
        <v>333</v>
      </c>
      <c r="D221" s="234">
        <v>18.559999999999999</v>
      </c>
      <c r="E221" s="199" t="s">
        <v>325</v>
      </c>
      <c r="G221" s="199"/>
      <c r="M221" s="243"/>
      <c r="N221" s="243"/>
      <c r="O221" s="243"/>
      <c r="P221" s="243"/>
      <c r="Q221" s="237"/>
      <c r="R221" s="237"/>
      <c r="S221" s="244"/>
      <c r="T221" s="244"/>
      <c r="U221" s="244"/>
      <c r="V221" s="237"/>
      <c r="W221" s="228"/>
      <c r="X221" s="228"/>
      <c r="Y221" s="228"/>
      <c r="Z221" s="228"/>
    </row>
    <row r="222" spans="1:26" customFormat="1" ht="15.6" x14ac:dyDescent="0.3">
      <c r="A222" s="296"/>
      <c r="B222">
        <v>1</v>
      </c>
      <c r="C222" s="199" t="s">
        <v>334</v>
      </c>
      <c r="D222" s="234">
        <v>164</v>
      </c>
      <c r="E222" s="199" t="s">
        <v>307</v>
      </c>
      <c r="F222" s="234">
        <f>D222/D184</f>
        <v>1.4642857142857142</v>
      </c>
      <c r="G222" s="199" t="s">
        <v>314</v>
      </c>
      <c r="M222" s="243"/>
      <c r="N222" s="243"/>
      <c r="O222" s="243"/>
      <c r="P222" s="243"/>
      <c r="Q222" s="237"/>
      <c r="R222" s="237"/>
      <c r="S222" s="244"/>
      <c r="T222" s="244"/>
      <c r="U222" s="244"/>
      <c r="V222" s="237"/>
      <c r="W222" s="228"/>
      <c r="X222" s="228"/>
      <c r="Y222" s="228"/>
      <c r="Z222" s="228"/>
    </row>
    <row r="223" spans="1:26" customFormat="1" ht="15.6" x14ac:dyDescent="0.3">
      <c r="A223" s="296" t="s">
        <v>335</v>
      </c>
      <c r="B223">
        <v>1</v>
      </c>
      <c r="C223" s="199" t="s">
        <v>336</v>
      </c>
      <c r="D223" s="234">
        <v>336</v>
      </c>
      <c r="E223" s="199" t="s">
        <v>307</v>
      </c>
      <c r="F223" s="234">
        <v>3</v>
      </c>
      <c r="G223" s="199" t="s">
        <v>314</v>
      </c>
      <c r="M223" s="243"/>
      <c r="N223" s="243"/>
      <c r="O223" s="243"/>
      <c r="P223" s="243"/>
      <c r="Q223" s="237"/>
      <c r="R223" s="237"/>
      <c r="S223" s="244"/>
      <c r="T223" s="244"/>
      <c r="U223" s="244"/>
      <c r="V223" s="237"/>
      <c r="W223" s="228"/>
      <c r="X223" s="228"/>
      <c r="Y223" s="228"/>
      <c r="Z223" s="228"/>
    </row>
    <row r="224" spans="1:26" customFormat="1" ht="15.6" x14ac:dyDescent="0.3">
      <c r="A224" s="296"/>
      <c r="B224">
        <v>1</v>
      </c>
      <c r="C224" s="199" t="s">
        <v>337</v>
      </c>
      <c r="D224" s="234">
        <v>240</v>
      </c>
      <c r="E224" s="199" t="s">
        <v>307</v>
      </c>
      <c r="F224" s="234">
        <f>D224/D195</f>
        <v>2.1428571428571428</v>
      </c>
      <c r="G224" s="199" t="s">
        <v>314</v>
      </c>
      <c r="M224" s="243"/>
      <c r="N224" s="243"/>
      <c r="O224" s="243"/>
      <c r="P224" s="243"/>
      <c r="Q224" s="237"/>
      <c r="R224" s="237"/>
      <c r="S224" s="244"/>
      <c r="T224" s="244"/>
      <c r="U224" s="244"/>
      <c r="V224" s="237"/>
      <c r="W224" s="228"/>
      <c r="X224" s="228"/>
      <c r="Y224" s="228"/>
      <c r="Z224" s="228"/>
    </row>
    <row r="225" spans="1:26" customFormat="1" ht="15.6" x14ac:dyDescent="0.3">
      <c r="A225" s="296" t="s">
        <v>59</v>
      </c>
      <c r="B225">
        <v>1</v>
      </c>
      <c r="C225" s="199" t="s">
        <v>338</v>
      </c>
      <c r="D225" s="234">
        <v>3.40835</v>
      </c>
      <c r="E225" s="199" t="s">
        <v>317</v>
      </c>
      <c r="F225" s="234">
        <f>D225*D226/D195</f>
        <v>5.9646125000000003</v>
      </c>
      <c r="G225" s="199" t="s">
        <v>314</v>
      </c>
      <c r="M225" s="243"/>
      <c r="N225" s="243"/>
      <c r="O225" s="243"/>
      <c r="P225" s="243"/>
      <c r="Q225" s="237"/>
      <c r="R225" s="237"/>
      <c r="S225" s="244"/>
      <c r="T225" s="244"/>
      <c r="U225" s="244"/>
      <c r="V225" s="237"/>
      <c r="W225" s="228"/>
      <c r="X225" s="228"/>
      <c r="Y225" s="228"/>
      <c r="Z225" s="228"/>
    </row>
    <row r="226" spans="1:26" customFormat="1" ht="15.6" x14ac:dyDescent="0.3">
      <c r="A226" s="296"/>
      <c r="B226">
        <v>1</v>
      </c>
      <c r="C226" s="199" t="s">
        <v>317</v>
      </c>
      <c r="D226" s="246">
        <v>196</v>
      </c>
      <c r="E226" s="199" t="s">
        <v>307</v>
      </c>
      <c r="F226" s="234"/>
      <c r="G226" s="228"/>
      <c r="M226" s="243"/>
      <c r="N226" s="243"/>
      <c r="O226" s="243"/>
      <c r="P226" s="243"/>
      <c r="Q226" s="237"/>
      <c r="R226" s="237"/>
      <c r="S226" s="244"/>
      <c r="T226" s="244"/>
      <c r="U226" s="244"/>
      <c r="V226" s="237"/>
      <c r="W226" s="228"/>
      <c r="X226" s="228"/>
      <c r="Y226" s="228"/>
      <c r="Z226" s="228"/>
    </row>
    <row r="227" spans="1:26" customFormat="1" ht="15.6" x14ac:dyDescent="0.3">
      <c r="A227" s="296" t="s">
        <v>339</v>
      </c>
      <c r="B227">
        <v>1</v>
      </c>
      <c r="C227" s="199" t="s">
        <v>340</v>
      </c>
      <c r="D227" s="246">
        <v>1</v>
      </c>
      <c r="E227" s="199" t="s">
        <v>321</v>
      </c>
      <c r="F227" s="234">
        <f>F228</f>
        <v>3.0446428571428572</v>
      </c>
      <c r="G227" s="199" t="s">
        <v>314</v>
      </c>
      <c r="M227" s="243"/>
      <c r="N227" s="243"/>
      <c r="O227" s="243"/>
      <c r="P227" s="243"/>
      <c r="Q227" s="237"/>
      <c r="R227" s="237"/>
      <c r="S227" s="244"/>
      <c r="T227" s="244"/>
      <c r="U227" s="244"/>
      <c r="V227" s="237"/>
      <c r="W227" s="228"/>
      <c r="X227" s="228"/>
      <c r="Y227" s="228"/>
      <c r="Z227" s="228"/>
    </row>
    <row r="228" spans="1:26" customFormat="1" ht="15.6" x14ac:dyDescent="0.3">
      <c r="A228" s="296"/>
      <c r="B228">
        <v>1</v>
      </c>
      <c r="C228" s="199" t="s">
        <v>321</v>
      </c>
      <c r="D228" s="246">
        <f>(355+327)/2</f>
        <v>341</v>
      </c>
      <c r="E228" s="199" t="s">
        <v>307</v>
      </c>
      <c r="F228" s="234">
        <f>D228/D195</f>
        <v>3.0446428571428572</v>
      </c>
      <c r="G228" s="199" t="s">
        <v>314</v>
      </c>
      <c r="M228" s="243"/>
      <c r="N228" s="243"/>
      <c r="O228" s="243"/>
      <c r="P228" s="243"/>
      <c r="Q228" s="237"/>
      <c r="R228" s="237"/>
      <c r="S228" s="244"/>
      <c r="T228" s="244"/>
      <c r="U228" s="244"/>
      <c r="V228" s="237"/>
      <c r="W228" s="228"/>
      <c r="X228" s="228"/>
      <c r="Y228" s="228"/>
      <c r="Z228" s="228"/>
    </row>
    <row r="229" spans="1:26" customFormat="1" ht="15.6" x14ac:dyDescent="0.3">
      <c r="A229" s="296" t="s">
        <v>41</v>
      </c>
      <c r="B229">
        <v>1</v>
      </c>
      <c r="C229" s="238" t="s">
        <v>316</v>
      </c>
      <c r="D229" s="246">
        <v>140.63</v>
      </c>
      <c r="E229" s="199" t="s">
        <v>307</v>
      </c>
      <c r="F229" s="234">
        <f>D229/D195</f>
        <v>1.255625</v>
      </c>
      <c r="G229" s="199" t="s">
        <v>314</v>
      </c>
      <c r="M229" s="243"/>
      <c r="N229" s="243"/>
      <c r="O229" s="243"/>
      <c r="P229" s="243"/>
      <c r="Q229" s="237"/>
      <c r="R229" s="237"/>
      <c r="S229" s="244"/>
      <c r="T229" s="244"/>
      <c r="U229" s="244"/>
      <c r="V229" s="237"/>
      <c r="W229" s="228"/>
      <c r="X229" s="228"/>
      <c r="Y229" s="228"/>
      <c r="Z229" s="228"/>
    </row>
    <row r="230" spans="1:26" customFormat="1" ht="15.6" x14ac:dyDescent="0.3">
      <c r="A230" s="296"/>
      <c r="B230">
        <v>1</v>
      </c>
      <c r="C230" s="238" t="s">
        <v>341</v>
      </c>
      <c r="D230" s="246">
        <v>0.91576999999999997</v>
      </c>
      <c r="E230" s="199" t="s">
        <v>316</v>
      </c>
      <c r="F230" s="234">
        <f>F229*D230</f>
        <v>1.1498637062499999</v>
      </c>
      <c r="G230" s="199" t="s">
        <v>314</v>
      </c>
      <c r="M230" s="243"/>
      <c r="N230" s="243"/>
      <c r="O230" s="243"/>
      <c r="P230" s="243"/>
      <c r="Q230" s="237"/>
      <c r="R230" s="237"/>
      <c r="S230" s="244"/>
      <c r="T230" s="244"/>
      <c r="U230" s="244"/>
      <c r="V230" s="237"/>
      <c r="W230" s="228"/>
      <c r="X230" s="228"/>
      <c r="Y230" s="228"/>
      <c r="Z230" s="228"/>
    </row>
    <row r="231" spans="1:26" customFormat="1" ht="15.6" x14ac:dyDescent="0.3">
      <c r="A231" s="296" t="s">
        <v>53</v>
      </c>
      <c r="B231" s="228">
        <v>1</v>
      </c>
      <c r="C231" s="238" t="s">
        <v>321</v>
      </c>
      <c r="D231" s="246">
        <v>2.37609</v>
      </c>
      <c r="E231" s="238" t="s">
        <v>317</v>
      </c>
      <c r="F231" s="234">
        <f>D231*D232</f>
        <v>4.1366063637000003</v>
      </c>
      <c r="G231" s="199" t="s">
        <v>314</v>
      </c>
      <c r="M231" s="243"/>
      <c r="N231" s="243"/>
      <c r="O231" s="243"/>
      <c r="P231" s="243"/>
      <c r="Q231" s="237"/>
      <c r="R231" s="237"/>
      <c r="S231" s="244"/>
      <c r="T231" s="244"/>
      <c r="U231" s="244"/>
      <c r="V231" s="237"/>
      <c r="W231" s="228"/>
      <c r="X231" s="228"/>
      <c r="Y231" s="228"/>
      <c r="Z231" s="228"/>
    </row>
    <row r="232" spans="1:26" customFormat="1" ht="15.6" x14ac:dyDescent="0.3">
      <c r="A232" s="296"/>
      <c r="B232">
        <v>1</v>
      </c>
      <c r="C232" s="238" t="s">
        <v>317</v>
      </c>
      <c r="D232" s="246">
        <v>1.7409300000000001</v>
      </c>
      <c r="E232" s="199" t="s">
        <v>314</v>
      </c>
      <c r="F232" s="234"/>
      <c r="G232" s="199"/>
      <c r="M232" s="243"/>
      <c r="N232" s="243"/>
      <c r="O232" s="243"/>
      <c r="P232" s="243"/>
      <c r="Q232" s="237"/>
      <c r="R232" s="237"/>
      <c r="S232" s="244"/>
      <c r="T232" s="244"/>
      <c r="U232" s="244"/>
      <c r="V232" s="237"/>
      <c r="W232" s="228"/>
      <c r="X232" s="228"/>
      <c r="Y232" s="228"/>
      <c r="Z232" s="228"/>
    </row>
    <row r="233" spans="1:26" customFormat="1" ht="15.6" x14ac:dyDescent="0.3">
      <c r="A233" s="228" t="s">
        <v>342</v>
      </c>
      <c r="B233">
        <v>1</v>
      </c>
      <c r="C233" s="238" t="s">
        <v>321</v>
      </c>
      <c r="D233" s="246">
        <v>242</v>
      </c>
      <c r="E233" s="199" t="s">
        <v>307</v>
      </c>
      <c r="F233" s="234">
        <f>D233/D195</f>
        <v>2.1607142857142856</v>
      </c>
      <c r="G233" s="199" t="s">
        <v>314</v>
      </c>
      <c r="M233" s="243"/>
      <c r="N233" s="243"/>
      <c r="O233" s="243"/>
      <c r="P233" s="243"/>
      <c r="Q233" s="237"/>
      <c r="R233" s="237"/>
      <c r="S233" s="244"/>
      <c r="T233" s="244"/>
      <c r="U233" s="244"/>
      <c r="V233" s="237"/>
      <c r="W233" s="228"/>
      <c r="X233" s="228"/>
      <c r="Y233" s="228"/>
      <c r="Z233" s="228"/>
    </row>
    <row r="234" spans="1:26" customFormat="1" ht="15.6" x14ac:dyDescent="0.3">
      <c r="A234" s="228" t="s">
        <v>343</v>
      </c>
      <c r="B234">
        <v>1</v>
      </c>
      <c r="C234" s="238" t="s">
        <v>344</v>
      </c>
      <c r="D234" s="246">
        <v>294</v>
      </c>
      <c r="E234" s="199" t="s">
        <v>307</v>
      </c>
      <c r="F234" s="234">
        <f>D234/D195</f>
        <v>2.625</v>
      </c>
      <c r="G234" s="199" t="s">
        <v>314</v>
      </c>
      <c r="M234" s="243"/>
      <c r="N234" s="243"/>
      <c r="O234" s="243"/>
      <c r="P234" s="243"/>
      <c r="Q234" s="237"/>
      <c r="R234" s="237"/>
      <c r="S234" s="244"/>
      <c r="T234" s="244"/>
      <c r="U234" s="244"/>
      <c r="V234" s="237"/>
      <c r="W234" s="228"/>
      <c r="X234" s="228"/>
      <c r="Y234" s="228"/>
      <c r="Z234" s="228"/>
    </row>
    <row r="235" spans="1:26" customFormat="1" ht="15.6" x14ac:dyDescent="0.3">
      <c r="A235" s="228" t="s">
        <v>28</v>
      </c>
      <c r="B235">
        <v>1</v>
      </c>
      <c r="C235" s="238" t="s">
        <v>316</v>
      </c>
      <c r="D235" s="234">
        <v>0.88400000000000001</v>
      </c>
      <c r="E235" s="199" t="s">
        <v>314</v>
      </c>
      <c r="M235" s="243"/>
      <c r="N235" s="243"/>
      <c r="O235" s="243"/>
      <c r="P235" s="243"/>
      <c r="Q235" s="237"/>
      <c r="R235" s="237"/>
      <c r="S235" s="244"/>
      <c r="T235" s="244"/>
      <c r="U235" s="244"/>
      <c r="V235" s="237"/>
      <c r="W235" s="228"/>
      <c r="X235" s="228"/>
      <c r="Y235" s="228"/>
      <c r="Z235" s="228"/>
    </row>
    <row r="236" spans="1:26" customFormat="1" ht="15.6" x14ac:dyDescent="0.3">
      <c r="A236" s="228" t="s">
        <v>40</v>
      </c>
      <c r="B236">
        <v>1</v>
      </c>
      <c r="C236" s="238" t="s">
        <v>317</v>
      </c>
      <c r="D236" s="246">
        <v>149</v>
      </c>
      <c r="E236" s="199" t="s">
        <v>307</v>
      </c>
      <c r="F236" s="234">
        <f>D236/D195</f>
        <v>1.3303571428571428</v>
      </c>
      <c r="G236" s="199" t="s">
        <v>314</v>
      </c>
      <c r="M236" s="243"/>
      <c r="N236" s="243"/>
      <c r="O236" s="243"/>
      <c r="P236" s="243"/>
      <c r="Q236" s="237"/>
      <c r="R236" s="237"/>
      <c r="S236" s="244"/>
      <c r="T236" s="244"/>
      <c r="U236" s="244"/>
      <c r="V236" s="237"/>
      <c r="W236" s="228"/>
      <c r="X236" s="228"/>
      <c r="Y236" s="228"/>
      <c r="Z236" s="228"/>
    </row>
    <row r="237" spans="1:26" customFormat="1" ht="15.6" x14ac:dyDescent="0.3">
      <c r="A237" s="228" t="s">
        <v>332</v>
      </c>
      <c r="B237">
        <v>1</v>
      </c>
      <c r="C237" s="238" t="s">
        <v>316</v>
      </c>
      <c r="D237" s="246">
        <v>164</v>
      </c>
      <c r="E237" s="199" t="s">
        <v>307</v>
      </c>
      <c r="F237" s="234">
        <f>D237/D195</f>
        <v>1.4642857142857142</v>
      </c>
      <c r="G237" s="199" t="s">
        <v>314</v>
      </c>
      <c r="M237" s="243"/>
      <c r="N237" s="243"/>
      <c r="O237" s="243"/>
      <c r="P237" s="243"/>
      <c r="Q237" s="237"/>
      <c r="R237" s="237"/>
      <c r="S237" s="244"/>
      <c r="T237" s="244"/>
      <c r="U237" s="244"/>
      <c r="V237" s="237"/>
      <c r="W237" s="228"/>
      <c r="X237" s="228"/>
      <c r="Y237" s="228"/>
      <c r="Z237" s="228"/>
    </row>
    <row r="238" spans="1:26" customFormat="1" ht="15.6" x14ac:dyDescent="0.3">
      <c r="A238" s="296" t="s">
        <v>30</v>
      </c>
      <c r="B238">
        <v>1</v>
      </c>
      <c r="C238" s="238" t="s">
        <v>344</v>
      </c>
      <c r="D238" s="246">
        <v>2.0271699999999999</v>
      </c>
      <c r="E238" s="199" t="s">
        <v>321</v>
      </c>
      <c r="F238" s="234">
        <f>D239*D238/D195</f>
        <v>6.0815099999999997</v>
      </c>
      <c r="G238" s="199" t="s">
        <v>314</v>
      </c>
      <c r="M238" s="243"/>
      <c r="N238" s="243"/>
      <c r="O238" s="243"/>
      <c r="P238" s="243"/>
      <c r="Q238" s="237"/>
      <c r="R238" s="237"/>
      <c r="S238" s="244"/>
      <c r="T238" s="244"/>
      <c r="U238" s="244"/>
      <c r="V238" s="237"/>
      <c r="W238" s="228"/>
      <c r="X238" s="228"/>
      <c r="Y238" s="228"/>
      <c r="Z238" s="228"/>
    </row>
    <row r="239" spans="1:26" customFormat="1" ht="15.6" x14ac:dyDescent="0.3">
      <c r="A239" s="296"/>
      <c r="B239">
        <v>1</v>
      </c>
      <c r="C239" s="238" t="s">
        <v>321</v>
      </c>
      <c r="D239" s="246">
        <v>336</v>
      </c>
      <c r="E239" s="199" t="s">
        <v>307</v>
      </c>
      <c r="F239" s="234">
        <f>D239/D195</f>
        <v>3</v>
      </c>
      <c r="G239" s="199" t="s">
        <v>314</v>
      </c>
      <c r="M239" s="243"/>
      <c r="N239" s="243"/>
      <c r="O239" s="243"/>
      <c r="P239" s="243"/>
      <c r="Q239" s="237"/>
      <c r="R239" s="237"/>
      <c r="S239" s="244"/>
      <c r="T239" s="244"/>
      <c r="U239" s="244"/>
      <c r="V239" s="237"/>
      <c r="W239" s="228"/>
      <c r="X239" s="228"/>
      <c r="Y239" s="228"/>
      <c r="Z239" s="228"/>
    </row>
    <row r="240" spans="1:26" customFormat="1" ht="15.6" x14ac:dyDescent="0.3">
      <c r="A240" s="247" t="s">
        <v>345</v>
      </c>
      <c r="B240">
        <v>1</v>
      </c>
      <c r="C240" s="238" t="s">
        <v>316</v>
      </c>
      <c r="D240" s="246">
        <v>746.66700000000003</v>
      </c>
      <c r="E240" s="199" t="s">
        <v>307</v>
      </c>
      <c r="F240" s="234">
        <f>D240/D195</f>
        <v>6.6666696428571433</v>
      </c>
      <c r="G240" s="199" t="s">
        <v>314</v>
      </c>
      <c r="M240" s="243"/>
      <c r="N240" s="243"/>
      <c r="O240" s="243"/>
      <c r="P240" s="243"/>
      <c r="Q240" s="237"/>
      <c r="R240" s="237"/>
      <c r="S240" s="244"/>
      <c r="T240" s="244"/>
      <c r="U240" s="244"/>
      <c r="V240" s="237"/>
      <c r="W240" s="228"/>
      <c r="X240" s="228"/>
      <c r="Y240" s="228"/>
      <c r="Z240" s="228"/>
    </row>
    <row r="241" spans="1:42" customFormat="1" ht="15.6" x14ac:dyDescent="0.3">
      <c r="A241" s="235" t="s">
        <v>100</v>
      </c>
      <c r="B241">
        <v>1</v>
      </c>
      <c r="C241" s="238" t="s">
        <v>341</v>
      </c>
      <c r="D241" s="246">
        <v>260</v>
      </c>
      <c r="E241" s="199" t="s">
        <v>307</v>
      </c>
      <c r="F241" s="234">
        <f>D241/D195</f>
        <v>2.3214285714285716</v>
      </c>
      <c r="G241" s="199" t="s">
        <v>314</v>
      </c>
      <c r="Q241" s="237"/>
      <c r="R241" s="237"/>
      <c r="S241" s="228"/>
      <c r="T241" s="228"/>
      <c r="U241" s="228"/>
      <c r="V241" s="237"/>
      <c r="W241" s="228"/>
      <c r="X241" s="228"/>
      <c r="Y241" s="228"/>
      <c r="Z241" s="228"/>
    </row>
    <row r="242" spans="1:42" customFormat="1" ht="15.6" x14ac:dyDescent="0.3">
      <c r="A242" s="235"/>
      <c r="B242" s="237"/>
      <c r="F242" s="237"/>
      <c r="G242" s="237"/>
      <c r="H242" s="237"/>
      <c r="J242" s="237"/>
      <c r="K242" s="237"/>
      <c r="T242" s="228"/>
      <c r="W242" s="237"/>
      <c r="X242" s="237"/>
      <c r="AK242" s="237"/>
    </row>
    <row r="243" spans="1:42" s="228" customFormat="1" ht="15.6" x14ac:dyDescent="0.3">
      <c r="A243" s="297" t="s">
        <v>346</v>
      </c>
      <c r="B243">
        <v>1</v>
      </c>
      <c r="C243" s="199" t="s">
        <v>321</v>
      </c>
      <c r="D243" s="248">
        <v>80</v>
      </c>
      <c r="E243" s="199" t="s">
        <v>307</v>
      </c>
      <c r="F243" s="249">
        <f>D243/D244</f>
        <v>0.7142857142857143</v>
      </c>
      <c r="G243" s="199" t="s">
        <v>314</v>
      </c>
      <c r="H243" s="248"/>
      <c r="I243" s="248"/>
      <c r="J243" s="248"/>
      <c r="K243" s="248"/>
      <c r="L243" s="248"/>
      <c r="M243" s="248"/>
    </row>
    <row r="244" spans="1:42" s="228" customFormat="1" ht="15.6" x14ac:dyDescent="0.3">
      <c r="A244" s="297"/>
      <c r="B244">
        <v>1</v>
      </c>
      <c r="C244" s="199" t="s">
        <v>314</v>
      </c>
      <c r="D244" s="248">
        <v>112</v>
      </c>
      <c r="E244" s="199" t="s">
        <v>307</v>
      </c>
      <c r="F244" s="248"/>
      <c r="G244" s="248"/>
      <c r="H244" s="248"/>
      <c r="I244" s="248"/>
      <c r="J244" s="248"/>
      <c r="K244" s="248"/>
      <c r="L244" s="248"/>
      <c r="M244" s="248"/>
    </row>
    <row r="245" spans="1:42" s="228" customFormat="1" ht="15.6" x14ac:dyDescent="0.3">
      <c r="A245" s="247" t="s">
        <v>128</v>
      </c>
      <c r="B245">
        <v>1</v>
      </c>
      <c r="C245" s="238" t="s">
        <v>321</v>
      </c>
      <c r="D245" s="246">
        <v>336</v>
      </c>
      <c r="E245" s="199" t="s">
        <v>307</v>
      </c>
      <c r="F245" s="234">
        <f>D245/D244</f>
        <v>3</v>
      </c>
      <c r="G245" s="199" t="s">
        <v>314</v>
      </c>
      <c r="H245" s="248"/>
      <c r="I245" s="248"/>
      <c r="J245" s="248"/>
      <c r="K245" s="248"/>
      <c r="L245" s="248"/>
      <c r="M245" s="248"/>
    </row>
    <row r="246" spans="1:42" s="228" customFormat="1" ht="15.6" x14ac:dyDescent="0.3">
      <c r="A246" s="235" t="s">
        <v>392</v>
      </c>
      <c r="B246">
        <v>1</v>
      </c>
      <c r="C246" s="238" t="s">
        <v>347</v>
      </c>
      <c r="D246" s="246">
        <v>9</v>
      </c>
      <c r="E246" s="199" t="s">
        <v>325</v>
      </c>
      <c r="F246" s="248"/>
      <c r="G246" s="248"/>
      <c r="H246" s="248"/>
      <c r="I246" s="248"/>
      <c r="J246" s="248"/>
      <c r="K246" s="248"/>
      <c r="L246" s="248"/>
      <c r="M246" s="248"/>
    </row>
    <row r="247" spans="1:42" s="228" customFormat="1" ht="15.6" x14ac:dyDescent="0.3">
      <c r="A247" s="235" t="s">
        <v>5</v>
      </c>
      <c r="B247">
        <v>1</v>
      </c>
      <c r="C247" s="238" t="s">
        <v>316</v>
      </c>
      <c r="D247" s="246">
        <f>756/3720</f>
        <v>0.20322580645161289</v>
      </c>
      <c r="E247" s="199" t="s">
        <v>314</v>
      </c>
      <c r="F247" s="248"/>
      <c r="G247" s="248"/>
      <c r="H247" s="248"/>
      <c r="I247" s="248"/>
      <c r="J247" s="248"/>
      <c r="K247" s="248"/>
      <c r="L247" s="248"/>
      <c r="M247" s="248"/>
    </row>
    <row r="248" spans="1:42" s="228" customFormat="1" ht="15.6" x14ac:dyDescent="0.3">
      <c r="A248" s="235" t="s">
        <v>47</v>
      </c>
      <c r="B248">
        <v>1</v>
      </c>
      <c r="C248" s="238" t="s">
        <v>317</v>
      </c>
      <c r="D248" s="246">
        <f>600/400</f>
        <v>1.5</v>
      </c>
      <c r="E248" s="199" t="s">
        <v>314</v>
      </c>
      <c r="F248" s="248"/>
      <c r="G248" s="248"/>
      <c r="H248" s="248"/>
      <c r="I248" s="248"/>
      <c r="J248" s="248"/>
      <c r="K248" s="248"/>
      <c r="L248" s="248"/>
      <c r="M248" s="248"/>
    </row>
    <row r="249" spans="1:42" s="228" customFormat="1" ht="15.6" x14ac:dyDescent="0.3">
      <c r="A249" s="235" t="s">
        <v>348</v>
      </c>
      <c r="B249">
        <v>1</v>
      </c>
      <c r="C249" s="238" t="s">
        <v>321</v>
      </c>
      <c r="D249" s="246">
        <f>600/400</f>
        <v>1.5</v>
      </c>
      <c r="E249" s="199" t="s">
        <v>314</v>
      </c>
      <c r="F249" s="248"/>
      <c r="G249" s="248"/>
      <c r="H249" s="248"/>
      <c r="I249" s="248"/>
      <c r="J249" s="248"/>
      <c r="K249" s="248"/>
      <c r="L249" s="248"/>
      <c r="M249" s="248"/>
    </row>
    <row r="250" spans="1:42" s="228" customFormat="1" ht="15.6" x14ac:dyDescent="0.3">
      <c r="A250" s="235" t="s">
        <v>17</v>
      </c>
      <c r="B250">
        <v>1</v>
      </c>
      <c r="C250" s="238" t="s">
        <v>316</v>
      </c>
      <c r="D250" s="246">
        <f>3600/2400</f>
        <v>1.5</v>
      </c>
      <c r="E250" s="199" t="s">
        <v>314</v>
      </c>
      <c r="F250" s="248"/>
      <c r="G250" s="248"/>
      <c r="H250" s="248"/>
      <c r="I250" s="248"/>
      <c r="J250" s="248"/>
      <c r="K250" s="248"/>
      <c r="L250" s="248"/>
      <c r="M250" s="248"/>
    </row>
    <row r="251" spans="1:42" customFormat="1" ht="15.6" x14ac:dyDescent="0.3">
      <c r="A251" s="235" t="s">
        <v>349</v>
      </c>
      <c r="B251">
        <v>1</v>
      </c>
      <c r="C251" s="238" t="s">
        <v>316</v>
      </c>
      <c r="D251">
        <v>153.125</v>
      </c>
      <c r="E251" s="199" t="s">
        <v>307</v>
      </c>
      <c r="F251" s="234">
        <f>D251/D195</f>
        <v>1.3671875</v>
      </c>
      <c r="G251" s="199" t="s">
        <v>314</v>
      </c>
      <c r="H251" s="237"/>
      <c r="J251" s="237"/>
      <c r="K251" s="237"/>
      <c r="T251" s="228"/>
      <c r="W251" s="237"/>
      <c r="X251" s="237"/>
      <c r="AK251" s="237"/>
    </row>
    <row r="252" spans="1:42" s="228" customFormat="1" ht="15.6" x14ac:dyDescent="0.3">
      <c r="A252" s="296" t="s">
        <v>339</v>
      </c>
      <c r="B252">
        <v>1</v>
      </c>
      <c r="C252" s="199" t="s">
        <v>340</v>
      </c>
      <c r="D252" s="246">
        <v>1</v>
      </c>
      <c r="E252" s="199" t="s">
        <v>321</v>
      </c>
      <c r="F252" s="234">
        <f>F253</f>
        <v>3.0446428571428572</v>
      </c>
      <c r="G252" s="199" t="s">
        <v>350</v>
      </c>
    </row>
    <row r="253" spans="1:42" s="228" customFormat="1" ht="15.6" x14ac:dyDescent="0.3">
      <c r="A253" s="296"/>
      <c r="B253">
        <v>1</v>
      </c>
      <c r="C253" s="199" t="s">
        <v>321</v>
      </c>
      <c r="D253" s="246">
        <f>(355+327)/2</f>
        <v>341</v>
      </c>
      <c r="E253" s="199" t="s">
        <v>307</v>
      </c>
      <c r="F253" s="234">
        <f>D253/D195</f>
        <v>3.0446428571428572</v>
      </c>
      <c r="G253" s="199" t="s">
        <v>350</v>
      </c>
    </row>
    <row r="254" spans="1:42" s="228" customFormat="1" ht="15.6" x14ac:dyDescent="0.3">
      <c r="A254" s="296"/>
      <c r="B254">
        <v>1</v>
      </c>
      <c r="C254" s="238" t="s">
        <v>351</v>
      </c>
      <c r="D254" s="246">
        <f>(2.2+2.5)/2</f>
        <v>2.35</v>
      </c>
      <c r="E254" s="199" t="s">
        <v>307</v>
      </c>
      <c r="F254" s="234">
        <f>D254/D195</f>
        <v>2.0982142857142859E-2</v>
      </c>
      <c r="G254" s="199" t="s">
        <v>350</v>
      </c>
    </row>
    <row r="255" spans="1:42" s="11" customFormat="1" ht="15.6" x14ac:dyDescent="0.3">
      <c r="A255" s="254" t="s">
        <v>354</v>
      </c>
      <c r="B255">
        <v>1</v>
      </c>
      <c r="C255" s="238" t="s">
        <v>340</v>
      </c>
      <c r="D255" s="246">
        <v>640</v>
      </c>
      <c r="E255" s="199" t="s">
        <v>307</v>
      </c>
      <c r="F255" s="234">
        <f>D255/D195</f>
        <v>5.7142857142857144</v>
      </c>
      <c r="G255" s="199" t="s">
        <v>350</v>
      </c>
      <c r="H255" s="108"/>
      <c r="I255" s="51"/>
      <c r="J255" s="108"/>
      <c r="K255" s="108"/>
      <c r="L255" s="51"/>
      <c r="M255" s="108"/>
      <c r="N255" s="108"/>
      <c r="O255" s="108"/>
      <c r="P255" s="51"/>
      <c r="Q255" s="108"/>
      <c r="R255" s="108"/>
      <c r="S255" s="108"/>
      <c r="T255" s="51"/>
      <c r="U255" s="108"/>
      <c r="V255" s="19"/>
      <c r="W255" s="108"/>
      <c r="X255" s="18"/>
      <c r="Y255" s="108"/>
      <c r="Z255" s="51"/>
      <c r="AA255" s="108"/>
      <c r="AB255" s="108"/>
      <c r="AC255" s="108"/>
      <c r="AD255" s="51"/>
      <c r="AE255" s="108"/>
      <c r="AF255" s="51"/>
      <c r="AG255" s="108"/>
      <c r="AH255" s="51"/>
      <c r="AI255" s="108"/>
      <c r="AJ255" s="51"/>
      <c r="AK255" s="108"/>
      <c r="AL255" s="51"/>
      <c r="AM255" s="108"/>
      <c r="AN255" s="18"/>
      <c r="AO255" s="108"/>
    </row>
    <row r="256" spans="1:42" s="11" customFormat="1" x14ac:dyDescent="0.3">
      <c r="A256" s="78"/>
      <c r="B256" s="78"/>
      <c r="C256" s="18"/>
      <c r="D256" s="108"/>
      <c r="E256" s="20"/>
      <c r="F256" s="108"/>
      <c r="G256" s="18"/>
      <c r="H256" s="108"/>
      <c r="I256" s="108"/>
      <c r="J256" s="18"/>
      <c r="K256" s="108"/>
      <c r="L256" s="108"/>
      <c r="M256" s="18"/>
      <c r="N256" s="108"/>
      <c r="O256" s="108"/>
      <c r="P256" s="108"/>
      <c r="Q256" s="18"/>
      <c r="R256" s="108"/>
      <c r="S256" s="108"/>
      <c r="T256" s="108"/>
      <c r="U256" s="18"/>
      <c r="V256" s="108"/>
      <c r="X256" s="108"/>
      <c r="Y256" s="18"/>
      <c r="Z256" s="108"/>
      <c r="AA256" s="18"/>
      <c r="AB256" s="108"/>
      <c r="AC256" s="108"/>
      <c r="AD256" s="108"/>
      <c r="AE256" s="18"/>
      <c r="AF256" s="108"/>
      <c r="AG256" s="18"/>
      <c r="AH256" s="108"/>
      <c r="AI256" s="18"/>
      <c r="AJ256" s="108"/>
      <c r="AK256" s="51"/>
      <c r="AL256" s="108"/>
      <c r="AM256" s="18"/>
      <c r="AN256" s="108"/>
      <c r="AO256" s="18"/>
      <c r="AP256" s="108"/>
    </row>
  </sheetData>
  <mergeCells count="20">
    <mergeCell ref="A252:A254"/>
    <mergeCell ref="A238:A239"/>
    <mergeCell ref="A243:A244"/>
    <mergeCell ref="A223:A224"/>
    <mergeCell ref="A225:A226"/>
    <mergeCell ref="A227:A228"/>
    <mergeCell ref="A229:A230"/>
    <mergeCell ref="A231:A232"/>
    <mergeCell ref="B196:B197"/>
    <mergeCell ref="C196:C197"/>
    <mergeCell ref="D196:D197"/>
    <mergeCell ref="E196:E197"/>
    <mergeCell ref="A221:A222"/>
    <mergeCell ref="AM165:AM166"/>
    <mergeCell ref="AO165:AO166"/>
    <mergeCell ref="AP165:AP166"/>
    <mergeCell ref="B186:B187"/>
    <mergeCell ref="C186:C187"/>
    <mergeCell ref="D186:D187"/>
    <mergeCell ref="E186:E187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7"/>
  <sheetViews>
    <sheetView zoomScale="70" zoomScaleNormal="70" workbookViewId="0">
      <pane xSplit="1" ySplit="2" topLeftCell="B15" activePane="bottomRight" state="frozen"/>
      <selection activeCell="A9" sqref="A9"/>
      <selection pane="topRight" activeCell="A9" sqref="A9"/>
      <selection pane="bottomLeft" activeCell="A9" sqref="A9"/>
      <selection pane="bottomRight" activeCell="A35" sqref="A35"/>
    </sheetView>
  </sheetViews>
  <sheetFormatPr defaultColWidth="11" defaultRowHeight="14.4" x14ac:dyDescent="0.3"/>
  <cols>
    <col min="1" max="1" width="34.296875" style="4" bestFit="1" customWidth="1"/>
    <col min="2" max="3" width="11" style="4"/>
    <col min="4" max="4" width="10.09765625" style="4" customWidth="1"/>
    <col min="5" max="5" width="11" style="4"/>
    <col min="6" max="7" width="11" style="4" customWidth="1"/>
    <col min="8" max="8" width="13" style="4" customWidth="1"/>
    <col min="9" max="9" width="11" style="4" customWidth="1"/>
    <col min="10" max="11" width="13" style="4" customWidth="1"/>
    <col min="12" max="13" width="11" style="4" customWidth="1"/>
    <col min="14" max="14" width="11" style="15" customWidth="1"/>
    <col min="15" max="16" width="11" style="4" customWidth="1"/>
    <col min="17" max="17" width="11" style="15" customWidth="1"/>
    <col min="18" max="21" width="11" style="4" customWidth="1"/>
    <col min="22" max="22" width="11" style="15" customWidth="1"/>
    <col min="23" max="26" width="11" style="4" customWidth="1"/>
    <col min="27" max="27" width="11" style="15" customWidth="1"/>
    <col min="28" max="29" width="11" style="4" customWidth="1"/>
    <col min="30" max="30" width="11" style="15" customWidth="1"/>
    <col min="31" max="32" width="11" style="4" customWidth="1"/>
    <col min="33" max="33" width="11" style="15" customWidth="1"/>
    <col min="34" max="35" width="11" style="4" customWidth="1"/>
    <col min="36" max="36" width="11" style="15" customWidth="1"/>
    <col min="37" max="38" width="11" style="4" customWidth="1"/>
    <col min="39" max="39" width="11" style="15" customWidth="1"/>
    <col min="40" max="41" width="11" style="4" customWidth="1"/>
    <col min="42" max="42" width="11" style="15" customWidth="1"/>
    <col min="43" max="48" width="11" style="4" customWidth="1"/>
    <col min="49" max="49" width="11" style="15" customWidth="1"/>
    <col min="50" max="55" width="11" style="4" customWidth="1"/>
    <col min="56" max="56" width="11" style="15" customWidth="1"/>
    <col min="57" max="57" width="11" style="4" customWidth="1"/>
    <col min="58" max="58" width="12.3984375" style="4" customWidth="1"/>
    <col min="59" max="59" width="11" style="15" customWidth="1"/>
    <col min="60" max="65" width="11" style="4" customWidth="1"/>
    <col min="66" max="66" width="11" style="15" customWidth="1"/>
    <col min="67" max="68" width="11" style="4" customWidth="1"/>
    <col min="69" max="69" width="11" style="15" customWidth="1"/>
    <col min="70" max="71" width="11" style="4" customWidth="1"/>
    <col min="72" max="72" width="11" style="15" customWidth="1"/>
    <col min="73" max="74" width="11" style="4" customWidth="1"/>
    <col min="75" max="75" width="11" style="15" customWidth="1"/>
    <col min="76" max="77" width="11" style="4" customWidth="1"/>
    <col min="78" max="78" width="11" style="15" customWidth="1"/>
    <col min="79" max="79" width="12.09765625" style="4" customWidth="1"/>
    <col min="80" max="82" width="11" style="4" customWidth="1"/>
    <col min="83" max="16384" width="11" style="4"/>
  </cols>
  <sheetData>
    <row r="1" spans="1:82" s="78" customFormat="1" ht="15" customHeight="1" x14ac:dyDescent="0.3">
      <c r="B1" s="298" t="s">
        <v>234</v>
      </c>
      <c r="C1" s="299"/>
      <c r="D1" s="286" t="s">
        <v>235</v>
      </c>
      <c r="E1" s="284"/>
      <c r="F1" s="192"/>
      <c r="G1" s="192"/>
      <c r="H1" s="298" t="s">
        <v>236</v>
      </c>
      <c r="I1" s="299"/>
      <c r="J1" s="298" t="s">
        <v>237</v>
      </c>
      <c r="K1" s="299"/>
      <c r="L1" s="231"/>
      <c r="M1" s="231"/>
      <c r="N1" s="231"/>
      <c r="O1" s="298" t="s">
        <v>238</v>
      </c>
      <c r="P1" s="299"/>
      <c r="R1" s="298" t="s">
        <v>239</v>
      </c>
      <c r="S1" s="299"/>
      <c r="T1" s="5"/>
      <c r="U1" s="5"/>
      <c r="V1" s="5"/>
      <c r="W1" s="298" t="s">
        <v>240</v>
      </c>
      <c r="X1" s="299"/>
      <c r="Y1" s="298" t="s">
        <v>241</v>
      </c>
      <c r="Z1" s="299"/>
      <c r="AA1" s="5"/>
      <c r="AB1" s="298" t="s">
        <v>242</v>
      </c>
      <c r="AC1" s="299"/>
      <c r="AE1" s="298" t="s">
        <v>243</v>
      </c>
      <c r="AF1" s="298"/>
      <c r="AG1" s="5"/>
      <c r="AH1" s="298" t="s">
        <v>244</v>
      </c>
      <c r="AI1" s="299"/>
      <c r="AJ1" s="191"/>
      <c r="AK1" s="298" t="s">
        <v>245</v>
      </c>
      <c r="AL1" s="299"/>
      <c r="AM1" s="191"/>
      <c r="AN1" s="298" t="s">
        <v>246</v>
      </c>
      <c r="AO1" s="299"/>
      <c r="AP1" s="231"/>
      <c r="AQ1" s="298" t="s">
        <v>247</v>
      </c>
      <c r="AR1" s="299"/>
      <c r="AS1" s="298" t="s">
        <v>248</v>
      </c>
      <c r="AT1" s="299"/>
      <c r="AU1" s="298" t="s">
        <v>249</v>
      </c>
      <c r="AV1" s="299"/>
      <c r="AW1" s="5"/>
      <c r="AX1" s="286" t="s">
        <v>250</v>
      </c>
      <c r="AY1" s="284"/>
      <c r="AZ1" s="298" t="s">
        <v>251</v>
      </c>
      <c r="BA1" s="299"/>
      <c r="BB1" s="298" t="s">
        <v>252</v>
      </c>
      <c r="BC1" s="299"/>
      <c r="BD1" s="5"/>
      <c r="BE1" s="286" t="s">
        <v>253</v>
      </c>
      <c r="BF1" s="284"/>
      <c r="BG1" s="5"/>
      <c r="BH1" s="279" t="s">
        <v>254</v>
      </c>
      <c r="BI1" s="279"/>
      <c r="BJ1" s="286" t="s">
        <v>255</v>
      </c>
      <c r="BK1" s="284"/>
      <c r="BL1" s="286" t="s">
        <v>75</v>
      </c>
      <c r="BM1" s="284"/>
      <c r="BN1" s="204"/>
      <c r="BO1" s="279" t="s">
        <v>256</v>
      </c>
      <c r="BP1" s="279"/>
      <c r="BQ1" s="204"/>
      <c r="BR1" s="279" t="s">
        <v>76</v>
      </c>
      <c r="BS1" s="279"/>
      <c r="BT1" s="13"/>
      <c r="BU1" s="279" t="s">
        <v>77</v>
      </c>
      <c r="BV1" s="279"/>
      <c r="BW1" s="5"/>
      <c r="BX1" s="287" t="s">
        <v>78</v>
      </c>
      <c r="BY1" s="288"/>
      <c r="BZ1" s="5"/>
      <c r="CA1" s="287" t="s">
        <v>67</v>
      </c>
      <c r="CB1" s="288"/>
      <c r="CC1" s="286" t="s">
        <v>79</v>
      </c>
      <c r="CD1" s="284"/>
    </row>
    <row r="2" spans="1:82" x14ac:dyDescent="0.3">
      <c r="A2" s="196" t="s">
        <v>83</v>
      </c>
      <c r="B2" s="189" t="s">
        <v>43</v>
      </c>
      <c r="C2" s="7" t="s">
        <v>66</v>
      </c>
      <c r="D2" s="8" t="s">
        <v>43</v>
      </c>
      <c r="E2" s="7" t="s">
        <v>66</v>
      </c>
      <c r="F2" s="7"/>
      <c r="G2" s="7"/>
      <c r="H2" s="189" t="s">
        <v>43</v>
      </c>
      <c r="I2" s="7" t="s">
        <v>66</v>
      </c>
      <c r="J2" s="9" t="s">
        <v>43</v>
      </c>
      <c r="K2" s="7" t="s">
        <v>66</v>
      </c>
      <c r="L2" s="7"/>
      <c r="M2" s="7"/>
      <c r="N2" s="229" t="s">
        <v>0</v>
      </c>
      <c r="O2" s="189" t="s">
        <v>43</v>
      </c>
      <c r="P2" s="200" t="s">
        <v>233</v>
      </c>
      <c r="Q2" s="5" t="s">
        <v>0</v>
      </c>
      <c r="R2" s="189" t="s">
        <v>43</v>
      </c>
      <c r="S2" s="200" t="s">
        <v>233</v>
      </c>
      <c r="T2" s="200"/>
      <c r="U2" s="200"/>
      <c r="V2" s="5" t="s">
        <v>0</v>
      </c>
      <c r="W2" s="189" t="s">
        <v>55</v>
      </c>
      <c r="X2" s="200" t="s">
        <v>233</v>
      </c>
      <c r="Y2" s="189" t="s">
        <v>43</v>
      </c>
      <c r="Z2" s="200" t="s">
        <v>233</v>
      </c>
      <c r="AA2" s="5" t="s">
        <v>0</v>
      </c>
      <c r="AB2" s="189" t="s">
        <v>43</v>
      </c>
      <c r="AC2" s="200" t="s">
        <v>233</v>
      </c>
      <c r="AD2" s="5" t="s">
        <v>0</v>
      </c>
      <c r="AE2" s="189" t="s">
        <v>43</v>
      </c>
      <c r="AF2" s="200" t="s">
        <v>233</v>
      </c>
      <c r="AG2" s="5" t="s">
        <v>0</v>
      </c>
      <c r="AH2" s="189" t="s">
        <v>43</v>
      </c>
      <c r="AI2" s="200" t="s">
        <v>233</v>
      </c>
      <c r="AJ2" s="5" t="s">
        <v>0</v>
      </c>
      <c r="AK2" s="189" t="s">
        <v>43</v>
      </c>
      <c r="AL2" s="200" t="s">
        <v>233</v>
      </c>
      <c r="AM2" s="190" t="s">
        <v>0</v>
      </c>
      <c r="AN2" s="189" t="s">
        <v>43</v>
      </c>
      <c r="AO2" s="200" t="s">
        <v>233</v>
      </c>
      <c r="AP2" s="5" t="s">
        <v>0</v>
      </c>
      <c r="AQ2" s="8" t="s">
        <v>43</v>
      </c>
      <c r="AR2" s="200" t="s">
        <v>233</v>
      </c>
      <c r="AS2" s="8" t="s">
        <v>43</v>
      </c>
      <c r="AT2" s="200" t="s">
        <v>233</v>
      </c>
      <c r="AU2" s="8" t="s">
        <v>43</v>
      </c>
      <c r="AV2" s="200" t="s">
        <v>233</v>
      </c>
      <c r="AW2" s="5" t="s">
        <v>0</v>
      </c>
      <c r="AX2" s="8" t="s">
        <v>43</v>
      </c>
      <c r="AY2" s="200" t="s">
        <v>233</v>
      </c>
      <c r="AZ2" s="8" t="s">
        <v>49</v>
      </c>
      <c r="BA2" s="12" t="s">
        <v>233</v>
      </c>
      <c r="BB2" s="8" t="s">
        <v>49</v>
      </c>
      <c r="BC2" s="12" t="s">
        <v>66</v>
      </c>
      <c r="BD2" s="5" t="s">
        <v>0</v>
      </c>
      <c r="BE2" s="8" t="s">
        <v>43</v>
      </c>
      <c r="BF2" s="12" t="s">
        <v>233</v>
      </c>
      <c r="BG2" s="5" t="s">
        <v>0</v>
      </c>
      <c r="BH2" s="11" t="s">
        <v>43</v>
      </c>
      <c r="BI2" s="12" t="s">
        <v>66</v>
      </c>
      <c r="BJ2" s="11" t="s">
        <v>43</v>
      </c>
      <c r="BK2" s="7" t="s">
        <v>66</v>
      </c>
      <c r="BL2" s="11" t="s">
        <v>43</v>
      </c>
      <c r="BM2" s="7" t="s">
        <v>66</v>
      </c>
      <c r="BN2" s="5" t="s">
        <v>0</v>
      </c>
      <c r="BO2" s="13" t="s">
        <v>43</v>
      </c>
      <c r="BP2" s="7" t="s">
        <v>66</v>
      </c>
      <c r="BQ2" s="5" t="s">
        <v>0</v>
      </c>
      <c r="BR2" s="13" t="s">
        <v>43</v>
      </c>
      <c r="BS2" s="7" t="s">
        <v>66</v>
      </c>
      <c r="BT2" s="5" t="s">
        <v>0</v>
      </c>
      <c r="BU2" s="13" t="s">
        <v>43</v>
      </c>
      <c r="BV2" s="12" t="s">
        <v>233</v>
      </c>
      <c r="BW2" s="5" t="s">
        <v>0</v>
      </c>
      <c r="BX2" s="13" t="s">
        <v>43</v>
      </c>
      <c r="BY2" s="200" t="s">
        <v>233</v>
      </c>
      <c r="BZ2" s="5" t="s">
        <v>0</v>
      </c>
      <c r="CA2" s="13" t="s">
        <v>43</v>
      </c>
      <c r="CB2" s="200" t="s">
        <v>233</v>
      </c>
      <c r="CC2" s="5" t="s">
        <v>43</v>
      </c>
      <c r="CD2" s="200" t="s">
        <v>233</v>
      </c>
    </row>
    <row r="3" spans="1:82" x14ac:dyDescent="0.3">
      <c r="A3" s="179" t="s">
        <v>145</v>
      </c>
      <c r="B3" s="14"/>
      <c r="C3" s="14">
        <v>14700</v>
      </c>
      <c r="D3" s="11"/>
      <c r="E3" s="14">
        <v>40000</v>
      </c>
      <c r="F3" s="14"/>
      <c r="G3" s="14"/>
      <c r="H3" s="14"/>
      <c r="I3" s="14">
        <v>50300</v>
      </c>
      <c r="J3" s="18"/>
      <c r="K3" s="14">
        <v>35400</v>
      </c>
      <c r="L3" s="41"/>
      <c r="M3" s="41"/>
      <c r="N3" s="40"/>
      <c r="O3" s="6"/>
      <c r="Q3" s="17"/>
      <c r="R3" s="6"/>
      <c r="V3" s="40"/>
      <c r="W3" s="89"/>
      <c r="Y3" s="89"/>
      <c r="AB3" s="6"/>
      <c r="AD3" s="17"/>
      <c r="AE3" s="11"/>
      <c r="AG3" s="122"/>
      <c r="AH3" s="14"/>
      <c r="AI3" s="14">
        <v>755</v>
      </c>
      <c r="AJ3" s="122"/>
      <c r="AK3" s="6"/>
      <c r="AL3" s="123"/>
      <c r="AM3" s="18"/>
      <c r="AN3" s="6"/>
      <c r="AO3" s="123"/>
      <c r="AP3" s="124"/>
      <c r="AQ3" s="8"/>
      <c r="AR3" s="6"/>
      <c r="AS3" s="121"/>
      <c r="AT3" s="125"/>
      <c r="AU3" s="121"/>
      <c r="AV3" s="125"/>
      <c r="AW3" s="17"/>
      <c r="AX3" s="8"/>
      <c r="AY3" s="126"/>
      <c r="AZ3" s="8"/>
      <c r="BA3" s="6"/>
      <c r="BB3" s="8"/>
      <c r="BC3" s="6"/>
      <c r="BD3" s="127"/>
      <c r="BE3" s="89"/>
      <c r="BF3" s="6"/>
      <c r="BH3" s="128"/>
      <c r="BI3" s="128"/>
      <c r="BN3" s="18"/>
      <c r="BO3" s="8"/>
      <c r="BP3" s="6"/>
      <c r="BQ3" s="18"/>
      <c r="BR3" s="8"/>
      <c r="BS3" s="6"/>
      <c r="BU3" s="11"/>
      <c r="BV3" s="11"/>
      <c r="BW3" s="18"/>
      <c r="BX3" s="11"/>
      <c r="BY3" s="11"/>
      <c r="CA3" s="11"/>
      <c r="CB3" s="11"/>
    </row>
    <row r="4" spans="1:82" x14ac:dyDescent="0.3">
      <c r="A4" s="180" t="s">
        <v>146</v>
      </c>
      <c r="B4" s="11"/>
      <c r="C4" s="11"/>
      <c r="D4" s="11"/>
      <c r="E4" s="11"/>
      <c r="F4" s="14"/>
      <c r="G4" s="14"/>
      <c r="H4" s="14"/>
      <c r="I4" s="14"/>
      <c r="J4" s="18"/>
      <c r="K4" s="14"/>
      <c r="L4" s="11"/>
      <c r="M4" s="11"/>
      <c r="N4" s="18" t="s">
        <v>42</v>
      </c>
      <c r="O4" s="14">
        <v>39</v>
      </c>
      <c r="P4" s="300">
        <v>2810</v>
      </c>
      <c r="Q4" s="18" t="s">
        <v>42</v>
      </c>
      <c r="R4" s="14">
        <v>48</v>
      </c>
      <c r="S4" s="300">
        <v>2427</v>
      </c>
      <c r="T4" s="129"/>
      <c r="U4" s="129"/>
      <c r="V4" s="18" t="s">
        <v>42</v>
      </c>
      <c r="W4" s="19">
        <v>10</v>
      </c>
      <c r="X4" s="300">
        <v>718</v>
      </c>
      <c r="Y4" s="19">
        <v>55</v>
      </c>
      <c r="Z4" s="300">
        <v>1404</v>
      </c>
      <c r="AA4" s="18" t="s">
        <v>42</v>
      </c>
      <c r="AB4" s="19">
        <v>52</v>
      </c>
      <c r="AC4" s="300">
        <v>1404</v>
      </c>
      <c r="AD4" s="18" t="s">
        <v>42</v>
      </c>
      <c r="AE4" s="19">
        <v>48</v>
      </c>
      <c r="AF4" s="300">
        <v>1208</v>
      </c>
      <c r="AG4" s="51"/>
      <c r="AH4" s="14"/>
      <c r="AI4" s="14"/>
      <c r="AJ4" s="18" t="s">
        <v>42</v>
      </c>
      <c r="AK4" s="14">
        <v>25</v>
      </c>
      <c r="AL4" s="14">
        <v>606</v>
      </c>
      <c r="AM4" s="18" t="s">
        <v>42</v>
      </c>
      <c r="AN4" s="14">
        <v>32</v>
      </c>
      <c r="AO4" s="14">
        <v>812</v>
      </c>
      <c r="AP4" s="18" t="s">
        <v>42</v>
      </c>
      <c r="AQ4" s="32">
        <v>38</v>
      </c>
      <c r="AR4" s="32">
        <v>1000</v>
      </c>
      <c r="AS4" s="27">
        <v>67</v>
      </c>
      <c r="AT4" s="27">
        <v>1562</v>
      </c>
      <c r="AU4" s="27">
        <v>84</v>
      </c>
      <c r="AV4" s="27">
        <v>2028</v>
      </c>
      <c r="AW4" s="18" t="s">
        <v>42</v>
      </c>
      <c r="AX4" s="31">
        <v>99</v>
      </c>
      <c r="AY4" s="31">
        <v>2333</v>
      </c>
      <c r="AZ4" s="14">
        <v>36</v>
      </c>
      <c r="BA4" s="14">
        <v>930</v>
      </c>
      <c r="BB4" s="14">
        <v>61</v>
      </c>
      <c r="BC4" s="57">
        <v>18300</v>
      </c>
      <c r="BD4" s="18" t="s">
        <v>42</v>
      </c>
      <c r="BE4" s="30">
        <v>67</v>
      </c>
      <c r="BF4" s="30">
        <v>2344</v>
      </c>
      <c r="BG4" s="18" t="s">
        <v>42</v>
      </c>
      <c r="BH4" s="34">
        <v>34</v>
      </c>
      <c r="BI4" s="34">
        <v>13120</v>
      </c>
      <c r="BJ4" s="4">
        <v>28</v>
      </c>
      <c r="BK4" s="4">
        <v>13515</v>
      </c>
      <c r="BL4" s="4">
        <v>19</v>
      </c>
      <c r="BM4" s="4">
        <v>10850</v>
      </c>
      <c r="BN4" s="18" t="s">
        <v>42</v>
      </c>
      <c r="BO4" s="31">
        <v>19</v>
      </c>
      <c r="BP4" s="31">
        <v>8950</v>
      </c>
      <c r="BQ4" s="18" t="s">
        <v>42</v>
      </c>
      <c r="BR4" s="31">
        <v>5</v>
      </c>
      <c r="BS4" s="31">
        <v>2250</v>
      </c>
      <c r="BT4" s="18" t="s">
        <v>42</v>
      </c>
      <c r="BU4" s="31">
        <v>6</v>
      </c>
      <c r="BV4" s="31">
        <v>140</v>
      </c>
      <c r="BW4" s="18" t="s">
        <v>42</v>
      </c>
      <c r="BX4" s="31">
        <v>21</v>
      </c>
      <c r="BY4" s="31">
        <v>560</v>
      </c>
      <c r="BZ4" s="18" t="s">
        <v>42</v>
      </c>
      <c r="CA4" s="31">
        <v>14</v>
      </c>
      <c r="CB4" s="31">
        <v>233</v>
      </c>
      <c r="CC4" s="4">
        <v>4</v>
      </c>
      <c r="CD4" s="4">
        <v>60</v>
      </c>
    </row>
    <row r="5" spans="1:82" x14ac:dyDescent="0.3">
      <c r="A5" s="180" t="s">
        <v>148</v>
      </c>
      <c r="B5" s="11"/>
      <c r="C5" s="11"/>
      <c r="D5" s="11"/>
      <c r="E5" s="11"/>
      <c r="F5" s="14"/>
      <c r="G5" s="14"/>
      <c r="H5" s="14"/>
      <c r="I5" s="14"/>
      <c r="J5" s="18"/>
      <c r="K5" s="14"/>
      <c r="L5" s="41"/>
      <c r="M5" s="41"/>
      <c r="N5" s="18" t="s">
        <v>42</v>
      </c>
      <c r="O5" s="14">
        <v>85</v>
      </c>
      <c r="P5" s="300"/>
      <c r="Q5" s="18" t="s">
        <v>42</v>
      </c>
      <c r="R5" s="14">
        <v>73</v>
      </c>
      <c r="S5" s="300"/>
      <c r="T5" s="129"/>
      <c r="U5" s="129"/>
      <c r="V5" s="18" t="s">
        <v>42</v>
      </c>
      <c r="W5" s="19">
        <v>15</v>
      </c>
      <c r="X5" s="300"/>
      <c r="Y5" s="19">
        <v>3</v>
      </c>
      <c r="Z5" s="300"/>
      <c r="AA5" s="18" t="s">
        <v>42</v>
      </c>
      <c r="AB5" s="19">
        <v>7</v>
      </c>
      <c r="AC5" s="300"/>
      <c r="AD5" s="18" t="s">
        <v>42</v>
      </c>
      <c r="AE5" s="19">
        <v>9</v>
      </c>
      <c r="AF5" s="300"/>
      <c r="AG5" s="51"/>
      <c r="AH5" s="14"/>
      <c r="AI5" s="14"/>
      <c r="AJ5" s="18"/>
      <c r="AK5" s="14"/>
      <c r="AL5" s="14"/>
      <c r="AM5" s="18"/>
      <c r="AN5" s="14"/>
      <c r="AO5" s="14"/>
      <c r="AP5" s="18" t="s">
        <v>42</v>
      </c>
      <c r="AQ5" s="32"/>
      <c r="AR5" s="32"/>
      <c r="AS5" s="27">
        <v>2</v>
      </c>
      <c r="AT5" s="27">
        <v>36</v>
      </c>
      <c r="AU5" s="27">
        <v>1</v>
      </c>
      <c r="AV5" s="27">
        <v>21</v>
      </c>
      <c r="AW5" s="18" t="s">
        <v>42</v>
      </c>
      <c r="AX5" s="31">
        <v>1</v>
      </c>
      <c r="AY5" s="31">
        <v>18</v>
      </c>
      <c r="AZ5" s="14">
        <v>4</v>
      </c>
      <c r="BA5" s="14">
        <v>63</v>
      </c>
      <c r="BB5" s="14">
        <v>2</v>
      </c>
      <c r="BC5" s="57">
        <v>600</v>
      </c>
      <c r="BD5" s="18" t="s">
        <v>42</v>
      </c>
      <c r="BE5" s="31">
        <v>2</v>
      </c>
      <c r="BF5" s="30">
        <v>43</v>
      </c>
      <c r="BG5" s="18" t="s">
        <v>42</v>
      </c>
      <c r="BH5" s="34">
        <v>1</v>
      </c>
      <c r="BI5" s="34">
        <v>290</v>
      </c>
      <c r="BN5" s="18"/>
      <c r="BO5" s="31"/>
      <c r="BP5" s="31"/>
      <c r="BQ5" s="18" t="s">
        <v>42</v>
      </c>
      <c r="BR5" s="31"/>
      <c r="BS5" s="31"/>
      <c r="BT5" s="18" t="s">
        <v>42</v>
      </c>
      <c r="BU5" s="31"/>
      <c r="BV5" s="31"/>
      <c r="BW5" s="18" t="s">
        <v>42</v>
      </c>
      <c r="BX5" s="31">
        <v>3</v>
      </c>
      <c r="BY5" s="31">
        <v>14</v>
      </c>
      <c r="BZ5" s="18" t="s">
        <v>42</v>
      </c>
      <c r="CA5" s="31"/>
      <c r="CB5" s="31"/>
      <c r="CC5" s="4">
        <v>2</v>
      </c>
      <c r="CD5" s="4">
        <v>8</v>
      </c>
    </row>
    <row r="6" spans="1:82" x14ac:dyDescent="0.3">
      <c r="A6" s="180" t="s">
        <v>147</v>
      </c>
      <c r="B6" s="11"/>
      <c r="C6" s="11"/>
      <c r="D6" s="11"/>
      <c r="E6" s="11"/>
      <c r="F6" s="14"/>
      <c r="G6" s="14"/>
      <c r="H6" s="14"/>
      <c r="I6" s="14"/>
      <c r="J6" s="18"/>
      <c r="K6" s="14"/>
      <c r="L6" s="41"/>
      <c r="M6" s="41"/>
      <c r="N6" s="18" t="s">
        <v>42</v>
      </c>
      <c r="O6" s="14">
        <v>121</v>
      </c>
      <c r="P6" s="300"/>
      <c r="Q6" s="18" t="s">
        <v>42</v>
      </c>
      <c r="R6" s="14">
        <v>105</v>
      </c>
      <c r="S6" s="300"/>
      <c r="T6" s="129"/>
      <c r="U6" s="129"/>
      <c r="V6" s="18" t="s">
        <v>42</v>
      </c>
      <c r="W6" s="19">
        <v>30</v>
      </c>
      <c r="X6" s="300"/>
      <c r="Y6" s="19">
        <v>50</v>
      </c>
      <c r="Z6" s="300"/>
      <c r="AA6" s="18" t="s">
        <v>42</v>
      </c>
      <c r="AB6" s="19">
        <v>48</v>
      </c>
      <c r="AC6" s="300"/>
      <c r="AD6" s="18" t="s">
        <v>42</v>
      </c>
      <c r="AE6" s="19">
        <v>45</v>
      </c>
      <c r="AF6" s="300"/>
      <c r="AG6" s="51"/>
      <c r="AH6" s="14"/>
      <c r="AI6" s="14"/>
      <c r="AJ6" s="18" t="s">
        <v>42</v>
      </c>
      <c r="AK6" s="14">
        <v>65</v>
      </c>
      <c r="AL6" s="14">
        <v>289</v>
      </c>
      <c r="AM6" s="18" t="s">
        <v>42</v>
      </c>
      <c r="AN6" s="14">
        <v>57</v>
      </c>
      <c r="AO6" s="14">
        <v>249</v>
      </c>
      <c r="AP6" s="18" t="s">
        <v>42</v>
      </c>
      <c r="AQ6" s="32">
        <v>48</v>
      </c>
      <c r="AR6" s="32">
        <v>206</v>
      </c>
      <c r="AS6" s="27">
        <v>65</v>
      </c>
      <c r="AT6" s="27">
        <v>219</v>
      </c>
      <c r="AU6" s="27">
        <v>224</v>
      </c>
      <c r="AV6" s="27">
        <v>813</v>
      </c>
      <c r="AW6" s="18" t="s">
        <v>42</v>
      </c>
      <c r="AX6" s="29">
        <v>145</v>
      </c>
      <c r="AY6" s="31">
        <v>635</v>
      </c>
      <c r="AZ6" s="14">
        <v>61</v>
      </c>
      <c r="BA6" s="14">
        <v>302</v>
      </c>
      <c r="BB6" s="14">
        <v>21</v>
      </c>
      <c r="BC6" s="57">
        <v>1320</v>
      </c>
      <c r="BD6" s="18" t="s">
        <v>42</v>
      </c>
      <c r="BE6" s="29">
        <v>38</v>
      </c>
      <c r="BF6" s="30">
        <v>192</v>
      </c>
      <c r="BG6" s="18" t="s">
        <v>42</v>
      </c>
      <c r="BH6" s="34">
        <v>35</v>
      </c>
      <c r="BI6" s="34">
        <v>2066</v>
      </c>
      <c r="BJ6" s="4">
        <v>44</v>
      </c>
      <c r="BK6" s="4">
        <v>3550</v>
      </c>
      <c r="BL6" s="4">
        <v>58</v>
      </c>
      <c r="BM6" s="4">
        <v>3785</v>
      </c>
      <c r="BN6" s="18" t="s">
        <v>42</v>
      </c>
      <c r="BO6" s="31">
        <v>110</v>
      </c>
      <c r="BP6" s="31">
        <v>8100</v>
      </c>
      <c r="BQ6" s="18" t="s">
        <v>42</v>
      </c>
      <c r="BR6" s="31">
        <v>35</v>
      </c>
      <c r="BS6" s="31">
        <v>3625</v>
      </c>
      <c r="BT6" s="18" t="s">
        <v>42</v>
      </c>
      <c r="BU6" s="31">
        <v>50</v>
      </c>
      <c r="BV6" s="31">
        <v>187</v>
      </c>
      <c r="BW6" s="18" t="s">
        <v>42</v>
      </c>
      <c r="BX6" s="31">
        <v>84</v>
      </c>
      <c r="BY6" s="31">
        <v>448</v>
      </c>
      <c r="BZ6" s="18" t="s">
        <v>42</v>
      </c>
      <c r="CA6" s="31">
        <v>80</v>
      </c>
      <c r="CB6" s="31">
        <v>427</v>
      </c>
      <c r="CC6" s="4">
        <v>92</v>
      </c>
      <c r="CD6" s="4">
        <v>460</v>
      </c>
    </row>
    <row r="7" spans="1:82" x14ac:dyDescent="0.3">
      <c r="A7" s="222" t="s">
        <v>278</v>
      </c>
      <c r="B7" s="11"/>
      <c r="C7" s="11"/>
      <c r="D7" s="11"/>
      <c r="E7" s="11"/>
      <c r="F7" s="14"/>
      <c r="G7" s="14"/>
      <c r="H7" s="14"/>
      <c r="I7" s="14"/>
      <c r="J7" s="18"/>
      <c r="K7" s="14"/>
      <c r="L7" s="41"/>
      <c r="M7" s="41"/>
      <c r="N7" s="18"/>
      <c r="O7" s="14"/>
      <c r="P7" s="41"/>
      <c r="Q7" s="18"/>
      <c r="R7" s="14"/>
      <c r="S7" s="41"/>
      <c r="T7" s="41"/>
      <c r="U7" s="41"/>
      <c r="V7" s="18"/>
      <c r="W7" s="11"/>
      <c r="X7" s="41"/>
      <c r="Y7" s="11"/>
      <c r="Z7" s="11"/>
      <c r="AB7" s="19"/>
      <c r="AC7" s="41"/>
      <c r="AD7" s="18"/>
      <c r="AE7" s="19"/>
      <c r="AF7" s="41"/>
      <c r="AG7" s="51"/>
      <c r="AH7" s="14"/>
      <c r="AI7" s="14"/>
      <c r="AJ7" s="18"/>
      <c r="AK7" s="14"/>
      <c r="AL7" s="14"/>
      <c r="AM7" s="18"/>
      <c r="AN7" s="14"/>
      <c r="AO7" s="14"/>
      <c r="AP7" s="18"/>
      <c r="AQ7" s="32"/>
      <c r="AR7" s="32"/>
      <c r="AS7" s="11"/>
      <c r="AT7" s="11"/>
      <c r="AU7" s="11"/>
      <c r="AV7" s="11"/>
      <c r="AW7" s="18"/>
      <c r="AX7" s="11"/>
      <c r="AY7" s="11"/>
      <c r="AZ7" s="11"/>
      <c r="BA7" s="11"/>
      <c r="BB7" s="11"/>
      <c r="BC7" s="11"/>
      <c r="BD7" s="18"/>
      <c r="BE7" s="11"/>
      <c r="BF7" s="11"/>
      <c r="BG7" s="18"/>
      <c r="BH7" s="34"/>
      <c r="BN7" s="20" t="s">
        <v>42</v>
      </c>
      <c r="BO7" s="31">
        <v>300</v>
      </c>
      <c r="BP7" s="31">
        <v>900</v>
      </c>
      <c r="BQ7" s="20"/>
      <c r="BR7" s="31"/>
      <c r="BS7" s="31"/>
      <c r="BU7" s="31"/>
      <c r="BV7" s="31"/>
      <c r="BW7" s="20"/>
      <c r="BX7" s="31"/>
      <c r="BY7" s="31"/>
      <c r="CA7" s="31"/>
      <c r="CB7" s="31"/>
    </row>
    <row r="8" spans="1:82" x14ac:dyDescent="0.3">
      <c r="A8" s="180" t="s">
        <v>149</v>
      </c>
      <c r="B8" s="11"/>
      <c r="C8" s="11"/>
      <c r="D8" s="11"/>
      <c r="E8" s="11"/>
      <c r="F8" s="14"/>
      <c r="G8" s="14"/>
      <c r="H8" s="14"/>
      <c r="I8" s="14"/>
      <c r="J8" s="18"/>
      <c r="K8" s="14"/>
      <c r="L8" s="41"/>
      <c r="M8" s="41"/>
      <c r="N8" s="18"/>
      <c r="O8" s="14"/>
      <c r="P8" s="41"/>
      <c r="Q8" s="18"/>
      <c r="R8" s="14"/>
      <c r="S8" s="41"/>
      <c r="T8" s="41"/>
      <c r="U8" s="41"/>
      <c r="V8" s="18"/>
      <c r="W8" s="11"/>
      <c r="X8" s="41"/>
      <c r="Y8" s="11"/>
      <c r="Z8" s="11"/>
      <c r="AB8" s="19"/>
      <c r="AC8" s="41"/>
      <c r="AD8" s="18"/>
      <c r="AE8" s="19"/>
      <c r="AF8" s="41"/>
      <c r="AG8" s="51"/>
      <c r="AH8" s="14"/>
      <c r="AI8" s="14"/>
      <c r="AJ8" s="18"/>
      <c r="AK8" s="14"/>
      <c r="AL8" s="14"/>
      <c r="AM8" s="18"/>
      <c r="AN8" s="14"/>
      <c r="AO8" s="14"/>
      <c r="AP8" s="18"/>
      <c r="AQ8" s="32"/>
      <c r="AR8" s="32"/>
      <c r="AS8" s="11"/>
      <c r="AT8" s="11"/>
      <c r="AU8" s="11"/>
      <c r="AV8" s="11"/>
      <c r="AW8" s="18"/>
      <c r="AX8" s="11"/>
      <c r="AY8" s="11"/>
      <c r="AZ8" s="11"/>
      <c r="BA8" s="11"/>
      <c r="BB8" s="11"/>
      <c r="BC8" s="11"/>
      <c r="BD8" s="20" t="s">
        <v>42</v>
      </c>
      <c r="BE8" s="31">
        <v>13</v>
      </c>
      <c r="BF8" s="30">
        <v>68</v>
      </c>
      <c r="BG8" s="20" t="s">
        <v>42</v>
      </c>
      <c r="BH8" s="38">
        <v>8</v>
      </c>
      <c r="BI8" s="34">
        <v>600</v>
      </c>
      <c r="BJ8" s="83">
        <v>13</v>
      </c>
      <c r="BK8" s="83">
        <v>1170</v>
      </c>
      <c r="BL8" s="4">
        <v>2</v>
      </c>
      <c r="BM8" s="4">
        <v>240</v>
      </c>
      <c r="BN8" s="20" t="s">
        <v>42</v>
      </c>
      <c r="BO8" s="31">
        <v>176</v>
      </c>
      <c r="BP8" s="31">
        <v>11540</v>
      </c>
      <c r="BQ8" s="20" t="s">
        <v>42</v>
      </c>
      <c r="BR8" s="31"/>
      <c r="BS8" s="31"/>
      <c r="BU8" s="31"/>
      <c r="BV8" s="31"/>
      <c r="BW8" s="20" t="s">
        <v>42</v>
      </c>
      <c r="BX8" s="31">
        <v>11</v>
      </c>
      <c r="BY8" s="31">
        <v>44</v>
      </c>
      <c r="CA8" s="31"/>
      <c r="CB8" s="31"/>
    </row>
    <row r="9" spans="1:82" x14ac:dyDescent="0.3">
      <c r="A9" s="180" t="s">
        <v>153</v>
      </c>
      <c r="L9" s="41"/>
      <c r="M9" s="41"/>
      <c r="N9" s="18"/>
      <c r="O9" s="14"/>
      <c r="P9" s="41"/>
      <c r="Q9" s="18"/>
      <c r="R9" s="14"/>
      <c r="S9" s="41"/>
      <c r="T9" s="41"/>
      <c r="U9" s="41"/>
      <c r="V9" s="18"/>
      <c r="W9" s="11"/>
      <c r="X9" s="41"/>
      <c r="Y9" s="11"/>
      <c r="Z9" s="11"/>
      <c r="AB9" s="19"/>
      <c r="AC9" s="41"/>
      <c r="AD9" s="18"/>
      <c r="AE9" s="19"/>
      <c r="AF9" s="41"/>
      <c r="AG9" s="51"/>
      <c r="AH9" s="14"/>
      <c r="AI9" s="14"/>
      <c r="AJ9" s="18"/>
      <c r="AK9" s="14"/>
      <c r="AL9" s="14"/>
      <c r="AM9" s="18"/>
      <c r="AN9" s="14"/>
      <c r="AO9" s="14"/>
      <c r="AP9" s="18" t="s">
        <v>42</v>
      </c>
      <c r="AQ9" s="32">
        <v>13</v>
      </c>
      <c r="AR9" s="32">
        <v>52</v>
      </c>
      <c r="AS9" s="27">
        <v>9</v>
      </c>
      <c r="AT9" s="27">
        <v>45</v>
      </c>
      <c r="AU9" s="27">
        <v>11</v>
      </c>
      <c r="AV9" s="27">
        <v>57</v>
      </c>
      <c r="AW9" s="18" t="s">
        <v>42</v>
      </c>
      <c r="AX9" s="31">
        <v>6</v>
      </c>
      <c r="AY9" s="31">
        <v>28</v>
      </c>
      <c r="AZ9" s="14">
        <v>10</v>
      </c>
      <c r="BA9" s="14">
        <v>54</v>
      </c>
      <c r="BB9" s="14">
        <v>4</v>
      </c>
      <c r="BC9" s="57">
        <v>375</v>
      </c>
      <c r="BD9" s="18" t="s">
        <v>42</v>
      </c>
      <c r="BG9" s="18" t="s">
        <v>42</v>
      </c>
      <c r="BH9" s="130"/>
      <c r="BI9" s="130"/>
      <c r="BN9" s="43"/>
      <c r="BO9" s="31"/>
      <c r="BP9" s="31"/>
      <c r="BQ9" s="18"/>
      <c r="BR9" s="31"/>
      <c r="BS9" s="31"/>
      <c r="BU9" s="31"/>
      <c r="BV9" s="31"/>
      <c r="BW9" s="18"/>
      <c r="BX9" s="31"/>
      <c r="BY9" s="31"/>
      <c r="CA9" s="31"/>
      <c r="CB9" s="31"/>
    </row>
    <row r="10" spans="1:82" x14ac:dyDescent="0.3">
      <c r="A10" s="222" t="s">
        <v>277</v>
      </c>
      <c r="B10" s="14"/>
      <c r="C10" s="14">
        <v>1400</v>
      </c>
      <c r="D10" s="11"/>
      <c r="E10" s="14">
        <v>8750</v>
      </c>
      <c r="F10" s="14"/>
      <c r="G10" s="14"/>
      <c r="H10" s="14"/>
      <c r="I10" s="14"/>
      <c r="J10" s="18"/>
      <c r="K10" s="14">
        <v>7000</v>
      </c>
      <c r="L10" s="14"/>
      <c r="M10" s="14"/>
      <c r="N10" s="18" t="s">
        <v>42</v>
      </c>
      <c r="O10" s="14">
        <v>6750</v>
      </c>
      <c r="P10" s="14">
        <v>911</v>
      </c>
      <c r="Q10" s="18" t="s">
        <v>42</v>
      </c>
      <c r="R10" s="14">
        <v>6000</v>
      </c>
      <c r="S10" s="14">
        <v>848</v>
      </c>
      <c r="T10" s="19"/>
      <c r="U10" s="19"/>
      <c r="V10" s="18" t="s">
        <v>42</v>
      </c>
      <c r="W10" s="19">
        <v>3500</v>
      </c>
      <c r="X10" s="19">
        <v>750</v>
      </c>
      <c r="Y10" s="19"/>
      <c r="Z10" s="19"/>
      <c r="AB10" s="19"/>
      <c r="AC10" s="41"/>
      <c r="AD10" s="18"/>
      <c r="AE10" s="19"/>
      <c r="AF10" s="41"/>
      <c r="AG10" s="51"/>
      <c r="AH10" s="14"/>
      <c r="AI10" s="14">
        <v>9208</v>
      </c>
      <c r="AJ10" s="18" t="s">
        <v>42</v>
      </c>
      <c r="AK10" s="14"/>
      <c r="AL10" s="14">
        <v>8956</v>
      </c>
      <c r="AM10" s="18" t="s">
        <v>42</v>
      </c>
      <c r="AN10" s="69">
        <v>130</v>
      </c>
      <c r="AO10" s="69">
        <v>44</v>
      </c>
      <c r="AP10" s="20" t="s">
        <v>42</v>
      </c>
      <c r="AQ10" s="32">
        <v>119</v>
      </c>
      <c r="AR10" s="32">
        <v>49</v>
      </c>
      <c r="AS10" s="27">
        <v>137</v>
      </c>
      <c r="AT10" s="27">
        <v>51</v>
      </c>
      <c r="AU10" s="27">
        <v>115</v>
      </c>
      <c r="AV10" s="27">
        <v>42</v>
      </c>
      <c r="AW10" s="20" t="s">
        <v>42</v>
      </c>
      <c r="AX10" s="31">
        <v>149</v>
      </c>
      <c r="AY10" s="31">
        <v>59</v>
      </c>
      <c r="AZ10" s="14"/>
      <c r="BA10" s="14"/>
      <c r="BB10" s="14"/>
      <c r="BC10" s="14"/>
      <c r="BD10" s="20" t="s">
        <v>42</v>
      </c>
      <c r="BE10" s="31"/>
      <c r="BF10" s="31"/>
      <c r="BG10" s="20" t="s">
        <v>42</v>
      </c>
      <c r="BI10" s="34">
        <v>40</v>
      </c>
      <c r="BN10" s="43"/>
      <c r="BQ10" s="20"/>
      <c r="BR10" s="31"/>
      <c r="BS10" s="31"/>
      <c r="BU10" s="31"/>
      <c r="BV10" s="31"/>
      <c r="BW10" s="20"/>
      <c r="CA10" s="31"/>
      <c r="CB10" s="31"/>
    </row>
    <row r="11" spans="1:82" x14ac:dyDescent="0.3">
      <c r="A11" s="25" t="s">
        <v>383</v>
      </c>
      <c r="B11" s="14"/>
      <c r="C11" s="14"/>
      <c r="D11" s="11"/>
      <c r="E11" s="14">
        <v>250</v>
      </c>
      <c r="F11" s="14"/>
      <c r="G11" s="14"/>
      <c r="H11" s="14"/>
      <c r="I11" s="14">
        <v>950</v>
      </c>
      <c r="J11" s="18"/>
      <c r="K11" s="14">
        <v>1100</v>
      </c>
      <c r="L11" s="14"/>
      <c r="M11" s="14"/>
      <c r="N11" s="51"/>
      <c r="O11" s="14"/>
      <c r="P11" s="14"/>
      <c r="Q11" s="18"/>
      <c r="R11" s="14"/>
      <c r="S11" s="14"/>
      <c r="T11" s="19"/>
      <c r="U11" s="19"/>
      <c r="V11" s="18"/>
      <c r="W11" s="19"/>
      <c r="X11" s="19"/>
      <c r="Y11" s="19"/>
      <c r="Z11" s="19"/>
      <c r="AB11" s="19"/>
      <c r="AC11" s="41"/>
      <c r="AD11" s="18"/>
      <c r="AE11" s="19"/>
      <c r="AF11" s="41"/>
      <c r="AG11" s="51"/>
      <c r="AH11" s="14"/>
      <c r="AI11" s="14"/>
      <c r="AJ11" s="51"/>
      <c r="AK11" s="14"/>
      <c r="AL11" s="14"/>
      <c r="AM11" s="18"/>
      <c r="AN11" s="14"/>
      <c r="AO11" s="14"/>
      <c r="AP11" s="18"/>
      <c r="AQ11" s="32"/>
      <c r="AR11" s="32"/>
      <c r="AS11" s="27"/>
      <c r="AT11" s="27"/>
      <c r="AU11" s="27"/>
      <c r="AV11" s="27"/>
      <c r="AW11" s="18"/>
      <c r="AX11" s="31"/>
      <c r="AY11" s="31"/>
      <c r="AZ11" s="14"/>
      <c r="BA11" s="14"/>
      <c r="BB11" s="14"/>
      <c r="BC11" s="14"/>
      <c r="BD11" s="18"/>
      <c r="BE11" s="31"/>
      <c r="BF11" s="31"/>
      <c r="BG11" s="18"/>
      <c r="BI11" s="34"/>
      <c r="BN11" s="43"/>
      <c r="BO11" s="31"/>
      <c r="BP11" s="31"/>
      <c r="BQ11" s="18"/>
      <c r="BR11" s="31"/>
      <c r="BS11" s="31"/>
      <c r="BU11" s="31"/>
      <c r="BV11" s="31"/>
      <c r="BW11" s="18"/>
      <c r="BX11" s="31"/>
      <c r="BY11" s="31"/>
      <c r="CA11" s="31"/>
      <c r="CB11" s="31"/>
    </row>
    <row r="12" spans="1:82" x14ac:dyDescent="0.3">
      <c r="A12" s="181" t="s">
        <v>156</v>
      </c>
      <c r="B12" s="14"/>
      <c r="C12" s="14">
        <v>700</v>
      </c>
      <c r="D12" s="11"/>
      <c r="E12" s="14">
        <v>5425</v>
      </c>
      <c r="F12" s="14"/>
      <c r="G12" s="14"/>
      <c r="H12" s="14"/>
      <c r="I12" s="14">
        <v>6775</v>
      </c>
      <c r="J12" s="53"/>
      <c r="K12" s="14">
        <v>7500</v>
      </c>
      <c r="L12" s="14"/>
      <c r="M12" s="14"/>
      <c r="N12" s="51"/>
      <c r="O12" s="14"/>
      <c r="P12" s="14">
        <v>1306</v>
      </c>
      <c r="Q12" s="18"/>
      <c r="R12" s="14"/>
      <c r="S12" s="14">
        <v>1306</v>
      </c>
      <c r="T12" s="41"/>
      <c r="U12" s="41"/>
      <c r="V12" s="18"/>
      <c r="W12" s="11"/>
      <c r="X12" s="41"/>
      <c r="Y12" s="11"/>
      <c r="Z12" s="11"/>
      <c r="AB12" s="19"/>
      <c r="AC12" s="41"/>
      <c r="AD12" s="18"/>
      <c r="AE12" s="19"/>
      <c r="AF12" s="41"/>
      <c r="AG12" s="51"/>
      <c r="AH12" s="14"/>
      <c r="AI12" s="14">
        <v>3389</v>
      </c>
      <c r="AJ12" s="51"/>
      <c r="AK12" s="14"/>
      <c r="AL12" s="14"/>
      <c r="AM12" s="18"/>
      <c r="AN12" s="14"/>
      <c r="AO12" s="14"/>
      <c r="AP12" s="20" t="s">
        <v>1</v>
      </c>
      <c r="AQ12" s="32"/>
      <c r="AR12" s="81">
        <v>201</v>
      </c>
      <c r="AS12" s="27"/>
      <c r="AT12" s="27">
        <v>198</v>
      </c>
      <c r="AU12" s="27"/>
      <c r="AV12" s="27">
        <v>142</v>
      </c>
      <c r="AW12" s="20" t="s">
        <v>1</v>
      </c>
      <c r="AX12" s="31"/>
      <c r="AY12" s="31">
        <v>162</v>
      </c>
      <c r="AZ12" s="14"/>
      <c r="BA12" s="14">
        <v>177</v>
      </c>
      <c r="BB12" s="14"/>
      <c r="BC12" s="57">
        <v>1995</v>
      </c>
      <c r="BD12" s="20" t="s">
        <v>1</v>
      </c>
      <c r="BE12" s="31"/>
      <c r="BF12" s="31"/>
      <c r="BG12" s="20" t="s">
        <v>1</v>
      </c>
      <c r="BH12" s="130"/>
      <c r="BI12" s="130"/>
      <c r="BN12" s="43"/>
      <c r="BO12" s="31"/>
      <c r="BP12" s="31"/>
      <c r="BQ12" s="20"/>
      <c r="BR12" s="31"/>
      <c r="BS12" s="31"/>
      <c r="BU12" s="31"/>
      <c r="BV12" s="31"/>
      <c r="BW12" s="20"/>
      <c r="BX12" s="31"/>
      <c r="BY12" s="31"/>
      <c r="CA12" s="31"/>
      <c r="CB12" s="31"/>
    </row>
    <row r="13" spans="1:82" x14ac:dyDescent="0.3">
      <c r="A13" s="181" t="s">
        <v>154</v>
      </c>
      <c r="B13" s="11"/>
      <c r="C13" s="11"/>
      <c r="D13" s="11"/>
      <c r="E13" s="11"/>
      <c r="F13" s="14"/>
      <c r="G13" s="14"/>
      <c r="H13" s="14"/>
      <c r="I13" s="14"/>
      <c r="J13" s="18"/>
      <c r="K13" s="14"/>
      <c r="L13" s="14"/>
      <c r="M13" s="14"/>
      <c r="N13" s="51"/>
      <c r="O13" s="14"/>
      <c r="P13" s="14"/>
      <c r="Q13" s="18"/>
      <c r="R13" s="14"/>
      <c r="S13" s="14"/>
      <c r="T13" s="41"/>
      <c r="U13" s="41"/>
      <c r="V13" s="18"/>
      <c r="W13" s="11"/>
      <c r="X13" s="41"/>
      <c r="Y13" s="11"/>
      <c r="Z13" s="11"/>
      <c r="AB13" s="19"/>
      <c r="AC13" s="41"/>
      <c r="AD13" s="18"/>
      <c r="AE13" s="19"/>
      <c r="AF13" s="41"/>
      <c r="AG13" s="51"/>
      <c r="AH13" s="14"/>
      <c r="AI13" s="14"/>
      <c r="AJ13" s="18"/>
      <c r="AK13" s="14"/>
      <c r="AM13" s="18" t="s">
        <v>1</v>
      </c>
      <c r="AN13" s="69">
        <v>1000000</v>
      </c>
      <c r="AO13" s="69">
        <v>4125</v>
      </c>
      <c r="AP13" s="18"/>
      <c r="AQ13" s="32"/>
      <c r="AR13" s="32"/>
      <c r="AS13" s="27"/>
      <c r="AT13" s="27"/>
      <c r="AU13" s="27"/>
      <c r="AV13" s="27"/>
      <c r="AW13" s="18"/>
      <c r="AX13" s="31"/>
      <c r="AY13" s="31"/>
      <c r="AZ13" s="14"/>
      <c r="BA13" s="14"/>
      <c r="BB13" s="14"/>
      <c r="BC13" s="14"/>
      <c r="BD13" s="131"/>
      <c r="BE13" s="31"/>
      <c r="BF13" s="31"/>
      <c r="BH13" s="130"/>
      <c r="BI13" s="130"/>
      <c r="BN13" s="43"/>
      <c r="BO13" s="31"/>
      <c r="BP13" s="31"/>
      <c r="BQ13" s="43"/>
      <c r="BR13" s="31"/>
      <c r="BS13" s="31"/>
      <c r="BU13" s="31"/>
      <c r="BV13" s="31"/>
      <c r="BW13" s="43"/>
      <c r="BX13" s="31"/>
      <c r="BY13" s="31"/>
      <c r="CA13" s="31"/>
      <c r="CB13" s="31"/>
    </row>
    <row r="14" spans="1:82" x14ac:dyDescent="0.3">
      <c r="A14" s="181" t="s">
        <v>157</v>
      </c>
      <c r="B14" s="11"/>
      <c r="C14" s="11"/>
      <c r="D14" s="11"/>
      <c r="E14" s="11"/>
      <c r="F14" s="14"/>
      <c r="G14" s="14"/>
      <c r="H14" s="14"/>
      <c r="I14" s="14"/>
      <c r="J14" s="18"/>
      <c r="K14" s="14"/>
      <c r="L14" s="14"/>
      <c r="M14" s="14"/>
      <c r="N14" s="51"/>
      <c r="O14" s="14"/>
      <c r="P14" s="14"/>
      <c r="Q14" s="18"/>
      <c r="R14" s="14"/>
      <c r="S14" s="14"/>
      <c r="T14" s="41"/>
      <c r="U14" s="41"/>
      <c r="V14" s="18"/>
      <c r="W14" s="11"/>
      <c r="X14" s="41"/>
      <c r="Y14" s="11"/>
      <c r="Z14" s="11"/>
      <c r="AB14" s="19"/>
      <c r="AC14" s="41"/>
      <c r="AD14" s="18"/>
      <c r="AE14" s="19"/>
      <c r="AF14" s="41"/>
      <c r="AG14" s="51"/>
      <c r="AH14" s="14"/>
      <c r="AI14" s="14"/>
      <c r="AJ14" s="18" t="s">
        <v>1</v>
      </c>
      <c r="AK14" s="14">
        <v>1497</v>
      </c>
      <c r="AL14" s="4">
        <v>6050</v>
      </c>
      <c r="AM14" s="18" t="s">
        <v>1</v>
      </c>
      <c r="AN14" s="14">
        <v>5100</v>
      </c>
      <c r="AO14" s="69">
        <v>18488</v>
      </c>
      <c r="AP14" s="18"/>
      <c r="AQ14" s="32"/>
      <c r="AR14" s="32"/>
      <c r="AS14" s="27"/>
      <c r="AT14" s="27"/>
      <c r="AU14" s="27"/>
      <c r="AV14" s="27"/>
      <c r="AW14" s="18"/>
      <c r="AX14" s="31"/>
      <c r="AY14" s="31"/>
      <c r="AZ14" s="14"/>
      <c r="BA14" s="14"/>
      <c r="BB14" s="14"/>
      <c r="BC14" s="14"/>
      <c r="BD14" s="131"/>
      <c r="BE14" s="31"/>
      <c r="BF14" s="31"/>
      <c r="BH14" s="130"/>
      <c r="BI14" s="130"/>
      <c r="BN14" s="43"/>
      <c r="BO14" s="31"/>
      <c r="BP14" s="31"/>
      <c r="BQ14" s="43"/>
      <c r="BR14" s="31"/>
      <c r="BS14" s="31"/>
      <c r="BU14" s="31"/>
      <c r="BV14" s="31"/>
      <c r="BW14" s="43"/>
      <c r="BX14" s="31"/>
      <c r="BY14" s="31"/>
      <c r="CA14" s="31"/>
      <c r="CB14" s="31"/>
    </row>
    <row r="15" spans="1:82" x14ac:dyDescent="0.3">
      <c r="A15" s="223" t="s">
        <v>279</v>
      </c>
      <c r="B15" s="11"/>
      <c r="C15" s="11"/>
      <c r="D15" s="11"/>
      <c r="E15" s="11"/>
      <c r="F15" s="14"/>
      <c r="G15" s="14"/>
      <c r="H15" s="14"/>
      <c r="I15" s="14"/>
      <c r="J15" s="18"/>
      <c r="K15" s="14"/>
      <c r="L15" s="14"/>
      <c r="M15" s="14"/>
      <c r="N15" s="51"/>
      <c r="O15" s="14"/>
      <c r="P15" s="14"/>
      <c r="Q15" s="18"/>
      <c r="R15" s="14"/>
      <c r="S15" s="14"/>
      <c r="T15" s="41"/>
      <c r="U15" s="41"/>
      <c r="V15" s="18"/>
      <c r="W15" s="11"/>
      <c r="X15" s="41"/>
      <c r="Y15" s="11"/>
      <c r="Z15" s="11"/>
      <c r="AB15" s="19"/>
      <c r="AC15" s="41"/>
      <c r="AD15" s="18"/>
      <c r="AE15" s="19"/>
      <c r="AF15" s="41"/>
      <c r="AG15" s="51"/>
      <c r="AH15" s="14"/>
      <c r="AI15" s="14"/>
      <c r="AJ15" s="18"/>
      <c r="AK15" s="14"/>
      <c r="AL15" s="14">
        <v>1120</v>
      </c>
      <c r="AM15" s="18"/>
      <c r="AN15" s="14"/>
      <c r="AO15" s="14"/>
      <c r="AP15" s="18"/>
      <c r="AQ15" s="32"/>
      <c r="AR15" s="32"/>
      <c r="AS15" s="27"/>
      <c r="AT15" s="27"/>
      <c r="AU15" s="27"/>
      <c r="AV15" s="27"/>
      <c r="AW15" s="18"/>
      <c r="AX15" s="31"/>
      <c r="AY15" s="31"/>
      <c r="AZ15" s="14"/>
      <c r="BA15" s="14"/>
      <c r="BB15" s="14"/>
      <c r="BC15" s="14"/>
      <c r="BD15" s="131"/>
      <c r="BE15" s="31"/>
      <c r="BF15" s="31"/>
      <c r="BH15" s="130"/>
      <c r="BI15" s="130"/>
      <c r="BN15" s="43"/>
      <c r="BO15" s="31"/>
      <c r="BP15" s="31"/>
      <c r="BQ15" s="43"/>
      <c r="BR15" s="31"/>
      <c r="BS15" s="31"/>
      <c r="BU15" s="31"/>
      <c r="BV15" s="31"/>
      <c r="BW15" s="43"/>
      <c r="BX15" s="31"/>
      <c r="BY15" s="31"/>
      <c r="CA15" s="31"/>
      <c r="CB15" s="31"/>
    </row>
    <row r="16" spans="1:82" x14ac:dyDescent="0.3">
      <c r="A16" s="181" t="s">
        <v>155</v>
      </c>
      <c r="B16" s="11"/>
      <c r="C16" s="11"/>
      <c r="D16" s="11"/>
      <c r="E16" s="11"/>
      <c r="F16" s="14"/>
      <c r="G16" s="14"/>
      <c r="H16" s="14"/>
      <c r="I16" s="14"/>
      <c r="J16" s="18"/>
      <c r="K16" s="14"/>
      <c r="L16" s="14"/>
      <c r="M16" s="14"/>
      <c r="N16" s="51"/>
      <c r="O16" s="14"/>
      <c r="P16" s="14"/>
      <c r="Q16" s="18"/>
      <c r="R16" s="14"/>
      <c r="S16" s="14"/>
      <c r="T16" s="41"/>
      <c r="U16" s="41"/>
      <c r="V16" s="18"/>
      <c r="W16" s="11"/>
      <c r="X16" s="41"/>
      <c r="Y16" s="11"/>
      <c r="Z16" s="11"/>
      <c r="AB16" s="19"/>
      <c r="AC16" s="41"/>
      <c r="AD16" s="18"/>
      <c r="AE16" s="19"/>
      <c r="AF16" s="41"/>
      <c r="AG16" s="51"/>
      <c r="AH16" s="14"/>
      <c r="AI16" s="14"/>
      <c r="AJ16" s="18"/>
      <c r="AK16" s="14"/>
      <c r="AL16" s="14"/>
      <c r="AM16" s="18"/>
      <c r="AN16" s="14"/>
      <c r="AO16" s="69">
        <v>493</v>
      </c>
      <c r="AP16" s="18"/>
      <c r="AQ16" s="32"/>
      <c r="AR16" s="32"/>
      <c r="AS16" s="27"/>
      <c r="AT16" s="27"/>
      <c r="AU16" s="27"/>
      <c r="AV16" s="27"/>
      <c r="AW16" s="18"/>
      <c r="AX16" s="31"/>
      <c r="AY16" s="31"/>
      <c r="AZ16" s="14"/>
      <c r="BA16" s="14"/>
      <c r="BB16" s="14"/>
      <c r="BC16" s="14"/>
      <c r="BD16" s="131"/>
      <c r="BE16" s="31"/>
      <c r="BF16" s="31"/>
      <c r="BH16" s="130"/>
      <c r="BI16" s="130"/>
      <c r="BN16" s="43"/>
      <c r="BO16" s="31"/>
      <c r="BP16" s="31"/>
      <c r="BQ16" s="43"/>
      <c r="BR16" s="31"/>
      <c r="BS16" s="31"/>
      <c r="BU16" s="31"/>
      <c r="BV16" s="31"/>
      <c r="BW16" s="43"/>
      <c r="BX16" s="31"/>
      <c r="BY16" s="31"/>
      <c r="CA16" s="31"/>
      <c r="CB16" s="31"/>
    </row>
    <row r="17" spans="1:82" x14ac:dyDescent="0.3">
      <c r="A17" s="182" t="s">
        <v>90</v>
      </c>
      <c r="B17" s="14"/>
      <c r="C17" s="14"/>
      <c r="D17" s="11"/>
      <c r="E17" s="14"/>
      <c r="F17" s="14"/>
      <c r="G17" s="14"/>
      <c r="H17" s="14"/>
      <c r="I17" s="14">
        <v>100</v>
      </c>
      <c r="J17" s="53"/>
      <c r="K17" s="14">
        <v>180</v>
      </c>
      <c r="L17" s="14"/>
      <c r="M17" s="14"/>
      <c r="N17" s="51"/>
      <c r="O17" s="14"/>
      <c r="P17" s="14"/>
      <c r="Q17" s="18"/>
      <c r="R17" s="14"/>
      <c r="S17" s="14"/>
      <c r="T17" s="41"/>
      <c r="U17" s="41"/>
      <c r="V17" s="18"/>
      <c r="W17" s="11"/>
      <c r="X17" s="41"/>
      <c r="Y17" s="11"/>
      <c r="Z17" s="11"/>
      <c r="AB17" s="19"/>
      <c r="AC17" s="41"/>
      <c r="AD17" s="18"/>
      <c r="AE17" s="19"/>
      <c r="AF17" s="41"/>
      <c r="AG17" s="51"/>
      <c r="AH17" s="14"/>
      <c r="AI17" s="14"/>
      <c r="AJ17" s="51"/>
      <c r="AK17" s="14"/>
      <c r="AL17" s="14"/>
      <c r="AM17" s="18"/>
      <c r="AN17" s="14"/>
      <c r="AO17" s="14"/>
      <c r="AP17" s="18"/>
      <c r="AQ17" s="32"/>
      <c r="AR17" s="32"/>
      <c r="AS17" s="27"/>
      <c r="AT17" s="27"/>
      <c r="AU17" s="27"/>
      <c r="AV17" s="27"/>
      <c r="AW17" s="18"/>
      <c r="AX17" s="31"/>
      <c r="AY17" s="31"/>
      <c r="AZ17" s="14"/>
      <c r="BA17" s="14"/>
      <c r="BB17" s="14"/>
      <c r="BC17" s="14"/>
      <c r="BD17" s="131"/>
      <c r="BE17" s="31"/>
      <c r="BF17" s="31"/>
      <c r="BH17" s="130"/>
      <c r="BI17" s="130"/>
      <c r="BN17" s="43"/>
      <c r="BO17" s="31"/>
      <c r="BP17" s="31"/>
      <c r="BQ17" s="43"/>
      <c r="BR17" s="31"/>
      <c r="BS17" s="31"/>
      <c r="BU17" s="31"/>
      <c r="BV17" s="31"/>
      <c r="BW17" s="43"/>
      <c r="BX17" s="31"/>
      <c r="BY17" s="31"/>
      <c r="CA17" s="31"/>
      <c r="CB17" s="31"/>
    </row>
    <row r="18" spans="1:82" x14ac:dyDescent="0.3">
      <c r="A18" s="18" t="s">
        <v>91</v>
      </c>
      <c r="B18" s="11"/>
      <c r="C18" s="11"/>
      <c r="D18" s="11"/>
      <c r="E18" s="11"/>
      <c r="F18" s="14"/>
      <c r="G18" s="14"/>
      <c r="H18" s="14"/>
      <c r="I18" s="14"/>
      <c r="J18" s="18"/>
      <c r="K18" s="14"/>
      <c r="L18" s="14"/>
      <c r="M18" s="14"/>
      <c r="N18" s="51"/>
      <c r="O18" s="14"/>
      <c r="P18" s="14"/>
      <c r="Q18" s="18"/>
      <c r="R18" s="14"/>
      <c r="S18" s="14"/>
      <c r="T18" s="41"/>
      <c r="U18" s="41"/>
      <c r="V18" s="18"/>
      <c r="W18" s="11"/>
      <c r="X18" s="41"/>
      <c r="Y18" s="11"/>
      <c r="Z18" s="11"/>
      <c r="AB18" s="19"/>
      <c r="AC18" s="41"/>
      <c r="AD18" s="18"/>
      <c r="AE18" s="19"/>
      <c r="AF18" s="41"/>
      <c r="AG18" s="51"/>
      <c r="AH18" s="14"/>
      <c r="AI18" s="14"/>
      <c r="AJ18" s="51"/>
      <c r="AK18" s="14"/>
      <c r="AL18" s="14"/>
      <c r="AM18" s="18"/>
      <c r="AN18" s="14"/>
      <c r="AO18" s="14"/>
      <c r="AP18" s="18"/>
      <c r="AQ18" s="32"/>
      <c r="AR18" s="32"/>
      <c r="AS18" s="27"/>
      <c r="AT18" s="27"/>
      <c r="AU18" s="27"/>
      <c r="AV18" s="27"/>
      <c r="AW18" s="18"/>
      <c r="AX18" s="31"/>
      <c r="AY18" s="31"/>
      <c r="AZ18" s="14"/>
      <c r="BA18" s="14"/>
      <c r="BB18" s="14"/>
      <c r="BC18" s="14"/>
      <c r="BD18" s="131"/>
      <c r="BE18" s="31"/>
      <c r="BF18" s="31"/>
      <c r="BG18" s="15" t="s">
        <v>92</v>
      </c>
      <c r="BH18" s="130"/>
      <c r="BI18" s="130"/>
      <c r="BL18" s="120">
        <v>31</v>
      </c>
      <c r="BM18" s="4">
        <v>155</v>
      </c>
      <c r="BN18" s="43"/>
      <c r="BO18" s="31"/>
      <c r="BP18" s="31">
        <v>60</v>
      </c>
      <c r="BQ18" s="43"/>
      <c r="BR18" s="31"/>
      <c r="BS18" s="31">
        <v>160</v>
      </c>
      <c r="BU18" s="31"/>
      <c r="BV18" s="31">
        <v>10</v>
      </c>
      <c r="BW18" s="43"/>
      <c r="BX18" s="31"/>
      <c r="BY18" s="31"/>
      <c r="CA18" s="31"/>
      <c r="CB18" s="31"/>
    </row>
    <row r="19" spans="1:82" x14ac:dyDescent="0.3">
      <c r="A19" s="25" t="s">
        <v>3</v>
      </c>
      <c r="B19" s="14"/>
      <c r="C19" s="14"/>
      <c r="D19" s="11"/>
      <c r="E19" s="14"/>
      <c r="F19" s="14"/>
      <c r="G19" s="14"/>
      <c r="H19" s="14"/>
      <c r="I19" s="14">
        <v>800</v>
      </c>
      <c r="J19" s="53"/>
      <c r="K19" s="14">
        <v>880</v>
      </c>
      <c r="L19" s="14"/>
      <c r="M19" s="14"/>
      <c r="N19" s="51"/>
      <c r="O19" s="14"/>
      <c r="P19" s="14"/>
      <c r="Q19" s="18"/>
      <c r="R19" s="14"/>
      <c r="S19" s="14"/>
      <c r="T19" s="41"/>
      <c r="U19" s="41"/>
      <c r="V19" s="18"/>
      <c r="W19" s="11"/>
      <c r="X19" s="41"/>
      <c r="Y19" s="11"/>
      <c r="Z19" s="11"/>
      <c r="AB19" s="19"/>
      <c r="AC19" s="41"/>
      <c r="AD19" s="18"/>
      <c r="AE19" s="19"/>
      <c r="AF19" s="41"/>
      <c r="AG19" s="51"/>
      <c r="AH19" s="14"/>
      <c r="AI19" s="14"/>
      <c r="AJ19" s="51"/>
      <c r="AK19" s="14"/>
      <c r="AL19" s="14"/>
      <c r="AM19" s="18"/>
      <c r="AN19" s="14"/>
      <c r="AO19" s="14"/>
      <c r="AP19" s="18"/>
      <c r="AQ19" s="32"/>
      <c r="AR19" s="32"/>
      <c r="AS19" s="27"/>
      <c r="AT19" s="27"/>
      <c r="AU19" s="27"/>
      <c r="AV19" s="27"/>
      <c r="AW19" s="18"/>
      <c r="AX19" s="31"/>
      <c r="AY19" s="31"/>
      <c r="AZ19" s="14"/>
      <c r="BA19" s="14"/>
      <c r="BB19" s="14"/>
      <c r="BC19" s="14"/>
      <c r="BD19" s="131"/>
      <c r="BE19" s="31"/>
      <c r="BF19" s="31"/>
      <c r="BH19" s="130"/>
      <c r="BI19" s="130"/>
      <c r="BN19" s="43"/>
      <c r="BO19" s="31"/>
      <c r="BP19" s="31"/>
      <c r="BQ19" s="43"/>
      <c r="BR19" s="31"/>
      <c r="BS19" s="31"/>
      <c r="BU19" s="31"/>
      <c r="BV19" s="31"/>
      <c r="BW19" s="43"/>
      <c r="BX19" s="31"/>
      <c r="BY19" s="31"/>
      <c r="CA19" s="31"/>
      <c r="CB19" s="31"/>
    </row>
    <row r="20" spans="1:82" x14ac:dyDescent="0.3">
      <c r="A20" s="25" t="s">
        <v>4</v>
      </c>
      <c r="B20" s="11"/>
      <c r="C20" s="11"/>
      <c r="D20" s="11"/>
      <c r="E20" s="11"/>
      <c r="F20" s="14"/>
      <c r="G20" s="14"/>
      <c r="H20" s="14"/>
      <c r="I20" s="14">
        <v>800</v>
      </c>
      <c r="J20" s="18"/>
      <c r="K20" s="14">
        <v>900</v>
      </c>
      <c r="L20" s="14"/>
      <c r="M20" s="14"/>
      <c r="N20" s="51"/>
      <c r="O20" s="14"/>
      <c r="P20" s="14"/>
      <c r="Q20" s="18"/>
      <c r="R20" s="14"/>
      <c r="S20" s="14"/>
      <c r="T20" s="19"/>
      <c r="U20" s="19"/>
      <c r="V20" s="18"/>
      <c r="W20" s="19"/>
      <c r="X20" s="19"/>
      <c r="Y20" s="19"/>
      <c r="Z20" s="19"/>
      <c r="AB20" s="19"/>
      <c r="AC20" s="19"/>
      <c r="AD20" s="18"/>
      <c r="AE20" s="19"/>
      <c r="AF20" s="19"/>
      <c r="AG20" s="51"/>
      <c r="AH20" s="14"/>
      <c r="AI20" s="14"/>
      <c r="AJ20" s="51"/>
      <c r="AK20" s="14"/>
      <c r="AL20" s="14"/>
      <c r="AM20" s="18"/>
      <c r="AN20" s="14"/>
      <c r="AO20" s="14"/>
      <c r="AP20" s="18"/>
      <c r="AQ20" s="11"/>
      <c r="AR20" s="11"/>
      <c r="AS20" s="27"/>
      <c r="AT20" s="27"/>
      <c r="AU20" s="27"/>
      <c r="AV20" s="27"/>
      <c r="AW20" s="18"/>
      <c r="AX20" s="31"/>
      <c r="AY20" s="31"/>
      <c r="AZ20" s="14"/>
      <c r="BA20" s="14"/>
      <c r="BB20" s="14"/>
      <c r="BC20" s="14"/>
      <c r="BD20" s="131"/>
      <c r="BE20" s="31"/>
      <c r="BF20" s="31"/>
      <c r="BH20" s="130"/>
      <c r="BI20" s="130"/>
      <c r="BM20" s="4">
        <v>750</v>
      </c>
      <c r="BN20" s="43"/>
      <c r="BO20" s="31"/>
      <c r="BP20" s="31">
        <v>300</v>
      </c>
      <c r="BQ20" s="43"/>
      <c r="BR20" s="31"/>
      <c r="BS20" s="31">
        <v>1070</v>
      </c>
      <c r="BU20" s="31"/>
      <c r="BV20" s="31">
        <v>157</v>
      </c>
      <c r="BW20" s="43"/>
      <c r="BX20" s="31"/>
      <c r="BY20" s="31">
        <v>29</v>
      </c>
      <c r="CA20" s="31"/>
      <c r="CB20" s="31">
        <v>353</v>
      </c>
      <c r="CD20" s="4">
        <v>370</v>
      </c>
    </row>
    <row r="21" spans="1:82" x14ac:dyDescent="0.3">
      <c r="A21" s="25" t="s">
        <v>5</v>
      </c>
      <c r="B21" s="14"/>
      <c r="C21" s="14">
        <v>1130</v>
      </c>
      <c r="D21" s="11"/>
      <c r="E21" s="14">
        <v>250</v>
      </c>
      <c r="F21" s="14"/>
      <c r="G21" s="14"/>
      <c r="H21" s="14"/>
      <c r="I21" s="14">
        <v>50</v>
      </c>
      <c r="J21" s="18"/>
      <c r="K21" s="14">
        <v>1200</v>
      </c>
      <c r="L21" s="14"/>
      <c r="M21" s="14"/>
      <c r="N21" s="51"/>
      <c r="O21" s="14"/>
      <c r="P21" s="14"/>
      <c r="Q21" s="18"/>
      <c r="R21" s="14"/>
      <c r="S21" s="14"/>
      <c r="T21" s="41"/>
      <c r="U21" s="41"/>
      <c r="V21" s="18"/>
      <c r="W21" s="11"/>
      <c r="X21" s="41"/>
      <c r="Y21" s="11"/>
      <c r="Z21" s="11"/>
      <c r="AB21" s="19"/>
      <c r="AC21" s="41"/>
      <c r="AD21" s="18"/>
      <c r="AE21" s="19"/>
      <c r="AF21" s="41"/>
      <c r="AG21" s="51"/>
      <c r="AH21" s="14"/>
      <c r="AI21" s="14"/>
      <c r="AJ21" s="51"/>
      <c r="AK21" s="14"/>
      <c r="AL21" s="14"/>
      <c r="AM21" s="18"/>
      <c r="AN21" s="14"/>
      <c r="AO21" s="14"/>
      <c r="AP21" s="18"/>
      <c r="AQ21" s="32"/>
      <c r="AR21" s="32"/>
      <c r="AS21" s="27"/>
      <c r="AT21" s="27"/>
      <c r="AU21" s="27"/>
      <c r="AV21" s="27"/>
      <c r="AW21" s="18"/>
      <c r="AX21" s="31"/>
      <c r="AY21" s="31"/>
      <c r="AZ21" s="14"/>
      <c r="BA21" s="14"/>
      <c r="BB21" s="14"/>
      <c r="BC21" s="14"/>
      <c r="BD21" s="131"/>
      <c r="BE21" s="31"/>
      <c r="BF21" s="31"/>
      <c r="BH21" s="130"/>
      <c r="BI21" s="130"/>
      <c r="BN21" s="43"/>
      <c r="BO21" s="31"/>
      <c r="BP21" s="31"/>
      <c r="BQ21" s="43"/>
      <c r="BR21" s="31"/>
      <c r="BS21" s="31"/>
      <c r="BU21" s="31"/>
      <c r="BV21" s="31"/>
      <c r="BW21" s="43"/>
      <c r="BX21" s="31"/>
      <c r="BY21" s="31"/>
      <c r="CA21" s="31"/>
      <c r="CB21" s="31"/>
    </row>
    <row r="22" spans="1:82" x14ac:dyDescent="0.3">
      <c r="A22" s="197" t="s">
        <v>93</v>
      </c>
      <c r="B22" s="14"/>
      <c r="C22" s="14"/>
      <c r="D22" s="11"/>
      <c r="E22" s="14"/>
      <c r="F22" s="14"/>
      <c r="G22" s="14"/>
      <c r="H22" s="14"/>
      <c r="I22" s="14"/>
      <c r="J22" s="18"/>
      <c r="K22" s="14">
        <v>120</v>
      </c>
      <c r="L22" s="14"/>
      <c r="M22" s="14"/>
      <c r="N22" s="51"/>
      <c r="O22" s="14"/>
      <c r="P22" s="14"/>
      <c r="Q22" s="18"/>
      <c r="R22" s="14"/>
      <c r="S22" s="14"/>
      <c r="T22" s="41"/>
      <c r="U22" s="41"/>
      <c r="V22" s="18"/>
      <c r="W22" s="11"/>
      <c r="X22" s="41"/>
      <c r="Y22" s="11"/>
      <c r="Z22" s="11"/>
      <c r="AB22" s="19"/>
      <c r="AC22" s="41"/>
      <c r="AD22" s="18"/>
      <c r="AE22" s="19"/>
      <c r="AF22" s="41"/>
      <c r="AG22" s="51"/>
      <c r="AH22" s="14"/>
      <c r="AI22" s="14"/>
      <c r="AJ22" s="51"/>
      <c r="AK22" s="14"/>
      <c r="AL22" s="14"/>
      <c r="AM22" s="18"/>
      <c r="AN22" s="14"/>
      <c r="AO22" s="14"/>
      <c r="AP22" s="18"/>
      <c r="AQ22" s="32"/>
      <c r="AR22" s="32"/>
      <c r="AS22" s="27"/>
      <c r="AT22" s="27"/>
      <c r="AU22" s="27"/>
      <c r="AV22" s="27"/>
      <c r="AW22" s="18"/>
      <c r="AX22" s="31"/>
      <c r="AY22" s="31"/>
      <c r="AZ22" s="14"/>
      <c r="BA22" s="14"/>
      <c r="BB22" s="14"/>
      <c r="BC22" s="14"/>
      <c r="BD22" s="131"/>
      <c r="BE22" s="31"/>
      <c r="BF22" s="31"/>
      <c r="BH22" s="130"/>
      <c r="BI22" s="130"/>
      <c r="BN22" s="43"/>
      <c r="BO22" s="31"/>
      <c r="BP22" s="31"/>
      <c r="BQ22" s="43"/>
      <c r="BR22" s="31"/>
      <c r="BS22" s="31"/>
      <c r="BU22" s="31"/>
      <c r="BV22" s="31"/>
      <c r="BW22" s="43"/>
      <c r="BX22" s="31"/>
      <c r="BY22" s="31"/>
      <c r="CA22" s="31"/>
      <c r="CB22" s="31"/>
    </row>
    <row r="23" spans="1:82" x14ac:dyDescent="0.3">
      <c r="A23" s="181" t="s">
        <v>158</v>
      </c>
      <c r="B23" s="14"/>
      <c r="C23" s="14">
        <v>35000</v>
      </c>
      <c r="D23" s="11"/>
      <c r="E23" s="14">
        <v>140300</v>
      </c>
      <c r="F23" s="14"/>
      <c r="G23" s="14"/>
      <c r="H23" s="14"/>
      <c r="I23" s="14">
        <v>118500</v>
      </c>
      <c r="J23" s="18"/>
      <c r="K23" s="14">
        <v>122000</v>
      </c>
      <c r="L23" s="14"/>
      <c r="M23" s="14"/>
      <c r="N23" s="18" t="s">
        <v>7</v>
      </c>
      <c r="O23" s="14"/>
      <c r="P23" s="14">
        <v>7798</v>
      </c>
      <c r="Q23" s="18" t="s">
        <v>7</v>
      </c>
      <c r="R23" s="14">
        <v>1552</v>
      </c>
      <c r="S23" s="14">
        <v>7436</v>
      </c>
      <c r="T23" s="19"/>
      <c r="U23" s="19"/>
      <c r="V23" s="18" t="s">
        <v>7</v>
      </c>
      <c r="W23" s="19">
        <v>1800</v>
      </c>
      <c r="X23" s="19">
        <v>9000</v>
      </c>
      <c r="Y23" s="19">
        <v>1500</v>
      </c>
      <c r="Z23" s="19">
        <v>6562</v>
      </c>
      <c r="AA23" s="18" t="s">
        <v>7</v>
      </c>
      <c r="AB23" s="19">
        <v>1460</v>
      </c>
      <c r="AC23" s="19">
        <v>6289</v>
      </c>
      <c r="AD23" s="18" t="s">
        <v>7</v>
      </c>
      <c r="AE23" s="19">
        <v>1280</v>
      </c>
      <c r="AF23" s="19">
        <v>5381</v>
      </c>
      <c r="AG23" s="18" t="s">
        <v>7</v>
      </c>
      <c r="AH23" s="14">
        <v>1115</v>
      </c>
      <c r="AI23" s="14">
        <v>5457</v>
      </c>
      <c r="AJ23" s="18" t="s">
        <v>7</v>
      </c>
      <c r="AK23" s="14">
        <v>1270</v>
      </c>
      <c r="AL23" s="14">
        <v>6405</v>
      </c>
      <c r="AM23" s="18" t="s">
        <v>7</v>
      </c>
      <c r="AN23" s="14">
        <v>1347</v>
      </c>
      <c r="AO23" s="14">
        <v>6639</v>
      </c>
      <c r="AP23" s="18" t="s">
        <v>7</v>
      </c>
      <c r="AQ23" s="32">
        <v>1221</v>
      </c>
      <c r="AR23" s="32">
        <v>5817</v>
      </c>
      <c r="AS23" s="27">
        <v>1205</v>
      </c>
      <c r="AT23" s="27">
        <v>6190</v>
      </c>
      <c r="AU23" s="27">
        <v>1024</v>
      </c>
      <c r="AV23" s="27">
        <v>4635</v>
      </c>
      <c r="AW23" s="18" t="s">
        <v>7</v>
      </c>
      <c r="AX23" s="31">
        <v>1109</v>
      </c>
      <c r="AY23" s="31">
        <v>4792</v>
      </c>
      <c r="AZ23" s="14">
        <v>980</v>
      </c>
      <c r="BA23" s="14">
        <v>4573</v>
      </c>
      <c r="BB23" s="14">
        <v>666</v>
      </c>
      <c r="BC23" s="57">
        <v>33570</v>
      </c>
      <c r="BD23" s="18" t="s">
        <v>7</v>
      </c>
      <c r="BE23" s="31">
        <v>843</v>
      </c>
      <c r="BF23" s="30">
        <v>3035</v>
      </c>
      <c r="BG23" s="18" t="s">
        <v>7</v>
      </c>
      <c r="BH23" s="130">
        <v>1035</v>
      </c>
      <c r="BI23" s="34">
        <v>46575</v>
      </c>
      <c r="BJ23" s="4">
        <v>1043.5</v>
      </c>
      <c r="BK23" s="4">
        <v>78265</v>
      </c>
      <c r="BL23" s="4">
        <v>428</v>
      </c>
      <c r="BM23" s="4">
        <v>25680</v>
      </c>
      <c r="BN23" s="18" t="s">
        <v>7</v>
      </c>
      <c r="BO23" s="31">
        <v>2332</v>
      </c>
      <c r="BP23" s="31">
        <v>150248</v>
      </c>
      <c r="BQ23" s="18" t="s">
        <v>7</v>
      </c>
      <c r="BR23" s="31">
        <v>1200</v>
      </c>
      <c r="BS23" s="31">
        <v>72000</v>
      </c>
      <c r="BU23" s="31">
        <v>739</v>
      </c>
      <c r="BV23" s="31">
        <v>3236</v>
      </c>
      <c r="BW23" s="18" t="s">
        <v>7</v>
      </c>
      <c r="BX23" s="31">
        <v>453</v>
      </c>
      <c r="BY23" s="31">
        <v>2114</v>
      </c>
      <c r="BZ23" s="18" t="s">
        <v>7</v>
      </c>
      <c r="CA23" s="31">
        <v>512</v>
      </c>
      <c r="CB23" s="31">
        <v>2413</v>
      </c>
      <c r="CC23" s="4">
        <v>729</v>
      </c>
      <c r="CD23" s="4">
        <v>3124</v>
      </c>
    </row>
    <row r="24" spans="1:82" x14ac:dyDescent="0.3">
      <c r="A24" s="25" t="s">
        <v>65</v>
      </c>
      <c r="B24" s="14"/>
      <c r="C24" s="69">
        <v>2500</v>
      </c>
      <c r="D24" s="11"/>
      <c r="E24" s="14"/>
      <c r="F24" s="14"/>
      <c r="G24" s="14"/>
      <c r="H24" s="14"/>
      <c r="I24" s="14"/>
      <c r="J24" s="18"/>
      <c r="K24" s="14"/>
      <c r="L24" s="14"/>
      <c r="M24" s="14"/>
      <c r="N24" s="18"/>
      <c r="O24" s="14"/>
      <c r="P24" s="14"/>
      <c r="Q24" s="18"/>
      <c r="R24" s="14"/>
      <c r="S24" s="14"/>
      <c r="T24" s="19"/>
      <c r="U24" s="19"/>
      <c r="V24" s="51"/>
      <c r="W24" s="19"/>
      <c r="X24" s="19"/>
      <c r="Y24" s="19"/>
      <c r="Z24" s="19"/>
      <c r="AA24" s="18"/>
      <c r="AB24" s="19"/>
      <c r="AC24" s="19"/>
      <c r="AD24" s="18"/>
      <c r="AE24" s="19"/>
      <c r="AF24" s="19"/>
      <c r="AG24" s="18"/>
      <c r="AH24" s="14"/>
      <c r="AI24" s="14"/>
      <c r="AJ24" s="18"/>
      <c r="AK24" s="14"/>
      <c r="AL24" s="14"/>
      <c r="AM24" s="18"/>
      <c r="AN24" s="14"/>
      <c r="AO24" s="14"/>
      <c r="AP24" s="18"/>
      <c r="AQ24" s="32"/>
      <c r="AR24" s="32"/>
      <c r="AS24" s="27"/>
      <c r="AT24" s="27"/>
      <c r="AU24" s="27"/>
      <c r="AV24" s="27"/>
      <c r="AW24" s="18"/>
      <c r="AX24" s="31"/>
      <c r="AY24" s="31"/>
      <c r="AZ24" s="14"/>
      <c r="BA24" s="14"/>
      <c r="BB24" s="14"/>
      <c r="BC24" s="14"/>
      <c r="BD24" s="18"/>
      <c r="BE24" s="31"/>
      <c r="BF24" s="31"/>
      <c r="BG24" s="18"/>
      <c r="BH24" s="130"/>
      <c r="BI24" s="130"/>
      <c r="BN24" s="18"/>
      <c r="BO24" s="31"/>
      <c r="BP24" s="31"/>
      <c r="BQ24" s="18"/>
      <c r="BR24" s="31"/>
      <c r="BS24" s="31"/>
      <c r="BU24" s="31"/>
      <c r="BV24" s="31"/>
      <c r="BW24" s="18"/>
      <c r="BX24" s="31"/>
      <c r="BY24" s="31"/>
      <c r="CA24" s="31"/>
      <c r="CB24" s="31"/>
    </row>
    <row r="25" spans="1:82" x14ac:dyDescent="0.3">
      <c r="A25" s="18" t="s">
        <v>94</v>
      </c>
      <c r="B25" s="14"/>
      <c r="C25" s="14">
        <v>350</v>
      </c>
      <c r="D25" s="11"/>
      <c r="E25" s="14">
        <v>2500</v>
      </c>
      <c r="F25" s="14"/>
      <c r="G25" s="14"/>
      <c r="H25" s="14"/>
      <c r="I25" s="14">
        <v>1850</v>
      </c>
      <c r="J25" s="18"/>
      <c r="K25" s="14">
        <v>2000</v>
      </c>
      <c r="L25" s="14"/>
      <c r="M25" s="14"/>
      <c r="N25" s="18"/>
      <c r="O25" s="14"/>
      <c r="P25" s="14"/>
      <c r="Q25" s="18"/>
      <c r="R25" s="14"/>
      <c r="S25" s="14"/>
      <c r="T25" s="19"/>
      <c r="U25" s="19"/>
      <c r="V25" s="51"/>
      <c r="W25" s="19"/>
      <c r="X25" s="19"/>
      <c r="Y25" s="19"/>
      <c r="Z25" s="19"/>
      <c r="AA25" s="18"/>
      <c r="AB25" s="19"/>
      <c r="AC25" s="19"/>
      <c r="AD25" s="18"/>
      <c r="AE25" s="19"/>
      <c r="AF25" s="19"/>
      <c r="AG25" s="18"/>
      <c r="AH25" s="14"/>
      <c r="AI25" s="14"/>
      <c r="AJ25" s="18"/>
      <c r="AK25" s="14"/>
      <c r="AL25" s="14"/>
      <c r="AM25" s="18"/>
      <c r="AN25" s="14"/>
      <c r="AO25" s="14"/>
      <c r="AP25" s="18"/>
      <c r="AQ25" s="32"/>
      <c r="AR25" s="32"/>
      <c r="AS25" s="27"/>
      <c r="AT25" s="27"/>
      <c r="AU25" s="27"/>
      <c r="AV25" s="27"/>
      <c r="AW25" s="18"/>
      <c r="AX25" s="31"/>
      <c r="AY25" s="31"/>
      <c r="AZ25" s="14"/>
      <c r="BA25" s="14"/>
      <c r="BB25" s="14"/>
      <c r="BC25" s="14"/>
      <c r="BD25" s="18"/>
      <c r="BE25" s="31"/>
      <c r="BF25" s="31"/>
      <c r="BG25" s="18"/>
      <c r="BH25" s="130"/>
      <c r="BI25" s="130"/>
      <c r="BN25" s="18"/>
      <c r="BO25" s="31"/>
      <c r="BP25" s="31"/>
      <c r="BQ25" s="18"/>
      <c r="BR25" s="31"/>
      <c r="BS25" s="31"/>
      <c r="BU25" s="31"/>
      <c r="BV25" s="31"/>
      <c r="BW25" s="18"/>
      <c r="BX25" s="31"/>
      <c r="BY25" s="31"/>
      <c r="CA25" s="31"/>
      <c r="CB25" s="31"/>
    </row>
    <row r="26" spans="1:82" x14ac:dyDescent="0.3">
      <c r="A26" s="25" t="s">
        <v>6</v>
      </c>
      <c r="B26" s="14"/>
      <c r="C26" s="14">
        <v>29500</v>
      </c>
      <c r="D26" s="11"/>
      <c r="E26" s="14">
        <v>45000</v>
      </c>
      <c r="F26" s="14"/>
      <c r="G26" s="14"/>
      <c r="H26" s="14"/>
      <c r="I26" s="14">
        <v>75500</v>
      </c>
      <c r="J26" s="18"/>
      <c r="K26" s="14">
        <v>77000</v>
      </c>
      <c r="L26" s="14"/>
      <c r="M26" s="14"/>
      <c r="N26" s="18" t="s">
        <v>7</v>
      </c>
      <c r="O26" s="14">
        <v>2038</v>
      </c>
      <c r="P26" s="14">
        <v>9249</v>
      </c>
      <c r="Q26" s="18" t="s">
        <v>7</v>
      </c>
      <c r="R26" s="14">
        <v>2340</v>
      </c>
      <c r="S26" s="14">
        <v>9607</v>
      </c>
      <c r="T26" s="19"/>
      <c r="U26" s="19"/>
      <c r="V26" s="51" t="s">
        <v>7</v>
      </c>
      <c r="W26" s="19">
        <v>3150</v>
      </c>
      <c r="X26" s="19">
        <v>14625</v>
      </c>
      <c r="Y26" s="19">
        <v>3000</v>
      </c>
      <c r="Z26" s="19">
        <v>14063</v>
      </c>
      <c r="AA26" s="18" t="s">
        <v>7</v>
      </c>
      <c r="AB26" s="19">
        <v>2295</v>
      </c>
      <c r="AC26" s="19">
        <v>10592</v>
      </c>
      <c r="AD26" s="18" t="s">
        <v>7</v>
      </c>
      <c r="AE26" s="19">
        <v>2150</v>
      </c>
      <c r="AF26" s="19">
        <v>9193</v>
      </c>
      <c r="AG26" s="18"/>
      <c r="AH26" s="11"/>
      <c r="AI26" s="11"/>
      <c r="AJ26" s="18"/>
      <c r="AK26" s="11"/>
      <c r="AL26" s="11"/>
      <c r="AM26" s="18" t="s">
        <v>7</v>
      </c>
      <c r="AN26" s="44">
        <v>2545</v>
      </c>
      <c r="AO26" s="44">
        <v>10179</v>
      </c>
      <c r="AP26" s="18" t="s">
        <v>7</v>
      </c>
      <c r="AQ26" s="32">
        <v>2406</v>
      </c>
      <c r="AR26" s="32">
        <v>6316</v>
      </c>
      <c r="AS26" s="27">
        <v>2318</v>
      </c>
      <c r="AT26" s="27">
        <v>4946</v>
      </c>
      <c r="AU26" s="27">
        <v>2195</v>
      </c>
      <c r="AV26" s="27">
        <v>6585</v>
      </c>
      <c r="AW26" s="18" t="s">
        <v>7</v>
      </c>
      <c r="AX26" s="31">
        <v>3883</v>
      </c>
      <c r="AY26" s="31">
        <v>9061</v>
      </c>
      <c r="AZ26" s="14">
        <v>4220</v>
      </c>
      <c r="BA26" s="14">
        <v>9004</v>
      </c>
      <c r="BB26" s="14">
        <v>4050</v>
      </c>
      <c r="BC26" s="57">
        <v>123570</v>
      </c>
      <c r="BD26" s="18" t="s">
        <v>7</v>
      </c>
      <c r="BE26" s="31">
        <v>3407</v>
      </c>
      <c r="BF26" s="30">
        <v>7912</v>
      </c>
      <c r="BG26" s="18" t="s">
        <v>7</v>
      </c>
      <c r="BH26" s="130">
        <v>3908</v>
      </c>
      <c r="BI26" s="34">
        <v>156320</v>
      </c>
      <c r="BJ26" s="4">
        <v>5945</v>
      </c>
      <c r="BK26" s="4">
        <v>219965</v>
      </c>
      <c r="BL26" s="4">
        <v>3498</v>
      </c>
      <c r="BM26" s="4">
        <v>153935</v>
      </c>
      <c r="BN26" s="18" t="s">
        <v>7</v>
      </c>
      <c r="BO26" s="31">
        <v>5290</v>
      </c>
      <c r="BP26" s="31">
        <v>212320</v>
      </c>
      <c r="BQ26" s="18" t="s">
        <v>7</v>
      </c>
      <c r="BR26" s="31">
        <v>4400</v>
      </c>
      <c r="BS26" s="31">
        <v>156740</v>
      </c>
      <c r="BU26" s="31">
        <v>3851</v>
      </c>
      <c r="BV26" s="31">
        <v>10450</v>
      </c>
      <c r="BW26" s="18" t="s">
        <v>7</v>
      </c>
      <c r="BX26" s="31">
        <v>5944</v>
      </c>
      <c r="BY26" s="31">
        <v>23680</v>
      </c>
      <c r="BZ26" s="18" t="s">
        <v>7</v>
      </c>
      <c r="CA26" s="31">
        <v>5260</v>
      </c>
      <c r="CB26" s="31">
        <v>20657</v>
      </c>
      <c r="CC26" s="4">
        <v>6200</v>
      </c>
      <c r="CD26" s="4">
        <v>24800</v>
      </c>
    </row>
    <row r="27" spans="1:82" x14ac:dyDescent="0.3">
      <c r="A27" s="25" t="s">
        <v>8</v>
      </c>
      <c r="B27" s="14"/>
      <c r="C27" s="14"/>
      <c r="D27" s="11"/>
      <c r="E27" s="14">
        <v>2000</v>
      </c>
      <c r="F27" s="14"/>
      <c r="G27" s="14"/>
      <c r="H27" s="14"/>
      <c r="I27" s="14">
        <v>1850</v>
      </c>
      <c r="J27" s="18"/>
      <c r="K27" s="14">
        <v>2250</v>
      </c>
      <c r="L27" s="14"/>
      <c r="M27" s="14"/>
      <c r="N27" s="18"/>
      <c r="O27" s="14"/>
      <c r="P27" s="14"/>
      <c r="Q27" s="18"/>
      <c r="R27" s="14"/>
      <c r="S27" s="14"/>
      <c r="T27" s="19"/>
      <c r="U27" s="19"/>
      <c r="V27" s="51" t="s">
        <v>7</v>
      </c>
      <c r="W27" s="19"/>
      <c r="X27" s="19"/>
      <c r="Y27" s="19">
        <v>1000</v>
      </c>
      <c r="Z27" s="19">
        <v>750</v>
      </c>
      <c r="AA27" s="18" t="s">
        <v>7</v>
      </c>
      <c r="AB27" s="19">
        <v>1080</v>
      </c>
      <c r="AC27" s="19">
        <v>797</v>
      </c>
      <c r="AD27" s="18" t="s">
        <v>7</v>
      </c>
      <c r="AE27" s="19">
        <v>1020</v>
      </c>
      <c r="AF27" s="19">
        <v>603</v>
      </c>
      <c r="AG27" s="18" t="s">
        <v>7</v>
      </c>
      <c r="AH27" s="14">
        <v>940</v>
      </c>
      <c r="AI27" s="14">
        <v>561</v>
      </c>
      <c r="AJ27" s="18" t="s">
        <v>7</v>
      </c>
      <c r="AK27" s="14">
        <v>934</v>
      </c>
      <c r="AL27" s="14">
        <v>653</v>
      </c>
      <c r="AM27" s="18" t="s">
        <v>7</v>
      </c>
      <c r="AN27" s="14">
        <v>885</v>
      </c>
      <c r="AO27" s="14">
        <v>719</v>
      </c>
      <c r="AP27" s="18" t="s">
        <v>7</v>
      </c>
      <c r="AQ27" s="32">
        <v>837</v>
      </c>
      <c r="AR27" s="32">
        <v>640</v>
      </c>
      <c r="AS27" s="27">
        <v>181</v>
      </c>
      <c r="AT27" s="27">
        <v>145</v>
      </c>
      <c r="AU27" s="27">
        <v>205</v>
      </c>
      <c r="AV27" s="27">
        <v>164</v>
      </c>
      <c r="AW27" s="18" t="s">
        <v>7</v>
      </c>
      <c r="AX27" s="31">
        <v>208</v>
      </c>
      <c r="AY27" s="31">
        <v>165</v>
      </c>
      <c r="AZ27" s="14">
        <v>456</v>
      </c>
      <c r="BA27" s="14">
        <v>335</v>
      </c>
      <c r="BB27" s="14">
        <v>985</v>
      </c>
      <c r="BC27" s="57">
        <v>8865</v>
      </c>
      <c r="BD27" s="18" t="s">
        <v>7</v>
      </c>
      <c r="BE27" s="31">
        <v>1160</v>
      </c>
      <c r="BF27" s="30">
        <v>742</v>
      </c>
      <c r="BG27" s="18" t="s">
        <v>7</v>
      </c>
      <c r="BH27" s="130">
        <v>1027</v>
      </c>
      <c r="BI27" s="34">
        <v>14891</v>
      </c>
      <c r="BJ27" s="4">
        <v>995</v>
      </c>
      <c r="BK27" s="4">
        <v>10661</v>
      </c>
      <c r="BL27" s="83">
        <v>2303</v>
      </c>
      <c r="BM27" s="4">
        <v>29984</v>
      </c>
      <c r="BN27" s="18" t="s">
        <v>7</v>
      </c>
      <c r="BO27" s="31">
        <v>2558</v>
      </c>
      <c r="BP27" s="31">
        <v>30000</v>
      </c>
      <c r="BQ27" s="18" t="s">
        <v>7</v>
      </c>
      <c r="BR27" s="31">
        <v>3450</v>
      </c>
      <c r="BS27" s="31">
        <v>55150</v>
      </c>
      <c r="BU27" s="31">
        <v>2870</v>
      </c>
      <c r="BV27" s="31">
        <v>3307</v>
      </c>
      <c r="BW27" s="18" t="s">
        <v>7</v>
      </c>
      <c r="BX27" s="31">
        <v>3110</v>
      </c>
      <c r="BY27" s="31">
        <v>3258</v>
      </c>
      <c r="BZ27" s="18" t="s">
        <v>7</v>
      </c>
      <c r="CA27" s="31">
        <v>2590</v>
      </c>
      <c r="CB27" s="31">
        <v>2661</v>
      </c>
      <c r="CC27" s="4">
        <v>5420</v>
      </c>
      <c r="CD27" s="4">
        <v>5658</v>
      </c>
    </row>
    <row r="28" spans="1:82" x14ac:dyDescent="0.3">
      <c r="A28" s="11" t="s">
        <v>71</v>
      </c>
      <c r="B28" s="14"/>
      <c r="C28" s="14"/>
      <c r="D28" s="11"/>
      <c r="E28" s="69">
        <v>75</v>
      </c>
      <c r="F28" s="14"/>
      <c r="G28" s="14"/>
      <c r="H28" s="14"/>
      <c r="I28" s="14"/>
      <c r="J28" s="18"/>
      <c r="K28" s="14"/>
      <c r="L28" s="14"/>
      <c r="M28" s="14"/>
      <c r="N28" s="18"/>
      <c r="O28" s="14"/>
      <c r="P28" s="14"/>
      <c r="Q28" s="18"/>
      <c r="R28" s="14"/>
      <c r="S28" s="14"/>
      <c r="T28" s="19"/>
      <c r="U28" s="19"/>
      <c r="V28" s="51"/>
      <c r="W28" s="19"/>
      <c r="X28" s="19"/>
      <c r="Y28" s="19"/>
      <c r="Z28" s="19"/>
      <c r="AB28" s="19"/>
      <c r="AC28" s="19"/>
      <c r="AD28" s="18"/>
      <c r="AE28" s="19"/>
      <c r="AF28" s="19"/>
      <c r="AG28" s="18"/>
      <c r="AH28" s="11"/>
      <c r="AI28" s="11"/>
      <c r="AJ28" s="18"/>
      <c r="AK28" s="11"/>
      <c r="AL28" s="11"/>
      <c r="AM28" s="18"/>
      <c r="AN28" s="11"/>
      <c r="AO28" s="11"/>
      <c r="AP28" s="18"/>
      <c r="AQ28" s="32"/>
      <c r="AR28" s="32"/>
      <c r="AS28" s="27"/>
      <c r="AT28" s="27"/>
      <c r="AU28" s="27"/>
      <c r="AV28" s="27"/>
      <c r="AW28" s="18"/>
      <c r="AX28" s="31"/>
      <c r="AY28" s="31"/>
      <c r="AZ28" s="14"/>
      <c r="BA28" s="14"/>
      <c r="BB28" s="14"/>
      <c r="BC28" s="14"/>
      <c r="BD28" s="18"/>
      <c r="BE28" s="31"/>
      <c r="BF28" s="31"/>
      <c r="BG28" s="18"/>
      <c r="BH28" s="130"/>
      <c r="BI28" s="130"/>
      <c r="BN28" s="43"/>
      <c r="BO28" s="31"/>
      <c r="BP28" s="31"/>
      <c r="BQ28" s="18"/>
      <c r="BR28" s="31"/>
      <c r="BS28" s="31"/>
      <c r="BU28" s="31"/>
      <c r="BV28" s="31"/>
      <c r="BW28" s="43"/>
      <c r="BX28" s="31"/>
      <c r="BY28" s="31"/>
      <c r="CA28" s="31"/>
      <c r="CB28" s="31"/>
    </row>
    <row r="29" spans="1:82" x14ac:dyDescent="0.3">
      <c r="A29" s="183" t="s">
        <v>159</v>
      </c>
      <c r="B29" s="14"/>
      <c r="C29" s="14">
        <v>106900</v>
      </c>
      <c r="D29" s="11"/>
      <c r="E29" s="14">
        <v>110000</v>
      </c>
      <c r="F29" s="14"/>
      <c r="G29" s="14"/>
      <c r="H29" s="14"/>
      <c r="I29" s="14">
        <v>174350</v>
      </c>
      <c r="J29" s="18"/>
      <c r="K29" s="14">
        <v>180300</v>
      </c>
      <c r="L29" s="14"/>
      <c r="M29" s="14"/>
      <c r="N29" s="18" t="s">
        <v>2</v>
      </c>
      <c r="O29" s="14">
        <v>700</v>
      </c>
      <c r="P29" s="14">
        <v>11342</v>
      </c>
      <c r="Q29" s="18" t="s">
        <v>2</v>
      </c>
      <c r="R29" s="14">
        <v>618</v>
      </c>
      <c r="S29" s="14">
        <v>10359</v>
      </c>
      <c r="T29" s="19"/>
      <c r="U29" s="19"/>
      <c r="V29" s="18" t="s">
        <v>2</v>
      </c>
      <c r="W29" s="19">
        <v>1464</v>
      </c>
      <c r="X29" s="19">
        <v>26143</v>
      </c>
      <c r="Y29" s="19">
        <v>1480</v>
      </c>
      <c r="Z29" s="19">
        <v>21875</v>
      </c>
      <c r="AA29" s="15" t="s">
        <v>2</v>
      </c>
      <c r="AB29" s="19">
        <v>1550</v>
      </c>
      <c r="AC29" s="19">
        <v>22843</v>
      </c>
      <c r="AD29" s="58" t="s">
        <v>44</v>
      </c>
      <c r="AE29" s="19">
        <v>1680</v>
      </c>
      <c r="AF29" s="19">
        <v>22139</v>
      </c>
      <c r="AG29" s="18" t="s">
        <v>44</v>
      </c>
      <c r="AH29" s="14">
        <v>1725</v>
      </c>
      <c r="AI29" s="14">
        <v>22042</v>
      </c>
      <c r="AJ29" s="18" t="s">
        <v>44</v>
      </c>
      <c r="AK29" s="14"/>
      <c r="AL29" s="14"/>
      <c r="AM29" s="18" t="s">
        <v>44</v>
      </c>
      <c r="AN29" s="14"/>
      <c r="AO29" s="14"/>
      <c r="AP29" s="58" t="s">
        <v>7</v>
      </c>
      <c r="AQ29" s="32"/>
      <c r="AR29" s="32"/>
      <c r="AS29" s="27">
        <v>1311</v>
      </c>
      <c r="AT29" s="27">
        <v>22748</v>
      </c>
      <c r="AU29" s="27">
        <v>1328</v>
      </c>
      <c r="AV29" s="27">
        <v>19921</v>
      </c>
      <c r="AW29" s="20" t="s">
        <v>7</v>
      </c>
      <c r="AX29" s="31">
        <v>1526</v>
      </c>
      <c r="AY29" s="31">
        <v>22677</v>
      </c>
      <c r="AZ29" s="14">
        <v>929</v>
      </c>
      <c r="BA29" s="14">
        <v>17829</v>
      </c>
      <c r="BB29" s="14">
        <v>1170</v>
      </c>
      <c r="BC29" s="57">
        <v>329640</v>
      </c>
      <c r="BD29" s="20" t="s">
        <v>7</v>
      </c>
      <c r="BE29" s="31">
        <v>1542</v>
      </c>
      <c r="BF29" s="30">
        <v>24299</v>
      </c>
      <c r="BG29" s="58" t="s">
        <v>44</v>
      </c>
      <c r="BH29" s="130">
        <v>1666</v>
      </c>
      <c r="BI29" s="34">
        <v>378477</v>
      </c>
      <c r="BJ29" s="4">
        <v>1960</v>
      </c>
      <c r="BK29" s="4">
        <v>434531</v>
      </c>
      <c r="BM29" s="4">
        <v>478000</v>
      </c>
      <c r="BN29" s="43"/>
      <c r="BO29" s="31"/>
      <c r="BP29" s="31">
        <v>555580</v>
      </c>
      <c r="BQ29" s="20"/>
      <c r="BR29" s="31"/>
      <c r="BS29" s="31">
        <v>508500</v>
      </c>
      <c r="BU29" s="31"/>
      <c r="BV29" s="31">
        <v>31253</v>
      </c>
      <c r="BW29" s="58" t="s">
        <v>95</v>
      </c>
      <c r="BX29" s="31"/>
      <c r="BY29" s="31">
        <v>35117</v>
      </c>
      <c r="BZ29" s="20" t="s">
        <v>95</v>
      </c>
      <c r="CA29" s="31"/>
      <c r="CB29" s="31">
        <v>25673</v>
      </c>
      <c r="CC29" s="4">
        <v>347.5</v>
      </c>
      <c r="CD29" s="4">
        <v>4534</v>
      </c>
    </row>
    <row r="30" spans="1:82" x14ac:dyDescent="0.3">
      <c r="A30" s="181" t="s">
        <v>160</v>
      </c>
      <c r="B30" s="14"/>
      <c r="C30" s="14"/>
      <c r="D30" s="11"/>
      <c r="E30" s="14"/>
      <c r="F30" s="14"/>
      <c r="G30" s="14"/>
      <c r="H30" s="14"/>
      <c r="I30" s="14"/>
      <c r="J30" s="18"/>
      <c r="K30" s="14"/>
      <c r="L30" s="14"/>
      <c r="M30" s="14"/>
      <c r="N30" s="51"/>
      <c r="O30" s="14"/>
      <c r="P30" s="14"/>
      <c r="Q30" s="18"/>
      <c r="R30" s="14"/>
      <c r="S30" s="14"/>
      <c r="T30" s="19"/>
      <c r="U30" s="19"/>
      <c r="V30" s="18"/>
      <c r="W30" s="19"/>
      <c r="X30" s="19"/>
      <c r="Y30" s="19"/>
      <c r="Z30" s="19"/>
      <c r="AB30" s="19"/>
      <c r="AC30" s="19"/>
      <c r="AD30" s="20"/>
      <c r="AE30" s="19"/>
      <c r="AF30" s="19"/>
      <c r="AG30" s="18" t="s">
        <v>44</v>
      </c>
      <c r="AH30" s="14"/>
      <c r="AI30" s="14"/>
      <c r="AJ30" s="18" t="s">
        <v>44</v>
      </c>
      <c r="AK30" s="69">
        <v>518</v>
      </c>
      <c r="AL30" s="69">
        <v>8279</v>
      </c>
      <c r="AM30" s="18" t="s">
        <v>44</v>
      </c>
      <c r="AN30" s="14"/>
      <c r="AO30" s="69">
        <v>5165</v>
      </c>
      <c r="AP30" s="58" t="s">
        <v>2</v>
      </c>
      <c r="AQ30" s="81">
        <v>473</v>
      </c>
      <c r="AR30" s="81">
        <v>7260</v>
      </c>
      <c r="AS30" s="27"/>
      <c r="AT30" s="27"/>
      <c r="AU30" s="27"/>
      <c r="AV30" s="27"/>
      <c r="AW30" s="20" t="s">
        <v>2</v>
      </c>
      <c r="AX30" s="31"/>
      <c r="AY30" s="31"/>
      <c r="AZ30" s="14"/>
      <c r="BA30" s="14"/>
      <c r="BB30" s="14"/>
      <c r="BC30" s="14"/>
      <c r="BD30" s="20" t="s">
        <v>2</v>
      </c>
      <c r="BE30" s="31"/>
      <c r="BF30" s="31"/>
      <c r="BG30" s="20" t="s">
        <v>2</v>
      </c>
      <c r="BH30" s="130"/>
      <c r="BI30" s="130"/>
      <c r="BN30" s="43"/>
      <c r="BO30" s="31"/>
      <c r="BP30" s="31"/>
      <c r="BQ30" s="43"/>
      <c r="BR30" s="31"/>
      <c r="BS30" s="31"/>
      <c r="BU30" s="31"/>
      <c r="BV30" s="31"/>
      <c r="BW30" s="43"/>
      <c r="BX30" s="31"/>
      <c r="BY30" s="31"/>
      <c r="BZ30" s="18"/>
      <c r="CA30" s="31"/>
      <c r="CB30" s="31"/>
    </row>
    <row r="31" spans="1:82" x14ac:dyDescent="0.3">
      <c r="A31" s="181" t="s">
        <v>161</v>
      </c>
      <c r="B31" s="14"/>
      <c r="C31" s="14"/>
      <c r="D31" s="11"/>
      <c r="E31" s="14"/>
      <c r="F31" s="14"/>
      <c r="G31" s="14"/>
      <c r="H31" s="14"/>
      <c r="I31" s="14"/>
      <c r="J31" s="18"/>
      <c r="K31" s="14"/>
      <c r="L31" s="14"/>
      <c r="M31" s="14"/>
      <c r="N31" s="51"/>
      <c r="O31" s="14"/>
      <c r="P31" s="14"/>
      <c r="Q31" s="18"/>
      <c r="R31" s="14"/>
      <c r="S31" s="14"/>
      <c r="T31" s="19"/>
      <c r="U31" s="19"/>
      <c r="V31" s="18"/>
      <c r="W31" s="19"/>
      <c r="X31" s="19"/>
      <c r="Y31" s="19"/>
      <c r="Z31" s="19"/>
      <c r="AB31" s="19"/>
      <c r="AC31" s="19"/>
      <c r="AD31" s="20"/>
      <c r="AE31" s="19"/>
      <c r="AF31" s="19"/>
      <c r="AG31" s="18" t="s">
        <v>44</v>
      </c>
      <c r="AH31" s="14"/>
      <c r="AI31" s="14"/>
      <c r="AJ31" s="18" t="s">
        <v>44</v>
      </c>
      <c r="AK31" s="69">
        <v>368</v>
      </c>
      <c r="AL31" s="69">
        <v>6816</v>
      </c>
      <c r="AM31" s="18" t="s">
        <v>44</v>
      </c>
      <c r="AN31" s="14"/>
      <c r="AO31" s="69">
        <v>7766</v>
      </c>
      <c r="AP31" s="58" t="s">
        <v>2</v>
      </c>
      <c r="AQ31" s="81">
        <v>423</v>
      </c>
      <c r="AR31" s="81">
        <v>8309</v>
      </c>
      <c r="AS31" s="27"/>
      <c r="AT31" s="27"/>
      <c r="AU31" s="27"/>
      <c r="AV31" s="27"/>
      <c r="AW31" s="20" t="s">
        <v>2</v>
      </c>
      <c r="AX31" s="31"/>
      <c r="AY31" s="31"/>
      <c r="AZ31" s="14"/>
      <c r="BA31" s="14"/>
      <c r="BB31" s="14"/>
      <c r="BC31" s="14"/>
      <c r="BD31" s="20" t="s">
        <v>2</v>
      </c>
      <c r="BE31" s="31"/>
      <c r="BF31" s="31"/>
      <c r="BG31" s="20" t="s">
        <v>2</v>
      </c>
      <c r="BH31" s="130"/>
      <c r="BI31" s="130"/>
      <c r="BN31" s="43"/>
      <c r="BO31" s="31"/>
      <c r="BP31" s="31"/>
      <c r="BQ31" s="43"/>
      <c r="BR31" s="31"/>
      <c r="BS31" s="31"/>
      <c r="BU31" s="31"/>
      <c r="BV31" s="31"/>
      <c r="BW31" s="43"/>
      <c r="BX31" s="31"/>
      <c r="BY31" s="31"/>
      <c r="BZ31" s="18"/>
      <c r="CA31" s="31"/>
      <c r="CB31" s="31"/>
    </row>
    <row r="32" spans="1:82" x14ac:dyDescent="0.3">
      <c r="A32" s="223" t="s">
        <v>162</v>
      </c>
      <c r="B32" s="14"/>
      <c r="C32" s="14"/>
      <c r="D32" s="11"/>
      <c r="E32" s="14"/>
      <c r="F32" s="14"/>
      <c r="G32" s="14"/>
      <c r="H32" s="14"/>
      <c r="I32" s="14"/>
      <c r="J32" s="18"/>
      <c r="K32" s="14"/>
      <c r="L32" s="14"/>
      <c r="M32" s="14"/>
      <c r="N32" s="51"/>
      <c r="O32" s="14"/>
      <c r="P32" s="14"/>
      <c r="Q32" s="18"/>
      <c r="R32" s="14"/>
      <c r="S32" s="14"/>
      <c r="T32" s="19"/>
      <c r="U32" s="19"/>
      <c r="V32" s="18"/>
      <c r="W32" s="19"/>
      <c r="X32" s="19"/>
      <c r="Y32" s="19"/>
      <c r="Z32" s="19"/>
      <c r="AB32" s="19"/>
      <c r="AC32" s="19"/>
      <c r="AD32" s="20"/>
      <c r="AE32" s="19"/>
      <c r="AF32" s="19"/>
      <c r="AG32" s="18" t="s">
        <v>44</v>
      </c>
      <c r="AH32" s="14"/>
      <c r="AI32" s="14"/>
      <c r="AJ32" s="18" t="s">
        <v>44</v>
      </c>
      <c r="AK32" s="69">
        <v>78</v>
      </c>
      <c r="AL32" s="69">
        <v>565</v>
      </c>
      <c r="AM32" s="18" t="s">
        <v>44</v>
      </c>
      <c r="AN32" s="14"/>
      <c r="AO32" s="69">
        <v>753</v>
      </c>
      <c r="AP32" s="58" t="s">
        <v>2</v>
      </c>
      <c r="AQ32" s="81">
        <v>110</v>
      </c>
      <c r="AR32" s="81">
        <v>920</v>
      </c>
      <c r="AS32" s="27"/>
      <c r="AT32" s="27"/>
      <c r="AU32" s="27"/>
      <c r="AV32" s="27"/>
      <c r="AW32" s="20" t="s">
        <v>2</v>
      </c>
      <c r="AX32" s="31"/>
      <c r="AY32" s="31"/>
      <c r="AZ32" s="14"/>
      <c r="BA32" s="14"/>
      <c r="BB32" s="14"/>
      <c r="BC32" s="14"/>
      <c r="BD32" s="20" t="s">
        <v>2</v>
      </c>
      <c r="BE32" s="31"/>
      <c r="BF32" s="31"/>
      <c r="BG32" s="20" t="s">
        <v>2</v>
      </c>
      <c r="BH32" s="130"/>
      <c r="BI32" s="130"/>
      <c r="BN32" s="43"/>
      <c r="BO32" s="31"/>
      <c r="BP32" s="31"/>
      <c r="BQ32" s="43"/>
      <c r="BR32" s="31"/>
      <c r="BS32" s="31"/>
      <c r="BU32" s="31"/>
      <c r="BV32" s="31"/>
      <c r="BW32" s="43"/>
      <c r="BX32" s="31"/>
      <c r="BY32" s="31"/>
      <c r="BZ32" s="18"/>
      <c r="CA32" s="31"/>
      <c r="CB32" s="31"/>
    </row>
    <row r="33" spans="1:82" x14ac:dyDescent="0.3">
      <c r="A33" s="224" t="s">
        <v>280</v>
      </c>
      <c r="B33" s="14"/>
      <c r="C33" s="14"/>
      <c r="D33" s="11"/>
      <c r="E33" s="14"/>
      <c r="F33" s="14"/>
      <c r="G33" s="14"/>
      <c r="H33" s="14"/>
      <c r="I33" s="14"/>
      <c r="J33" s="18"/>
      <c r="K33" s="14"/>
      <c r="L33" s="14"/>
      <c r="M33" s="14"/>
      <c r="N33" s="51"/>
      <c r="O33" s="14"/>
      <c r="P33" s="14"/>
      <c r="Q33" s="18"/>
      <c r="R33" s="14"/>
      <c r="S33" s="14"/>
      <c r="T33" s="19"/>
      <c r="U33" s="19"/>
      <c r="V33" s="18"/>
      <c r="W33" s="19"/>
      <c r="X33" s="19"/>
      <c r="Y33" s="19"/>
      <c r="Z33" s="19"/>
      <c r="AB33" s="19"/>
      <c r="AC33" s="19"/>
      <c r="AD33" s="20"/>
      <c r="AE33" s="19"/>
      <c r="AF33" s="19"/>
      <c r="AG33" s="18" t="s">
        <v>44</v>
      </c>
      <c r="AH33" s="14"/>
      <c r="AI33" s="14"/>
      <c r="AJ33" s="18" t="s">
        <v>44</v>
      </c>
      <c r="AK33" s="69">
        <v>387</v>
      </c>
      <c r="AL33" s="69">
        <v>5190</v>
      </c>
      <c r="AM33" s="18" t="s">
        <v>44</v>
      </c>
      <c r="AN33" s="14"/>
      <c r="AO33" s="69">
        <v>9571</v>
      </c>
      <c r="AP33" s="58" t="s">
        <v>2</v>
      </c>
      <c r="AQ33" s="81">
        <v>381</v>
      </c>
      <c r="AR33" s="81">
        <v>5005</v>
      </c>
      <c r="AS33" s="27"/>
      <c r="AT33" s="27"/>
      <c r="AU33" s="27"/>
      <c r="AV33" s="27"/>
      <c r="AW33" s="20" t="s">
        <v>2</v>
      </c>
      <c r="AX33" s="31"/>
      <c r="AY33" s="31"/>
      <c r="AZ33" s="14"/>
      <c r="BA33" s="14"/>
      <c r="BB33" s="14"/>
      <c r="BC33" s="14"/>
      <c r="BD33" s="20" t="s">
        <v>2</v>
      </c>
      <c r="BE33" s="31"/>
      <c r="BF33" s="31"/>
      <c r="BG33" s="20" t="s">
        <v>2</v>
      </c>
      <c r="BH33" s="130"/>
      <c r="BI33" s="130"/>
      <c r="BN33" s="43"/>
      <c r="BO33" s="31"/>
      <c r="BP33" s="31"/>
      <c r="BQ33" s="43"/>
      <c r="BR33" s="31"/>
      <c r="BS33" s="31"/>
      <c r="BU33" s="31"/>
      <c r="BV33" s="31"/>
      <c r="BW33" s="43"/>
      <c r="BX33" s="31"/>
      <c r="BY33" s="31"/>
      <c r="BZ33" s="18"/>
      <c r="CA33" s="31"/>
      <c r="CB33" s="31"/>
    </row>
    <row r="34" spans="1:82" x14ac:dyDescent="0.3">
      <c r="A34" s="180" t="s">
        <v>84</v>
      </c>
      <c r="B34" s="14"/>
      <c r="C34" s="14">
        <v>9800</v>
      </c>
      <c r="D34" s="11"/>
      <c r="E34" s="14">
        <v>5500</v>
      </c>
      <c r="F34" s="14"/>
      <c r="G34" s="14"/>
      <c r="H34" s="14"/>
      <c r="I34" s="14">
        <v>4150</v>
      </c>
      <c r="J34" s="18"/>
      <c r="K34" s="14">
        <v>5500</v>
      </c>
      <c r="L34" s="14"/>
      <c r="M34" s="14"/>
      <c r="O34" s="14"/>
      <c r="P34" s="14"/>
      <c r="Q34" s="18"/>
      <c r="R34" s="14"/>
      <c r="S34" s="14"/>
      <c r="T34" s="19"/>
      <c r="U34" s="19"/>
      <c r="V34" s="51"/>
      <c r="W34" s="19"/>
      <c r="X34" s="19"/>
      <c r="Y34" s="19"/>
      <c r="Z34" s="19"/>
      <c r="AB34" s="11"/>
      <c r="AC34" s="11"/>
      <c r="AD34" s="18"/>
      <c r="AE34" s="19"/>
      <c r="AF34" s="19"/>
      <c r="AG34" s="18"/>
      <c r="AH34" s="14"/>
      <c r="AI34" s="14"/>
      <c r="AJ34" s="18"/>
      <c r="AK34" s="14"/>
      <c r="AL34" s="14"/>
      <c r="AM34" s="18" t="s">
        <v>7</v>
      </c>
      <c r="AN34" s="14">
        <v>30</v>
      </c>
      <c r="AO34" s="14">
        <v>26</v>
      </c>
      <c r="AP34" s="58" t="s">
        <v>7</v>
      </c>
      <c r="AQ34" s="32">
        <v>26</v>
      </c>
      <c r="AR34" s="32">
        <v>31</v>
      </c>
      <c r="AS34" s="27">
        <v>33</v>
      </c>
      <c r="AT34" s="27">
        <v>46</v>
      </c>
      <c r="AU34" s="27">
        <v>40</v>
      </c>
      <c r="AV34" s="27">
        <v>66</v>
      </c>
      <c r="AW34" s="20" t="s">
        <v>7</v>
      </c>
      <c r="AX34" s="31">
        <v>43</v>
      </c>
      <c r="AY34" s="31">
        <v>75</v>
      </c>
      <c r="AZ34" s="14">
        <v>46</v>
      </c>
      <c r="BA34" s="14">
        <v>70</v>
      </c>
      <c r="BB34" s="14">
        <v>49</v>
      </c>
      <c r="BC34" s="57">
        <v>1470</v>
      </c>
      <c r="BD34" s="20" t="s">
        <v>7</v>
      </c>
      <c r="BE34" s="31">
        <v>43</v>
      </c>
      <c r="BF34" s="30">
        <v>80</v>
      </c>
      <c r="BG34" s="20" t="s">
        <v>7</v>
      </c>
      <c r="BH34" s="130">
        <v>47</v>
      </c>
      <c r="BI34" s="34">
        <v>1270</v>
      </c>
      <c r="BJ34" s="4">
        <v>61</v>
      </c>
      <c r="BK34" s="4">
        <v>1281</v>
      </c>
      <c r="BN34" s="43"/>
      <c r="BO34" s="31"/>
      <c r="BP34" s="31">
        <v>10652</v>
      </c>
      <c r="BQ34" s="43"/>
      <c r="BR34" s="31"/>
      <c r="BS34" s="31">
        <v>3350</v>
      </c>
      <c r="BU34" s="31"/>
      <c r="BV34" s="31">
        <v>405</v>
      </c>
      <c r="BW34" s="43"/>
      <c r="BX34" s="31"/>
      <c r="BY34" s="31">
        <v>121</v>
      </c>
      <c r="CA34" s="31"/>
      <c r="CB34" s="31">
        <v>333</v>
      </c>
    </row>
    <row r="35" spans="1:82" x14ac:dyDescent="0.3">
      <c r="A35" s="18" t="s">
        <v>384</v>
      </c>
      <c r="B35" s="14"/>
      <c r="C35" s="14"/>
      <c r="D35" s="11"/>
      <c r="E35" s="14">
        <v>15000</v>
      </c>
      <c r="F35" s="14"/>
      <c r="G35" s="14"/>
      <c r="H35" s="14"/>
      <c r="I35" s="14">
        <v>6800</v>
      </c>
      <c r="J35" s="18"/>
      <c r="K35" s="14">
        <v>8700</v>
      </c>
      <c r="L35" s="14"/>
      <c r="M35" s="14"/>
      <c r="N35" s="18" t="s">
        <v>7</v>
      </c>
      <c r="O35" s="14">
        <v>140</v>
      </c>
      <c r="P35" s="14">
        <v>466</v>
      </c>
      <c r="Q35" s="18" t="s">
        <v>7</v>
      </c>
      <c r="R35" s="14">
        <v>107</v>
      </c>
      <c r="S35" s="14">
        <v>434</v>
      </c>
      <c r="T35" s="19"/>
      <c r="U35" s="19"/>
      <c r="V35" s="51" t="s">
        <v>7</v>
      </c>
      <c r="W35" s="19">
        <v>250</v>
      </c>
      <c r="X35" s="19">
        <v>1057</v>
      </c>
      <c r="Y35" s="19">
        <v>290</v>
      </c>
      <c r="Z35" s="19">
        <v>975</v>
      </c>
      <c r="AA35" s="18" t="s">
        <v>7</v>
      </c>
      <c r="AB35" s="19">
        <v>392</v>
      </c>
      <c r="AC35" s="19">
        <v>981</v>
      </c>
      <c r="AD35" s="18" t="s">
        <v>7</v>
      </c>
      <c r="AE35" s="19">
        <v>345</v>
      </c>
      <c r="AF35" s="19">
        <v>1036</v>
      </c>
      <c r="AG35" s="51" t="s">
        <v>7</v>
      </c>
      <c r="AH35" s="14">
        <v>370</v>
      </c>
      <c r="AI35" s="14">
        <v>131</v>
      </c>
      <c r="AJ35" s="58" t="s">
        <v>44</v>
      </c>
      <c r="AK35" s="14">
        <v>71</v>
      </c>
      <c r="AL35" s="14">
        <v>672</v>
      </c>
      <c r="AM35" s="58" t="s">
        <v>2</v>
      </c>
      <c r="AN35" s="28">
        <v>152</v>
      </c>
      <c r="AO35" s="14">
        <v>1176</v>
      </c>
      <c r="AP35" s="20" t="s">
        <v>2</v>
      </c>
      <c r="AQ35" s="81">
        <v>145</v>
      </c>
      <c r="AR35" s="32">
        <v>1133</v>
      </c>
      <c r="AS35" s="27">
        <v>158</v>
      </c>
      <c r="AT35" s="27">
        <v>1253</v>
      </c>
      <c r="AU35" s="27">
        <v>145</v>
      </c>
      <c r="AV35" s="27">
        <v>1160</v>
      </c>
      <c r="AW35" s="20" t="s">
        <v>2</v>
      </c>
      <c r="AX35" s="31">
        <v>273</v>
      </c>
      <c r="AY35" s="31">
        <v>1274</v>
      </c>
      <c r="AZ35" s="14">
        <v>563</v>
      </c>
      <c r="BA35" s="14">
        <v>1135</v>
      </c>
      <c r="BB35" s="14">
        <v>501</v>
      </c>
      <c r="BC35" s="57">
        <v>15540</v>
      </c>
      <c r="BD35" s="20" t="s">
        <v>2</v>
      </c>
      <c r="BE35" s="31">
        <v>568</v>
      </c>
      <c r="BF35" s="30">
        <v>1064</v>
      </c>
      <c r="BG35" s="58" t="s">
        <v>7</v>
      </c>
      <c r="BH35" s="130">
        <v>543</v>
      </c>
      <c r="BI35" s="34">
        <v>15745</v>
      </c>
      <c r="BJ35" s="4">
        <v>565</v>
      </c>
      <c r="BK35" s="4">
        <v>16682</v>
      </c>
      <c r="BM35" s="4">
        <v>3055</v>
      </c>
      <c r="BN35" s="43"/>
      <c r="BO35" s="31"/>
      <c r="BP35" s="31">
        <v>1340</v>
      </c>
      <c r="BQ35" s="43"/>
      <c r="BR35" s="31"/>
      <c r="BS35" s="31">
        <v>3600</v>
      </c>
      <c r="BU35" s="31"/>
      <c r="BV35" s="31">
        <v>480</v>
      </c>
      <c r="BW35" s="43"/>
      <c r="BX35" s="31"/>
      <c r="BY35" s="31">
        <v>393</v>
      </c>
      <c r="BZ35" s="74" t="s">
        <v>7</v>
      </c>
      <c r="CA35" s="31"/>
      <c r="CB35" s="31">
        <v>500</v>
      </c>
      <c r="CC35" s="4">
        <v>310</v>
      </c>
      <c r="CD35" s="4">
        <v>2173</v>
      </c>
    </row>
    <row r="36" spans="1:82" x14ac:dyDescent="0.3">
      <c r="A36" s="25" t="s">
        <v>9</v>
      </c>
      <c r="B36" s="41"/>
      <c r="C36" s="41">
        <v>94500</v>
      </c>
      <c r="D36" s="11"/>
      <c r="E36" s="41">
        <v>67000</v>
      </c>
      <c r="F36" s="14"/>
      <c r="G36" s="14"/>
      <c r="H36" s="14"/>
      <c r="I36" s="14">
        <v>111800</v>
      </c>
      <c r="J36" s="18"/>
      <c r="K36" s="14">
        <v>115200</v>
      </c>
      <c r="L36" s="14"/>
      <c r="M36" s="14"/>
      <c r="N36" s="18" t="s">
        <v>7</v>
      </c>
      <c r="O36" s="14"/>
      <c r="P36" s="14">
        <v>8243</v>
      </c>
      <c r="Q36" s="18" t="s">
        <v>7</v>
      </c>
      <c r="R36" s="14">
        <v>44600</v>
      </c>
      <c r="S36" s="14">
        <v>8663</v>
      </c>
      <c r="T36" s="19"/>
      <c r="U36" s="19"/>
      <c r="V36" s="51" t="s">
        <v>7</v>
      </c>
      <c r="W36" s="19">
        <v>38000</v>
      </c>
      <c r="X36" s="19">
        <v>7250</v>
      </c>
      <c r="Y36" s="19">
        <v>35600</v>
      </c>
      <c r="Z36" s="19">
        <v>8275</v>
      </c>
      <c r="AA36" s="20" t="s">
        <v>7</v>
      </c>
      <c r="AB36" s="19">
        <v>37650</v>
      </c>
      <c r="AC36" s="19">
        <v>8621</v>
      </c>
      <c r="AD36" s="20" t="s">
        <v>7</v>
      </c>
      <c r="AE36" s="19">
        <v>35450</v>
      </c>
      <c r="AF36" s="19">
        <v>7378</v>
      </c>
      <c r="AG36" s="18" t="s">
        <v>7</v>
      </c>
      <c r="AH36" s="14">
        <v>30750</v>
      </c>
      <c r="AI36" s="14">
        <v>7414</v>
      </c>
      <c r="AJ36" s="18" t="s">
        <v>7</v>
      </c>
      <c r="AK36" s="14">
        <v>42170</v>
      </c>
      <c r="AL36" s="14">
        <v>9074</v>
      </c>
      <c r="AM36" s="18" t="s">
        <v>7</v>
      </c>
      <c r="AN36" s="14">
        <v>42815</v>
      </c>
      <c r="AO36" s="14">
        <v>10551</v>
      </c>
      <c r="AP36" s="20" t="s">
        <v>7</v>
      </c>
      <c r="AQ36" s="32">
        <v>40230</v>
      </c>
      <c r="AR36" s="32">
        <v>10586</v>
      </c>
      <c r="AS36" s="27">
        <v>45090</v>
      </c>
      <c r="AT36" s="27">
        <v>9889</v>
      </c>
      <c r="AU36" s="27">
        <v>69190</v>
      </c>
      <c r="AV36" s="27">
        <v>14759</v>
      </c>
      <c r="AW36" s="20" t="s">
        <v>7</v>
      </c>
      <c r="AX36" s="31">
        <v>62820</v>
      </c>
      <c r="AY36" s="31">
        <v>12791</v>
      </c>
      <c r="AZ36" s="14">
        <v>95545</v>
      </c>
      <c r="BA36" s="14">
        <v>19043</v>
      </c>
      <c r="BB36" s="32">
        <v>113780</v>
      </c>
      <c r="BC36" s="57">
        <v>341430</v>
      </c>
      <c r="BD36" s="20" t="s">
        <v>7</v>
      </c>
      <c r="BE36" s="29">
        <v>118870</v>
      </c>
      <c r="BF36" s="30">
        <v>23194</v>
      </c>
      <c r="BG36" s="20" t="s">
        <v>7</v>
      </c>
      <c r="BH36" s="38">
        <v>113008</v>
      </c>
      <c r="BI36" s="34">
        <v>376605</v>
      </c>
      <c r="BJ36" s="4">
        <v>106199</v>
      </c>
      <c r="BK36" s="4">
        <v>416382</v>
      </c>
      <c r="BL36" s="4">
        <v>64781</v>
      </c>
      <c r="BM36" s="4">
        <v>238395</v>
      </c>
      <c r="BN36" s="43"/>
      <c r="BO36" s="31"/>
      <c r="BP36" s="31">
        <v>283351</v>
      </c>
      <c r="BQ36" s="43"/>
      <c r="BR36" s="31"/>
      <c r="BS36" s="31">
        <v>722550</v>
      </c>
      <c r="BU36" s="31"/>
      <c r="BV36" s="31">
        <v>24314</v>
      </c>
      <c r="BW36" s="63" t="s">
        <v>12</v>
      </c>
      <c r="BX36" s="31"/>
      <c r="BY36" s="31">
        <v>13205</v>
      </c>
      <c r="BZ36" s="18" t="s">
        <v>12</v>
      </c>
      <c r="CA36" s="31"/>
      <c r="CB36" s="31">
        <v>11373</v>
      </c>
      <c r="CC36" s="4">
        <v>1613</v>
      </c>
      <c r="CD36" s="4">
        <v>8607</v>
      </c>
    </row>
    <row r="37" spans="1:82" x14ac:dyDescent="0.3">
      <c r="A37" s="25" t="s">
        <v>10</v>
      </c>
      <c r="B37" s="14"/>
      <c r="C37" s="14"/>
      <c r="D37" s="11"/>
      <c r="E37" s="14">
        <v>3500</v>
      </c>
      <c r="F37" s="14"/>
      <c r="G37" s="14"/>
      <c r="H37" s="14"/>
      <c r="I37" s="14">
        <v>6200</v>
      </c>
      <c r="J37" s="18"/>
      <c r="K37" s="14">
        <v>6850</v>
      </c>
      <c r="L37" s="14"/>
      <c r="M37" s="14"/>
      <c r="N37" s="51"/>
      <c r="O37" s="14"/>
      <c r="P37" s="14"/>
      <c r="Q37" s="18"/>
      <c r="R37" s="14"/>
      <c r="S37" s="14"/>
      <c r="T37" s="19"/>
      <c r="U37" s="19"/>
      <c r="V37" s="51" t="s">
        <v>7</v>
      </c>
      <c r="W37" s="19">
        <v>3100</v>
      </c>
      <c r="X37" s="19">
        <v>886</v>
      </c>
      <c r="Y37" s="19">
        <v>3262</v>
      </c>
      <c r="Z37" s="19">
        <v>816</v>
      </c>
      <c r="AA37" s="20" t="s">
        <v>7</v>
      </c>
      <c r="AB37" s="19">
        <v>3430</v>
      </c>
      <c r="AC37" s="19">
        <v>949</v>
      </c>
      <c r="AD37" s="20" t="s">
        <v>7</v>
      </c>
      <c r="AE37" s="19">
        <v>3100</v>
      </c>
      <c r="AF37" s="19">
        <v>800</v>
      </c>
      <c r="AG37" s="18" t="s">
        <v>7</v>
      </c>
      <c r="AH37" s="14">
        <v>2750</v>
      </c>
      <c r="AI37" s="14">
        <v>725</v>
      </c>
      <c r="AJ37" s="18" t="s">
        <v>7</v>
      </c>
      <c r="AK37" s="14">
        <v>2500</v>
      </c>
      <c r="AL37" s="14">
        <v>735</v>
      </c>
      <c r="AM37" s="18" t="s">
        <v>7</v>
      </c>
      <c r="AN37" s="69">
        <v>2325</v>
      </c>
      <c r="AO37" s="14">
        <v>799</v>
      </c>
      <c r="AP37" s="20" t="s">
        <v>7</v>
      </c>
      <c r="AQ37" s="32">
        <v>2157</v>
      </c>
      <c r="AR37" s="32">
        <v>776</v>
      </c>
      <c r="AS37" s="27">
        <v>2670</v>
      </c>
      <c r="AT37" s="27">
        <v>624</v>
      </c>
      <c r="AU37" s="27">
        <v>3090</v>
      </c>
      <c r="AV37" s="27">
        <v>825</v>
      </c>
      <c r="AW37" s="20" t="s">
        <v>7</v>
      </c>
      <c r="AX37" s="31">
        <v>3471</v>
      </c>
      <c r="AY37" s="31">
        <v>926</v>
      </c>
      <c r="AZ37" s="14">
        <v>3559</v>
      </c>
      <c r="BA37" s="14">
        <v>949</v>
      </c>
      <c r="BB37" s="14">
        <v>1540</v>
      </c>
      <c r="BC37" s="57">
        <v>8475</v>
      </c>
      <c r="BD37" s="20" t="s">
        <v>7</v>
      </c>
      <c r="BE37" s="31">
        <v>1422</v>
      </c>
      <c r="BF37" s="30">
        <v>507</v>
      </c>
      <c r="BG37" s="20" t="s">
        <v>7</v>
      </c>
      <c r="BH37" s="38">
        <v>1521</v>
      </c>
      <c r="BI37" s="34">
        <v>11189</v>
      </c>
      <c r="BJ37" s="4">
        <v>2170</v>
      </c>
      <c r="BK37" s="4">
        <v>11936</v>
      </c>
      <c r="BL37" s="120">
        <v>2604</v>
      </c>
      <c r="BM37" s="83">
        <v>35881</v>
      </c>
      <c r="BN37" s="43"/>
      <c r="BO37" s="31"/>
      <c r="BP37" s="31">
        <v>14750</v>
      </c>
      <c r="BQ37" s="43"/>
      <c r="BR37" s="31"/>
      <c r="BS37" s="31">
        <v>22738</v>
      </c>
      <c r="BU37" s="31"/>
      <c r="BV37" s="31">
        <v>590</v>
      </c>
      <c r="BW37" s="43"/>
      <c r="BX37" s="31"/>
      <c r="BY37" s="31"/>
      <c r="CA37" s="31"/>
      <c r="CB37" s="31"/>
    </row>
    <row r="38" spans="1:82" x14ac:dyDescent="0.3">
      <c r="A38" s="18" t="s">
        <v>400</v>
      </c>
      <c r="B38" s="14"/>
      <c r="C38" s="14"/>
      <c r="D38" s="11"/>
      <c r="E38" s="14"/>
      <c r="F38" s="14"/>
      <c r="G38" s="14"/>
      <c r="H38" s="14"/>
      <c r="I38" s="14"/>
      <c r="J38" s="18"/>
      <c r="K38" s="14"/>
      <c r="L38" s="14"/>
      <c r="M38" s="14"/>
      <c r="N38" s="51"/>
      <c r="O38" s="14"/>
      <c r="P38" s="14"/>
      <c r="Q38" s="18"/>
      <c r="R38" s="14"/>
      <c r="S38" s="14"/>
      <c r="T38" s="19"/>
      <c r="U38" s="19"/>
      <c r="V38" s="51"/>
      <c r="W38" s="19"/>
      <c r="X38" s="19"/>
      <c r="Y38" s="19"/>
      <c r="Z38" s="19"/>
      <c r="AB38" s="19"/>
      <c r="AC38" s="19"/>
      <c r="AD38" s="18"/>
      <c r="AE38" s="19"/>
      <c r="AF38" s="19"/>
      <c r="AG38" s="51"/>
      <c r="AH38" s="14"/>
      <c r="AI38" s="14"/>
      <c r="AJ38" s="51"/>
      <c r="AK38" s="14"/>
      <c r="AL38" s="14"/>
      <c r="AM38" s="18"/>
      <c r="AN38" s="14"/>
      <c r="AO38" s="14"/>
      <c r="AP38" s="18"/>
      <c r="AQ38" s="32"/>
      <c r="AR38" s="32"/>
      <c r="AS38" s="27"/>
      <c r="AT38" s="27"/>
      <c r="AU38" s="27"/>
      <c r="AV38" s="27"/>
      <c r="AW38" s="18"/>
      <c r="AX38" s="31"/>
      <c r="AY38" s="31"/>
      <c r="AZ38" s="14"/>
      <c r="BA38" s="14"/>
      <c r="BB38" s="14"/>
      <c r="BC38" s="14"/>
      <c r="BD38" s="131"/>
      <c r="BE38" s="31"/>
      <c r="BF38" s="31"/>
      <c r="BG38" s="15" t="s">
        <v>7</v>
      </c>
      <c r="BH38" s="130"/>
      <c r="BI38" s="130"/>
      <c r="BL38" s="4">
        <v>80</v>
      </c>
      <c r="BM38" s="4">
        <v>32</v>
      </c>
      <c r="BN38" s="43"/>
      <c r="BO38" s="31"/>
      <c r="BP38" s="31"/>
      <c r="BQ38" s="62" t="s">
        <v>1</v>
      </c>
      <c r="BR38" s="31">
        <v>108</v>
      </c>
      <c r="BS38" s="31">
        <v>59</v>
      </c>
      <c r="BU38" s="31"/>
      <c r="BV38" s="31"/>
      <c r="BW38" s="43"/>
      <c r="BX38" s="31"/>
      <c r="BY38" s="31"/>
      <c r="CA38" s="31"/>
      <c r="CB38" s="31"/>
    </row>
    <row r="39" spans="1:82" x14ac:dyDescent="0.3">
      <c r="A39" s="25" t="s">
        <v>33</v>
      </c>
      <c r="B39" s="14"/>
      <c r="C39" s="14">
        <v>1340</v>
      </c>
      <c r="D39" s="11"/>
      <c r="E39" s="14">
        <v>4175</v>
      </c>
      <c r="F39" s="14"/>
      <c r="G39" s="14"/>
      <c r="H39" s="14"/>
      <c r="I39" s="14">
        <v>10035</v>
      </c>
      <c r="J39" s="18"/>
      <c r="K39" s="14">
        <v>12065</v>
      </c>
      <c r="L39" s="14"/>
      <c r="M39" s="14"/>
      <c r="N39" s="51"/>
      <c r="O39" s="14"/>
      <c r="P39" s="14">
        <v>790</v>
      </c>
      <c r="Q39" s="18"/>
      <c r="R39" s="14"/>
      <c r="S39" s="14">
        <v>759</v>
      </c>
      <c r="T39" s="19"/>
      <c r="U39" s="19"/>
      <c r="V39" s="51"/>
      <c r="W39" s="19"/>
      <c r="X39" s="19"/>
      <c r="Y39" s="19"/>
      <c r="Z39" s="19"/>
      <c r="AB39" s="19"/>
      <c r="AC39" s="19"/>
      <c r="AD39" s="18"/>
      <c r="AE39" s="19"/>
      <c r="AF39" s="19"/>
      <c r="AG39" s="51"/>
      <c r="AH39" s="14"/>
      <c r="AI39" s="14"/>
      <c r="AJ39" s="51"/>
      <c r="AK39" s="14"/>
      <c r="AL39" s="14"/>
      <c r="AM39" s="18"/>
      <c r="AN39" s="14"/>
      <c r="AO39" s="69">
        <v>547</v>
      </c>
      <c r="AP39" s="18"/>
      <c r="AQ39" s="32"/>
      <c r="AS39" s="27"/>
      <c r="AT39" s="27">
        <v>657</v>
      </c>
      <c r="AU39" s="27"/>
      <c r="AV39" s="27">
        <v>619</v>
      </c>
      <c r="AW39" s="20"/>
      <c r="AX39" s="31"/>
      <c r="AY39" s="31">
        <v>487</v>
      </c>
      <c r="AZ39" s="14"/>
      <c r="BA39" s="14"/>
      <c r="BB39" s="14"/>
      <c r="BC39" s="14"/>
      <c r="BD39" s="131"/>
      <c r="BE39" s="31"/>
      <c r="BF39" s="31"/>
      <c r="BH39" s="130"/>
      <c r="BI39" s="34"/>
      <c r="BN39" s="43"/>
      <c r="BO39" s="31"/>
      <c r="BP39" s="31"/>
      <c r="BQ39" s="43"/>
      <c r="BR39" s="31"/>
      <c r="BS39" s="31"/>
      <c r="BU39" s="31"/>
      <c r="BV39" s="31"/>
      <c r="BW39" s="43"/>
      <c r="BX39" s="31"/>
      <c r="BY39" s="31"/>
      <c r="CA39" s="31"/>
      <c r="CB39" s="31"/>
      <c r="CD39" s="4">
        <v>231</v>
      </c>
    </row>
    <row r="40" spans="1:82" x14ac:dyDescent="0.3">
      <c r="A40" s="225" t="s">
        <v>281</v>
      </c>
      <c r="B40" s="14"/>
      <c r="C40" s="14"/>
      <c r="D40" s="11"/>
      <c r="E40" s="14"/>
      <c r="F40" s="14"/>
      <c r="G40" s="14"/>
      <c r="H40" s="14"/>
      <c r="I40" s="14"/>
      <c r="J40" s="18"/>
      <c r="K40" s="14"/>
      <c r="L40" s="14"/>
      <c r="M40" s="14"/>
      <c r="N40" s="51"/>
      <c r="O40" s="14"/>
      <c r="P40" s="14"/>
      <c r="Q40" s="18"/>
      <c r="R40" s="14"/>
      <c r="S40" s="14"/>
      <c r="T40" s="19"/>
      <c r="U40" s="19"/>
      <c r="V40" s="51"/>
      <c r="W40" s="19"/>
      <c r="X40" s="19"/>
      <c r="Y40" s="19"/>
      <c r="Z40" s="19"/>
      <c r="AB40" s="19"/>
      <c r="AC40" s="19"/>
      <c r="AD40" s="18"/>
      <c r="AE40" s="19"/>
      <c r="AF40" s="19"/>
      <c r="AG40" s="51"/>
      <c r="AH40" s="14"/>
      <c r="AI40" s="14"/>
      <c r="AJ40" s="51"/>
      <c r="AK40" s="14"/>
      <c r="AL40" s="14"/>
      <c r="AM40" s="18"/>
      <c r="AN40" s="14"/>
      <c r="AO40" s="14"/>
      <c r="AP40" s="18"/>
      <c r="AQ40" s="32"/>
      <c r="AR40" s="32">
        <v>80</v>
      </c>
      <c r="AS40" s="27"/>
      <c r="AT40" s="27"/>
      <c r="AU40" s="27"/>
      <c r="AV40" s="27"/>
      <c r="AW40" s="18"/>
      <c r="AX40" s="31"/>
      <c r="AY40" s="31"/>
      <c r="AZ40" s="14"/>
      <c r="BA40" s="14"/>
      <c r="BB40" s="14"/>
      <c r="BC40" s="14"/>
      <c r="BD40" s="131"/>
      <c r="BE40" s="31"/>
      <c r="BF40" s="31"/>
      <c r="BH40" s="130"/>
      <c r="BI40" s="34">
        <v>1820</v>
      </c>
      <c r="BK40" s="4">
        <v>1830</v>
      </c>
      <c r="BN40" s="43"/>
      <c r="BO40" s="31"/>
      <c r="BP40" s="31">
        <v>13382</v>
      </c>
      <c r="BQ40" s="43"/>
      <c r="BR40" s="31"/>
      <c r="BS40" s="31">
        <v>5970</v>
      </c>
      <c r="BU40" s="31"/>
      <c r="BV40" s="31">
        <v>665</v>
      </c>
      <c r="BW40" s="43"/>
      <c r="BX40" s="31"/>
      <c r="BY40" s="30">
        <v>588</v>
      </c>
      <c r="CA40" s="31"/>
      <c r="CB40" s="31">
        <v>293</v>
      </c>
    </row>
    <row r="41" spans="1:82" x14ac:dyDescent="0.3">
      <c r="A41" s="185" t="s">
        <v>166</v>
      </c>
      <c r="B41" s="14"/>
      <c r="C41" s="14"/>
      <c r="D41" s="11"/>
      <c r="E41" s="14"/>
      <c r="F41" s="11"/>
      <c r="G41" s="11"/>
      <c r="H41" s="11"/>
      <c r="I41" s="11"/>
      <c r="J41" s="11"/>
      <c r="K41" s="11"/>
      <c r="AR41" s="32">
        <v>491</v>
      </c>
      <c r="AZ41" s="14"/>
      <c r="BA41" s="14">
        <v>644</v>
      </c>
      <c r="BB41" s="14"/>
      <c r="BC41" s="57">
        <v>10755</v>
      </c>
      <c r="BD41" s="131"/>
      <c r="BE41" s="31"/>
      <c r="BF41" s="30">
        <v>723</v>
      </c>
      <c r="BH41" s="130"/>
      <c r="BI41" s="34">
        <v>9470</v>
      </c>
      <c r="BK41" s="4">
        <v>8700</v>
      </c>
      <c r="BM41" s="4">
        <v>567</v>
      </c>
      <c r="BN41" s="43"/>
      <c r="BO41" s="31"/>
      <c r="BP41" s="31">
        <v>4615</v>
      </c>
      <c r="BQ41" s="43"/>
      <c r="BR41" s="31"/>
      <c r="BS41" s="31">
        <v>3977</v>
      </c>
      <c r="BU41" s="31"/>
      <c r="BV41" s="31">
        <v>67</v>
      </c>
      <c r="BW41" s="43"/>
      <c r="BX41" s="31"/>
      <c r="BY41" s="30">
        <v>384</v>
      </c>
      <c r="CA41" s="31"/>
      <c r="CB41" s="31">
        <v>340</v>
      </c>
    </row>
    <row r="42" spans="1:82" x14ac:dyDescent="0.3">
      <c r="A42" s="65" t="s">
        <v>34</v>
      </c>
      <c r="B42" s="14"/>
      <c r="C42" s="14">
        <v>500</v>
      </c>
      <c r="D42" s="11"/>
      <c r="E42" s="14">
        <v>4650</v>
      </c>
      <c r="F42" s="14"/>
      <c r="G42" s="14"/>
      <c r="H42" s="14"/>
      <c r="I42" s="14">
        <v>3650</v>
      </c>
      <c r="J42" s="18"/>
      <c r="K42" s="14">
        <v>3570</v>
      </c>
      <c r="L42" s="14"/>
      <c r="M42" s="14"/>
      <c r="N42" s="51"/>
      <c r="O42" s="14"/>
      <c r="P42" s="14"/>
      <c r="Q42" s="18"/>
      <c r="R42" s="14"/>
      <c r="S42" s="14"/>
      <c r="T42" s="19"/>
      <c r="U42" s="19"/>
      <c r="V42" s="51"/>
      <c r="W42" s="19"/>
      <c r="X42" s="19"/>
      <c r="Y42" s="19"/>
      <c r="Z42" s="19"/>
      <c r="AB42" s="19"/>
      <c r="AC42" s="19"/>
      <c r="AD42" s="18"/>
      <c r="AE42" s="19"/>
      <c r="AF42" s="19"/>
      <c r="AG42" s="51"/>
      <c r="AH42" s="14"/>
      <c r="AI42" s="14"/>
      <c r="AJ42" s="51"/>
      <c r="AK42" s="14"/>
      <c r="AL42" s="14"/>
      <c r="AM42" s="18"/>
      <c r="AN42" s="14"/>
      <c r="AO42" s="14">
        <v>547</v>
      </c>
      <c r="AP42" s="18"/>
      <c r="AQ42" s="32"/>
      <c r="AR42" s="32">
        <v>494</v>
      </c>
      <c r="AS42" s="27"/>
      <c r="AT42" s="27">
        <v>563</v>
      </c>
      <c r="AU42" s="27"/>
      <c r="AV42" s="27">
        <v>593</v>
      </c>
      <c r="AW42" s="18"/>
      <c r="AX42" s="31"/>
      <c r="AY42" s="31">
        <v>507</v>
      </c>
      <c r="AZ42" s="14"/>
      <c r="BA42" s="14">
        <v>530</v>
      </c>
      <c r="BB42" s="14"/>
      <c r="BC42" s="57">
        <v>8955</v>
      </c>
      <c r="BD42" s="131"/>
      <c r="BE42" s="31"/>
      <c r="BF42" s="30">
        <v>550</v>
      </c>
      <c r="BH42" s="130"/>
      <c r="BI42" s="34">
        <v>8630</v>
      </c>
      <c r="BK42" s="4">
        <v>7450</v>
      </c>
      <c r="BM42" s="4">
        <v>1700</v>
      </c>
      <c r="BN42" s="43"/>
      <c r="BO42" s="31"/>
      <c r="BP42" s="31">
        <v>8770</v>
      </c>
      <c r="BQ42" s="43"/>
      <c r="BR42" s="31"/>
      <c r="BS42" s="31">
        <v>13000</v>
      </c>
      <c r="BU42" s="31"/>
      <c r="BV42" s="31">
        <v>448</v>
      </c>
      <c r="BW42" s="43"/>
      <c r="BX42" s="31"/>
      <c r="BY42" s="31">
        <v>727</v>
      </c>
      <c r="CA42" s="31"/>
      <c r="CB42" s="31">
        <v>400</v>
      </c>
      <c r="CD42" s="4">
        <v>239</v>
      </c>
    </row>
    <row r="43" spans="1:82" x14ac:dyDescent="0.3">
      <c r="A43" s="224" t="s">
        <v>96</v>
      </c>
      <c r="B43" s="14"/>
      <c r="C43" s="14"/>
      <c r="D43" s="11"/>
      <c r="E43" s="14"/>
      <c r="F43" s="14"/>
      <c r="G43" s="14"/>
      <c r="H43" s="14"/>
      <c r="I43" s="14">
        <v>2200</v>
      </c>
      <c r="J43" s="18"/>
      <c r="K43" s="14">
        <v>2250</v>
      </c>
      <c r="L43" s="14"/>
      <c r="M43" s="14"/>
      <c r="N43" s="51"/>
      <c r="O43" s="14"/>
      <c r="P43" s="14"/>
      <c r="Q43" s="18"/>
      <c r="R43" s="14"/>
      <c r="S43" s="14"/>
      <c r="T43" s="19"/>
      <c r="U43" s="19"/>
      <c r="V43" s="51"/>
      <c r="W43" s="19"/>
      <c r="X43" s="19"/>
      <c r="Y43" s="19"/>
      <c r="Z43" s="19"/>
      <c r="AB43" s="19"/>
      <c r="AC43" s="19"/>
      <c r="AD43" s="18"/>
      <c r="AE43" s="19"/>
      <c r="AF43" s="19"/>
      <c r="AG43" s="51"/>
      <c r="AH43" s="14"/>
      <c r="AI43" s="14"/>
      <c r="AJ43" s="51"/>
      <c r="AK43" s="14"/>
      <c r="AL43" s="14"/>
      <c r="AM43" s="18"/>
      <c r="AN43" s="14"/>
      <c r="AO43" s="14"/>
      <c r="AP43" s="18"/>
      <c r="AQ43" s="32"/>
      <c r="AR43" s="32"/>
      <c r="AS43" s="27"/>
      <c r="AT43" s="27"/>
      <c r="AU43" s="27"/>
      <c r="AV43" s="27"/>
      <c r="AW43" s="18"/>
      <c r="AX43" s="31"/>
      <c r="AY43" s="31"/>
      <c r="AZ43" s="14"/>
      <c r="BA43" s="14"/>
      <c r="BB43" s="14"/>
      <c r="BC43" s="57"/>
      <c r="BD43" s="131"/>
      <c r="BE43" s="31"/>
      <c r="BF43" s="31"/>
      <c r="BH43" s="130"/>
      <c r="BI43" s="130"/>
      <c r="BN43" s="43"/>
      <c r="BO43" s="31"/>
      <c r="BP43" s="31"/>
      <c r="BQ43" s="43"/>
      <c r="BR43" s="31"/>
      <c r="BS43" s="31"/>
      <c r="BU43" s="31"/>
      <c r="BV43" s="31"/>
      <c r="BW43" s="43"/>
      <c r="BX43" s="31"/>
      <c r="BY43" s="31"/>
      <c r="CA43" s="31"/>
      <c r="CB43" s="31"/>
    </row>
    <row r="44" spans="1:82" x14ac:dyDescent="0.3">
      <c r="A44" s="20" t="s">
        <v>36</v>
      </c>
      <c r="B44" s="14"/>
      <c r="C44" s="14"/>
      <c r="D44" s="11"/>
      <c r="E44" s="14"/>
      <c r="F44" s="14"/>
      <c r="G44" s="14"/>
      <c r="H44" s="14"/>
      <c r="I44" s="14">
        <v>3350</v>
      </c>
      <c r="J44" s="18"/>
      <c r="K44" s="14">
        <v>3300</v>
      </c>
      <c r="L44" s="14"/>
      <c r="M44" s="14"/>
      <c r="N44" s="51"/>
      <c r="O44" s="14"/>
      <c r="P44" s="14"/>
      <c r="Q44" s="18"/>
      <c r="R44" s="14"/>
      <c r="S44" s="14"/>
      <c r="T44" s="19"/>
      <c r="U44" s="19"/>
      <c r="V44" s="51"/>
      <c r="W44" s="19"/>
      <c r="X44" s="19"/>
      <c r="Y44" s="19"/>
      <c r="Z44" s="19"/>
      <c r="AB44" s="19"/>
      <c r="AC44" s="19"/>
      <c r="AD44" s="18"/>
      <c r="AE44" s="19"/>
      <c r="AF44" s="19"/>
      <c r="AG44" s="51"/>
      <c r="AH44" s="14"/>
      <c r="AI44" s="14"/>
      <c r="AJ44" s="51"/>
      <c r="AK44" s="14"/>
      <c r="AL44" s="14"/>
      <c r="AM44" s="18"/>
      <c r="AN44" s="14"/>
      <c r="AO44" s="14"/>
      <c r="AP44" s="18"/>
      <c r="AQ44" s="32"/>
      <c r="AR44" s="32"/>
      <c r="AS44" s="27"/>
      <c r="AT44" s="27"/>
      <c r="AU44" s="27"/>
      <c r="AV44" s="27"/>
      <c r="AW44" s="18"/>
      <c r="AX44" s="31"/>
      <c r="AY44" s="31"/>
      <c r="AZ44" s="14"/>
      <c r="BA44" s="14"/>
      <c r="BB44" s="14"/>
      <c r="BC44" s="14"/>
      <c r="BD44" s="131"/>
      <c r="BE44" s="31"/>
      <c r="BF44" s="31"/>
      <c r="BH44" s="130"/>
      <c r="BI44" s="130"/>
      <c r="BN44" s="43"/>
      <c r="BO44" s="31"/>
      <c r="BP44" s="31"/>
      <c r="BQ44" s="43"/>
      <c r="BR44" s="31"/>
      <c r="BS44" s="31"/>
      <c r="BU44" s="31"/>
      <c r="BV44" s="31"/>
      <c r="BW44" s="43"/>
      <c r="BX44" s="31"/>
      <c r="BY44" s="31"/>
      <c r="CA44" s="31"/>
      <c r="CB44" s="31"/>
    </row>
    <row r="45" spans="1:82" x14ac:dyDescent="0.3">
      <c r="A45" s="187" t="s">
        <v>174</v>
      </c>
      <c r="C45" s="14"/>
      <c r="D45" s="11"/>
      <c r="E45" s="14"/>
      <c r="J45" s="18"/>
      <c r="L45" s="14"/>
      <c r="M45" s="14"/>
      <c r="N45" s="51"/>
      <c r="O45" s="14"/>
      <c r="P45" s="14"/>
      <c r="Q45" s="18"/>
      <c r="R45" s="14"/>
      <c r="S45" s="14"/>
      <c r="T45" s="19"/>
      <c r="U45" s="19"/>
      <c r="V45" s="51"/>
      <c r="W45" s="19"/>
      <c r="X45" s="19"/>
      <c r="Y45" s="19"/>
      <c r="Z45" s="19"/>
      <c r="AB45" s="19"/>
      <c r="AC45" s="19"/>
      <c r="AD45" s="18"/>
      <c r="AE45" s="19"/>
      <c r="AF45" s="19"/>
      <c r="AG45" s="18"/>
      <c r="AH45" s="11"/>
      <c r="AI45" s="11"/>
      <c r="AJ45" s="18"/>
      <c r="AK45" s="11"/>
      <c r="AL45" s="11"/>
      <c r="AM45" s="18"/>
      <c r="AN45" s="11"/>
      <c r="AO45" s="11"/>
      <c r="AP45" s="18"/>
      <c r="AQ45" s="32"/>
      <c r="AR45" s="32"/>
      <c r="AS45" s="27"/>
      <c r="AT45" s="27"/>
      <c r="AU45" s="27"/>
      <c r="AV45" s="27"/>
      <c r="AW45" s="18"/>
      <c r="AX45" s="31"/>
      <c r="AY45" s="31"/>
      <c r="AZ45" s="14"/>
      <c r="BA45" s="14"/>
      <c r="BB45" s="14"/>
      <c r="BC45" s="14"/>
      <c r="BD45" s="131"/>
      <c r="BE45" s="31"/>
      <c r="BF45" s="31"/>
      <c r="BG45" s="15" t="s">
        <v>7</v>
      </c>
      <c r="BH45" s="130"/>
      <c r="BI45" s="130"/>
      <c r="BL45" s="120">
        <v>6550</v>
      </c>
      <c r="BM45" s="4">
        <v>7725</v>
      </c>
      <c r="BN45" s="43"/>
      <c r="BO45" s="31"/>
      <c r="BP45" s="31">
        <v>7700</v>
      </c>
      <c r="BQ45" s="43"/>
      <c r="BR45" s="31"/>
      <c r="BS45" s="31">
        <v>8515</v>
      </c>
      <c r="BU45" s="31"/>
      <c r="BV45" s="31"/>
      <c r="BW45" s="43"/>
      <c r="BX45" s="31"/>
      <c r="BY45" s="29">
        <v>533</v>
      </c>
      <c r="CA45" s="31"/>
      <c r="CB45" s="31">
        <v>600</v>
      </c>
    </row>
    <row r="46" spans="1:82" x14ac:dyDescent="0.3">
      <c r="A46" s="187" t="s">
        <v>173</v>
      </c>
      <c r="B46" s="14"/>
      <c r="C46" s="14"/>
      <c r="D46" s="11"/>
      <c r="E46" s="14"/>
      <c r="F46" s="14"/>
      <c r="G46" s="14"/>
      <c r="H46" s="14"/>
      <c r="I46" s="14"/>
      <c r="J46" s="18"/>
      <c r="K46" s="14"/>
      <c r="L46" s="14"/>
      <c r="M46" s="14"/>
      <c r="N46" s="51"/>
      <c r="O46" s="14"/>
      <c r="P46" s="14"/>
      <c r="Q46" s="18"/>
      <c r="R46" s="14"/>
      <c r="S46" s="14"/>
      <c r="T46" s="19"/>
      <c r="U46" s="19"/>
      <c r="V46" s="51"/>
      <c r="W46" s="19"/>
      <c r="X46" s="19"/>
      <c r="Y46" s="19"/>
      <c r="Z46" s="19"/>
      <c r="AB46" s="19"/>
      <c r="AC46" s="19"/>
      <c r="AD46" s="18"/>
      <c r="AE46" s="19"/>
      <c r="AF46" s="19"/>
      <c r="AG46" s="18"/>
      <c r="AH46" s="11"/>
      <c r="AI46" s="11"/>
      <c r="AJ46" s="18"/>
      <c r="AK46" s="11"/>
      <c r="AL46" s="11"/>
      <c r="AM46" s="18"/>
      <c r="AN46" s="11"/>
      <c r="AO46" s="11"/>
      <c r="AP46" s="18"/>
      <c r="AQ46" s="32"/>
      <c r="AR46" s="32"/>
      <c r="AS46" s="27"/>
      <c r="AT46" s="27"/>
      <c r="AU46" s="27"/>
      <c r="AV46" s="27"/>
      <c r="AW46" s="18"/>
      <c r="AX46" s="31"/>
      <c r="AY46" s="31"/>
      <c r="AZ46" s="14"/>
      <c r="BA46" s="14"/>
      <c r="BB46" s="14"/>
      <c r="BC46" s="57"/>
      <c r="BD46" s="131"/>
      <c r="BE46" s="31"/>
      <c r="BF46" s="30"/>
      <c r="BG46" s="15" t="s">
        <v>7</v>
      </c>
      <c r="BH46" s="130"/>
      <c r="BI46" s="130"/>
      <c r="BL46" s="120">
        <v>6000</v>
      </c>
      <c r="BM46" s="4">
        <v>15000</v>
      </c>
      <c r="BN46" s="43"/>
      <c r="BO46" s="31"/>
      <c r="BP46" s="31">
        <v>5260</v>
      </c>
      <c r="BQ46" s="43"/>
      <c r="BR46" s="31"/>
      <c r="BS46" s="31">
        <v>19700</v>
      </c>
      <c r="BU46" s="31"/>
      <c r="BV46" s="31"/>
      <c r="BW46" s="43"/>
      <c r="BX46" s="31"/>
      <c r="BY46" s="31">
        <v>133</v>
      </c>
      <c r="CA46" s="31"/>
      <c r="CB46" s="31">
        <v>467</v>
      </c>
    </row>
    <row r="47" spans="1:82" ht="15.9" customHeight="1" x14ac:dyDescent="0.3">
      <c r="A47" s="20" t="s">
        <v>35</v>
      </c>
      <c r="B47" s="14"/>
      <c r="C47" s="14">
        <v>440</v>
      </c>
      <c r="D47" s="11"/>
      <c r="E47" s="14">
        <v>8500</v>
      </c>
      <c r="F47" s="14"/>
      <c r="G47" s="14"/>
      <c r="H47" s="14"/>
      <c r="I47" s="14">
        <v>9170</v>
      </c>
      <c r="J47" s="18"/>
      <c r="K47" s="14">
        <v>14610</v>
      </c>
      <c r="L47" s="14"/>
      <c r="M47" s="14"/>
      <c r="N47" s="51"/>
      <c r="O47" s="14"/>
      <c r="P47" s="14"/>
      <c r="Q47" s="18"/>
      <c r="R47" s="14"/>
      <c r="S47" s="14"/>
      <c r="T47" s="19"/>
      <c r="U47" s="19"/>
      <c r="V47" s="51"/>
      <c r="W47" s="19"/>
      <c r="X47" s="19"/>
      <c r="Y47" s="19"/>
      <c r="Z47" s="19">
        <v>875</v>
      </c>
      <c r="AB47" s="19"/>
      <c r="AC47" s="19">
        <v>750</v>
      </c>
      <c r="AD47" s="18"/>
      <c r="AE47" s="19"/>
      <c r="AF47" s="19">
        <v>603</v>
      </c>
      <c r="AG47" s="51"/>
      <c r="AH47" s="14"/>
      <c r="AI47" s="14">
        <v>625</v>
      </c>
      <c r="AJ47" s="51"/>
      <c r="AK47" s="14"/>
      <c r="AL47" s="14"/>
      <c r="AM47" s="18"/>
      <c r="AN47" s="14"/>
      <c r="AO47" s="14"/>
      <c r="AP47" s="18"/>
      <c r="AQ47" s="32"/>
      <c r="AR47" s="32"/>
      <c r="AS47" s="27"/>
      <c r="AT47" s="27"/>
      <c r="AU47" s="27"/>
      <c r="AV47" s="27"/>
      <c r="AW47" s="18"/>
      <c r="AX47" s="31"/>
      <c r="AY47" s="31"/>
      <c r="AZ47" s="14"/>
      <c r="BA47" s="14"/>
      <c r="BB47" s="14"/>
      <c r="BC47" s="57"/>
      <c r="BD47" s="131"/>
      <c r="BE47" s="31"/>
      <c r="BF47" s="30"/>
      <c r="BH47" s="130"/>
      <c r="BI47" s="34"/>
      <c r="BN47" s="43"/>
      <c r="BO47" s="31"/>
      <c r="BP47" s="31"/>
      <c r="BQ47" s="43"/>
      <c r="BR47" s="31"/>
      <c r="BS47" s="31"/>
      <c r="BU47" s="31"/>
      <c r="BV47" s="31"/>
      <c r="BW47" s="43"/>
      <c r="BX47" s="31"/>
      <c r="BY47" s="31"/>
      <c r="CA47" s="31"/>
      <c r="CB47" s="31"/>
    </row>
    <row r="48" spans="1:82" ht="15.9" customHeight="1" x14ac:dyDescent="0.3">
      <c r="A48" s="187" t="s">
        <v>170</v>
      </c>
      <c r="B48" s="14"/>
      <c r="C48" s="14"/>
      <c r="D48" s="11"/>
      <c r="E48" s="14"/>
      <c r="F48" s="11"/>
      <c r="G48" s="11"/>
      <c r="H48" s="11"/>
      <c r="I48" s="11"/>
      <c r="J48" s="11"/>
      <c r="K48" s="11"/>
      <c r="L48" s="14"/>
      <c r="M48" s="14"/>
      <c r="N48" s="51"/>
      <c r="O48" s="14"/>
      <c r="P48" s="14"/>
      <c r="Q48" s="18"/>
      <c r="R48" s="14"/>
      <c r="S48" s="14"/>
      <c r="T48" s="19"/>
      <c r="U48" s="19"/>
      <c r="V48" s="51"/>
      <c r="W48" s="19"/>
      <c r="X48" s="19"/>
      <c r="Y48" s="19"/>
      <c r="Z48" s="19"/>
      <c r="AB48" s="19"/>
      <c r="AC48" s="19"/>
      <c r="AD48" s="18"/>
      <c r="AE48" s="19"/>
      <c r="AF48" s="19"/>
      <c r="AG48" s="51"/>
      <c r="AH48" s="14"/>
      <c r="AI48" s="14"/>
      <c r="AJ48" s="18"/>
      <c r="AK48" s="14"/>
      <c r="AL48" s="14"/>
      <c r="AM48" s="18" t="s">
        <v>7</v>
      </c>
      <c r="AN48" s="14">
        <v>187</v>
      </c>
      <c r="AO48" s="14">
        <v>166</v>
      </c>
      <c r="AP48" s="18" t="s">
        <v>7</v>
      </c>
      <c r="AQ48" s="32">
        <v>175</v>
      </c>
      <c r="AR48" s="32">
        <v>153</v>
      </c>
      <c r="AS48" s="27">
        <v>154</v>
      </c>
      <c r="AT48" s="27">
        <v>174</v>
      </c>
      <c r="AU48" s="27">
        <v>140</v>
      </c>
      <c r="AV48" s="27">
        <v>135</v>
      </c>
      <c r="AW48" s="18" t="s">
        <v>7</v>
      </c>
      <c r="AX48" s="31">
        <v>163</v>
      </c>
      <c r="AY48" s="31">
        <v>163</v>
      </c>
      <c r="AZ48" s="14">
        <v>150</v>
      </c>
      <c r="BA48" s="14">
        <v>150</v>
      </c>
      <c r="BB48" s="14">
        <v>160</v>
      </c>
      <c r="BC48" s="57">
        <v>2445</v>
      </c>
      <c r="BD48" s="18" t="s">
        <v>7</v>
      </c>
      <c r="BE48" s="31">
        <v>195</v>
      </c>
      <c r="BF48" s="30">
        <v>221</v>
      </c>
      <c r="BG48" s="18" t="s">
        <v>7</v>
      </c>
      <c r="BH48" s="130">
        <v>171</v>
      </c>
      <c r="BI48" s="34">
        <v>2905</v>
      </c>
      <c r="BJ48" s="4">
        <v>155</v>
      </c>
      <c r="BK48" s="4">
        <v>3168</v>
      </c>
      <c r="BN48" s="43"/>
      <c r="BO48" s="31"/>
      <c r="BP48" s="31">
        <v>3525</v>
      </c>
      <c r="BQ48" s="43"/>
      <c r="BR48" s="31"/>
      <c r="BS48" s="31">
        <v>2148</v>
      </c>
      <c r="BU48" s="31"/>
      <c r="BV48" s="31">
        <v>49</v>
      </c>
      <c r="BW48" s="43"/>
      <c r="BX48" s="31"/>
      <c r="BY48" s="68">
        <v>25</v>
      </c>
      <c r="CA48" s="31"/>
      <c r="CB48" s="68">
        <v>87</v>
      </c>
    </row>
    <row r="49" spans="1:82" ht="14.1" customHeight="1" x14ac:dyDescent="0.3">
      <c r="A49" s="187" t="s">
        <v>85</v>
      </c>
      <c r="B49" s="14"/>
      <c r="C49" s="14"/>
      <c r="D49" s="11"/>
      <c r="E49" s="14"/>
      <c r="F49" s="11"/>
      <c r="G49" s="11"/>
      <c r="H49" s="11"/>
      <c r="I49" s="11"/>
      <c r="J49" s="11"/>
      <c r="K49" s="11"/>
      <c r="L49" s="14"/>
      <c r="M49" s="14"/>
      <c r="N49" s="51"/>
      <c r="O49" s="14"/>
      <c r="P49" s="14"/>
      <c r="Q49" s="18"/>
      <c r="R49" s="14"/>
      <c r="S49" s="14"/>
      <c r="T49" s="19"/>
      <c r="U49" s="19"/>
      <c r="V49" s="51"/>
      <c r="W49" s="19"/>
      <c r="X49" s="19"/>
      <c r="Y49" s="19"/>
      <c r="Z49" s="19"/>
      <c r="AB49" s="19"/>
      <c r="AC49" s="19"/>
      <c r="AD49" s="18"/>
      <c r="AE49" s="19"/>
      <c r="AF49" s="19"/>
      <c r="AG49" s="51"/>
      <c r="AH49" s="14"/>
      <c r="AI49" s="14"/>
      <c r="AJ49" s="18"/>
      <c r="AK49" s="14"/>
      <c r="AL49" s="14"/>
      <c r="AM49" s="18" t="s">
        <v>7</v>
      </c>
      <c r="AN49" s="14">
        <v>164</v>
      </c>
      <c r="AO49" s="14">
        <v>121</v>
      </c>
      <c r="AP49" s="18" t="s">
        <v>7</v>
      </c>
      <c r="AQ49" s="32">
        <v>180</v>
      </c>
      <c r="AR49" s="32">
        <v>129</v>
      </c>
      <c r="AS49" s="27">
        <v>175</v>
      </c>
      <c r="AT49" s="27">
        <v>134</v>
      </c>
      <c r="AU49" s="27">
        <v>182</v>
      </c>
      <c r="AV49" s="27">
        <v>152</v>
      </c>
      <c r="AW49" s="18" t="s">
        <v>7</v>
      </c>
      <c r="AX49" s="31">
        <v>186</v>
      </c>
      <c r="AY49" s="31">
        <v>149</v>
      </c>
      <c r="AZ49" s="14">
        <v>195</v>
      </c>
      <c r="BA49" s="14">
        <v>162</v>
      </c>
      <c r="BB49" s="14">
        <v>208</v>
      </c>
      <c r="BC49" s="57">
        <v>1875</v>
      </c>
      <c r="BD49" s="18" t="s">
        <v>7</v>
      </c>
      <c r="BE49" s="31">
        <v>230</v>
      </c>
      <c r="BF49" s="30">
        <v>138</v>
      </c>
      <c r="BG49" s="18" t="s">
        <v>7</v>
      </c>
      <c r="BH49" s="130">
        <v>217</v>
      </c>
      <c r="BI49" s="34">
        <v>1900</v>
      </c>
      <c r="BJ49" s="4">
        <v>195</v>
      </c>
      <c r="BK49" s="4">
        <v>2194</v>
      </c>
      <c r="BL49" s="120">
        <v>37</v>
      </c>
      <c r="BM49" s="4">
        <v>666</v>
      </c>
      <c r="BN49" s="43"/>
      <c r="BO49" s="31"/>
      <c r="BP49" s="31">
        <v>2240</v>
      </c>
      <c r="BQ49" s="43"/>
      <c r="BR49" s="31"/>
      <c r="BS49" s="31">
        <v>1535</v>
      </c>
      <c r="BU49" s="31"/>
      <c r="BV49" s="31">
        <v>120</v>
      </c>
      <c r="BW49" s="43"/>
      <c r="BX49" s="31"/>
      <c r="BY49" s="68">
        <v>152</v>
      </c>
      <c r="CA49" s="31"/>
      <c r="CB49" s="68">
        <v>127</v>
      </c>
    </row>
    <row r="50" spans="1:82" x14ac:dyDescent="0.3">
      <c r="A50" s="187" t="s">
        <v>172</v>
      </c>
      <c r="B50" s="14"/>
      <c r="C50" s="14"/>
      <c r="D50" s="11"/>
      <c r="E50" s="14"/>
      <c r="F50" s="11"/>
      <c r="G50" s="11"/>
      <c r="I50" s="11"/>
      <c r="L50" s="14"/>
      <c r="N50" s="51"/>
      <c r="O50" s="14"/>
      <c r="P50" s="14"/>
      <c r="Q50" s="18"/>
      <c r="R50" s="14"/>
      <c r="S50" s="14"/>
      <c r="T50" s="19"/>
      <c r="U50" s="19"/>
      <c r="V50" s="51"/>
      <c r="W50" s="19"/>
      <c r="X50" s="19"/>
      <c r="Y50" s="19"/>
      <c r="Z50" s="19"/>
      <c r="AB50" s="19"/>
      <c r="AC50" s="19"/>
      <c r="AD50" s="18"/>
      <c r="AE50" s="19"/>
      <c r="AF50" s="19"/>
      <c r="AG50" s="51"/>
      <c r="AH50" s="14"/>
      <c r="AI50" s="14"/>
      <c r="AJ50" s="18"/>
      <c r="AK50" s="14"/>
      <c r="AL50" s="14">
        <v>942</v>
      </c>
      <c r="AM50" s="18"/>
      <c r="AN50" s="14"/>
      <c r="AO50" s="14">
        <v>659</v>
      </c>
      <c r="AP50" s="18"/>
      <c r="AQ50" s="132"/>
      <c r="AR50" s="32">
        <v>671</v>
      </c>
      <c r="AS50" s="27"/>
      <c r="AT50" s="27">
        <v>752</v>
      </c>
      <c r="AU50" s="27"/>
      <c r="AV50" s="27">
        <v>788</v>
      </c>
      <c r="AW50" s="18"/>
      <c r="AX50" s="31"/>
      <c r="AY50" s="31">
        <v>674</v>
      </c>
      <c r="AZ50" s="14"/>
      <c r="BA50" s="14">
        <v>596</v>
      </c>
      <c r="BB50" s="14"/>
      <c r="BC50" s="57">
        <v>9750</v>
      </c>
      <c r="BD50" s="18"/>
      <c r="BE50" s="31"/>
      <c r="BF50" s="30">
        <v>674</v>
      </c>
      <c r="BH50" s="130"/>
      <c r="BI50" s="34">
        <v>10164</v>
      </c>
      <c r="BJ50" s="4" t="s">
        <v>97</v>
      </c>
      <c r="BK50" s="4">
        <v>8760</v>
      </c>
      <c r="BL50" s="4" t="s">
        <v>97</v>
      </c>
      <c r="BM50" s="4">
        <v>96</v>
      </c>
      <c r="BN50" s="43"/>
      <c r="BO50" s="31"/>
      <c r="BP50" s="31">
        <v>16911</v>
      </c>
      <c r="BQ50" s="43"/>
      <c r="BR50" s="31"/>
      <c r="BS50" s="31">
        <v>10078</v>
      </c>
      <c r="BU50" s="31"/>
      <c r="BV50" s="31">
        <v>731</v>
      </c>
      <c r="BW50" s="43"/>
      <c r="BX50" s="31"/>
      <c r="BY50" s="30">
        <f>1031-BY48-BY49</f>
        <v>854</v>
      </c>
      <c r="CA50" s="31"/>
      <c r="CB50" s="31">
        <f>947-CB48-CB49</f>
        <v>733</v>
      </c>
      <c r="CD50" s="4">
        <v>24</v>
      </c>
    </row>
    <row r="51" spans="1:82" x14ac:dyDescent="0.3">
      <c r="A51" s="20" t="s">
        <v>14</v>
      </c>
      <c r="B51" s="14"/>
      <c r="C51" s="14"/>
      <c r="D51" s="11"/>
      <c r="E51" s="14">
        <v>750</v>
      </c>
      <c r="F51" s="14"/>
      <c r="G51" s="14"/>
      <c r="H51" s="14"/>
      <c r="I51" s="14">
        <v>1850</v>
      </c>
      <c r="J51" s="18"/>
      <c r="K51" s="14">
        <v>1020</v>
      </c>
      <c r="L51" s="14"/>
      <c r="M51" s="14"/>
      <c r="N51" s="51"/>
      <c r="O51" s="14"/>
      <c r="P51" s="14"/>
      <c r="Q51" s="18"/>
      <c r="R51" s="70"/>
      <c r="S51" s="14"/>
      <c r="T51" s="19"/>
      <c r="U51" s="19"/>
      <c r="V51" s="51"/>
      <c r="W51" s="19"/>
      <c r="X51" s="19"/>
      <c r="Y51" s="19"/>
      <c r="Z51" s="19"/>
      <c r="AB51" s="19"/>
      <c r="AC51" s="19"/>
      <c r="AD51" s="18"/>
      <c r="AE51" s="19"/>
      <c r="AF51" s="19"/>
      <c r="AG51" s="51"/>
      <c r="AH51" s="14"/>
      <c r="AI51" s="14"/>
      <c r="AJ51" s="18"/>
      <c r="AK51" s="14"/>
      <c r="AL51" s="14"/>
      <c r="AM51" s="18"/>
      <c r="AN51" s="14"/>
      <c r="AO51" s="14"/>
      <c r="AP51" s="18"/>
      <c r="AQ51" s="11"/>
      <c r="AR51" s="11"/>
      <c r="AS51" s="27"/>
      <c r="AT51" s="27"/>
      <c r="AU51" s="27"/>
      <c r="AV51" s="27"/>
      <c r="AW51" s="18"/>
      <c r="AX51" s="31"/>
      <c r="AY51" s="31"/>
      <c r="AZ51" s="14"/>
      <c r="BA51" s="14"/>
      <c r="BB51" s="14"/>
      <c r="BC51" s="57"/>
      <c r="BD51" s="18"/>
      <c r="BE51" s="31"/>
      <c r="BF51" s="30"/>
      <c r="BH51" s="130"/>
      <c r="BI51" s="78"/>
      <c r="BM51" s="4">
        <v>2510</v>
      </c>
      <c r="BN51" s="43"/>
      <c r="BO51" s="31"/>
      <c r="BP51" s="31">
        <v>3684</v>
      </c>
      <c r="BQ51" s="43"/>
      <c r="BR51" s="31"/>
      <c r="BS51" s="31">
        <v>4970</v>
      </c>
      <c r="BU51" s="31"/>
      <c r="BV51" s="31">
        <v>407</v>
      </c>
      <c r="BW51" s="43"/>
      <c r="BX51" s="31"/>
      <c r="BY51" s="30">
        <v>458</v>
      </c>
      <c r="CA51" s="31"/>
      <c r="CB51" s="31">
        <v>520</v>
      </c>
    </row>
    <row r="52" spans="1:82" x14ac:dyDescent="0.3">
      <c r="A52" s="71" t="s">
        <v>175</v>
      </c>
      <c r="B52" s="11"/>
      <c r="C52" s="11"/>
      <c r="D52" s="11"/>
      <c r="E52" s="11"/>
      <c r="F52" s="14"/>
      <c r="G52" s="14"/>
      <c r="H52" s="14"/>
      <c r="I52" s="14">
        <v>4400</v>
      </c>
      <c r="J52" s="18"/>
      <c r="K52" s="14">
        <v>1150</v>
      </c>
      <c r="L52" s="14"/>
      <c r="M52" s="14"/>
      <c r="N52" s="51"/>
      <c r="O52" s="14"/>
      <c r="P52" s="14"/>
      <c r="Q52" s="18"/>
      <c r="R52" s="70"/>
      <c r="S52" s="14"/>
      <c r="T52" s="19"/>
      <c r="U52" s="19"/>
      <c r="V52" s="51"/>
      <c r="W52" s="19"/>
      <c r="X52" s="19"/>
      <c r="Y52" s="19"/>
      <c r="Z52" s="19"/>
      <c r="AB52" s="19"/>
      <c r="AC52" s="19"/>
      <c r="AD52" s="18"/>
      <c r="AE52" s="19"/>
      <c r="AF52" s="19"/>
      <c r="AG52" s="51"/>
      <c r="AH52" s="14"/>
      <c r="AI52" s="14"/>
      <c r="AJ52" s="18"/>
      <c r="AK52" s="14"/>
      <c r="AL52" s="14"/>
      <c r="AM52" s="18"/>
      <c r="AN52" s="14"/>
      <c r="AO52" s="14"/>
      <c r="AP52" s="18"/>
      <c r="AQ52" s="132"/>
      <c r="AR52" s="32"/>
      <c r="AS52" s="27"/>
      <c r="AT52" s="27"/>
      <c r="AU52" s="27"/>
      <c r="AV52" s="27"/>
      <c r="AW52" s="18"/>
      <c r="AX52" s="31"/>
      <c r="AY52" s="31"/>
      <c r="AZ52" s="14"/>
      <c r="BA52" s="14"/>
      <c r="BB52" s="14"/>
      <c r="BC52" s="14"/>
      <c r="BD52" s="18"/>
      <c r="BE52" s="31"/>
      <c r="BF52" s="31"/>
      <c r="BH52" s="130"/>
      <c r="BI52" s="130"/>
      <c r="BN52" s="43"/>
      <c r="BO52" s="31"/>
      <c r="BP52" s="31"/>
      <c r="BQ52" s="43"/>
      <c r="BR52" s="31"/>
      <c r="BS52" s="31"/>
      <c r="BU52" s="31"/>
      <c r="BV52" s="31"/>
      <c r="BW52" s="43"/>
      <c r="BX52" s="31"/>
      <c r="BY52" s="31"/>
      <c r="CA52" s="31"/>
      <c r="CB52" s="31"/>
    </row>
    <row r="53" spans="1:82" x14ac:dyDescent="0.3">
      <c r="A53" s="224" t="s">
        <v>296</v>
      </c>
      <c r="B53" s="11"/>
      <c r="C53" s="11"/>
      <c r="D53" s="11"/>
      <c r="E53" s="11"/>
      <c r="F53" s="14"/>
      <c r="G53" s="14"/>
      <c r="H53" s="14"/>
      <c r="I53" s="14">
        <v>1100</v>
      </c>
      <c r="J53" s="18"/>
      <c r="K53" s="14">
        <v>950</v>
      </c>
      <c r="L53" s="14"/>
      <c r="M53" s="14"/>
      <c r="N53" s="51"/>
      <c r="O53" s="14"/>
      <c r="P53" s="14"/>
      <c r="Q53" s="18"/>
      <c r="R53" s="70"/>
      <c r="S53" s="14"/>
      <c r="T53" s="19"/>
      <c r="U53" s="19"/>
      <c r="V53" s="51"/>
      <c r="W53" s="19"/>
      <c r="X53" s="19"/>
      <c r="Y53" s="19"/>
      <c r="Z53" s="19"/>
      <c r="AB53" s="19"/>
      <c r="AC53" s="19"/>
      <c r="AD53" s="18"/>
      <c r="AE53" s="19"/>
      <c r="AF53" s="19"/>
      <c r="AG53" s="51"/>
      <c r="AH53" s="14"/>
      <c r="AI53" s="14"/>
      <c r="AJ53" s="18"/>
      <c r="AK53" s="14"/>
      <c r="AL53" s="14"/>
      <c r="AM53" s="18"/>
      <c r="AN53" s="14"/>
      <c r="AO53" s="14"/>
      <c r="AP53" s="18"/>
      <c r="AQ53" s="132"/>
      <c r="AR53" s="32"/>
      <c r="AS53" s="27"/>
      <c r="AT53" s="27"/>
      <c r="AU53" s="27"/>
      <c r="AV53" s="27"/>
      <c r="AW53" s="18"/>
      <c r="AX53" s="31"/>
      <c r="AY53" s="31"/>
      <c r="AZ53" s="14"/>
      <c r="BA53" s="14"/>
      <c r="BB53" s="14"/>
      <c r="BC53" s="14"/>
      <c r="BD53" s="18"/>
      <c r="BE53" s="31"/>
      <c r="BF53" s="30"/>
      <c r="BH53" s="130"/>
      <c r="BI53" s="130"/>
      <c r="BM53" s="4">
        <v>6300</v>
      </c>
      <c r="BN53" s="43"/>
      <c r="BO53" s="31"/>
      <c r="BP53" s="31">
        <v>119515</v>
      </c>
      <c r="BQ53" s="43"/>
      <c r="BR53" s="31"/>
      <c r="BS53" s="31"/>
      <c r="BU53" s="31"/>
      <c r="BV53" s="31"/>
      <c r="BW53" s="43"/>
      <c r="BX53" s="31"/>
      <c r="BY53" s="31"/>
      <c r="CA53" s="31"/>
      <c r="CB53" s="31"/>
    </row>
    <row r="54" spans="1:82" x14ac:dyDescent="0.3">
      <c r="A54" s="187" t="s">
        <v>385</v>
      </c>
      <c r="B54" s="11"/>
      <c r="C54" s="11"/>
      <c r="D54" s="11"/>
      <c r="E54" s="11"/>
      <c r="F54" s="14"/>
      <c r="G54" s="14"/>
      <c r="H54" s="14"/>
      <c r="I54" s="14"/>
      <c r="J54" s="18"/>
      <c r="K54" s="14">
        <v>3100</v>
      </c>
      <c r="L54" s="14"/>
      <c r="M54" s="14"/>
      <c r="N54" s="51"/>
      <c r="O54" s="14"/>
      <c r="P54" s="14"/>
      <c r="Q54" s="18"/>
      <c r="R54" s="70"/>
      <c r="S54" s="14"/>
      <c r="T54" s="19"/>
      <c r="U54" s="19"/>
      <c r="V54" s="51"/>
      <c r="W54" s="19"/>
      <c r="X54" s="19"/>
      <c r="Y54" s="19"/>
      <c r="Z54" s="19"/>
      <c r="AB54" s="19"/>
      <c r="AC54" s="19"/>
      <c r="AD54" s="18"/>
      <c r="AE54" s="19"/>
      <c r="AF54" s="19"/>
      <c r="AG54" s="51"/>
      <c r="AH54" s="14"/>
      <c r="AI54" s="14"/>
      <c r="AJ54" s="18"/>
      <c r="AK54" s="14"/>
      <c r="AL54" s="14"/>
      <c r="AM54" s="18"/>
      <c r="AN54" s="14"/>
      <c r="AO54" s="14"/>
      <c r="AP54" s="18"/>
      <c r="AQ54" s="132"/>
      <c r="AR54" s="32"/>
      <c r="AS54" s="27"/>
      <c r="AT54" s="27"/>
      <c r="AU54" s="27"/>
      <c r="AV54" s="27"/>
      <c r="AW54" s="18"/>
      <c r="AX54" s="31"/>
      <c r="AY54" s="31"/>
      <c r="AZ54" s="14"/>
      <c r="BA54" s="14"/>
      <c r="BB54" s="14"/>
      <c r="BC54" s="57"/>
      <c r="BD54" s="18"/>
      <c r="BE54" s="31"/>
      <c r="BF54" s="30"/>
      <c r="BH54" s="33"/>
      <c r="BI54" s="130"/>
      <c r="BM54" s="4">
        <v>30500</v>
      </c>
      <c r="BN54" s="43"/>
      <c r="BO54" s="31"/>
      <c r="BP54" s="31">
        <v>33000</v>
      </c>
      <c r="BQ54" s="43"/>
      <c r="BR54" s="31"/>
      <c r="BS54" s="31">
        <v>29500</v>
      </c>
      <c r="BU54" s="31"/>
      <c r="BV54" s="31">
        <v>767</v>
      </c>
      <c r="BW54" s="43"/>
      <c r="BX54" s="31"/>
      <c r="BY54" s="30">
        <v>1000</v>
      </c>
      <c r="CA54" s="31"/>
      <c r="CB54" s="31">
        <v>1093</v>
      </c>
    </row>
    <row r="55" spans="1:82" x14ac:dyDescent="0.3">
      <c r="A55" s="11" t="s">
        <v>50</v>
      </c>
      <c r="B55" s="14"/>
      <c r="C55" s="14">
        <v>75700</v>
      </c>
      <c r="D55" s="11"/>
      <c r="E55" s="14">
        <v>97430</v>
      </c>
      <c r="F55" s="14"/>
      <c r="G55" s="14"/>
      <c r="H55" s="14"/>
      <c r="I55" s="14">
        <v>279260</v>
      </c>
      <c r="J55" s="18"/>
      <c r="K55" s="14">
        <v>236025</v>
      </c>
      <c r="L55" s="14"/>
      <c r="M55" s="14"/>
      <c r="N55" s="18" t="s">
        <v>7</v>
      </c>
      <c r="O55" s="14">
        <v>68000</v>
      </c>
      <c r="P55" s="14">
        <v>20962</v>
      </c>
      <c r="Q55" s="18" t="s">
        <v>7</v>
      </c>
      <c r="R55" s="70" t="s">
        <v>98</v>
      </c>
      <c r="S55" s="14">
        <v>20684</v>
      </c>
      <c r="T55" s="19"/>
      <c r="U55" s="19"/>
      <c r="V55" s="51" t="s">
        <v>7</v>
      </c>
      <c r="W55" s="19">
        <v>46350</v>
      </c>
      <c r="X55" s="19">
        <v>19689</v>
      </c>
      <c r="Y55" s="19">
        <v>67000</v>
      </c>
      <c r="Z55" s="19">
        <v>28953</v>
      </c>
      <c r="AA55" s="18" t="s">
        <v>7</v>
      </c>
      <c r="AB55" s="19">
        <v>67500</v>
      </c>
      <c r="AC55" s="19">
        <v>30396</v>
      </c>
      <c r="AD55" s="18" t="s">
        <v>7</v>
      </c>
      <c r="AE55" s="19">
        <v>74400</v>
      </c>
      <c r="AF55" s="19">
        <v>28469</v>
      </c>
      <c r="AG55" s="18" t="s">
        <v>7</v>
      </c>
      <c r="AH55" s="14">
        <v>70500</v>
      </c>
      <c r="AI55" s="14">
        <v>29370</v>
      </c>
      <c r="AJ55" s="18"/>
      <c r="AK55" s="14"/>
      <c r="AL55" s="14"/>
      <c r="AM55" s="18"/>
      <c r="AN55" s="14"/>
      <c r="AO55" s="14"/>
      <c r="AP55" s="18"/>
      <c r="AQ55" s="132"/>
      <c r="AR55" s="32"/>
      <c r="AS55" s="27"/>
      <c r="AT55" s="27">
        <v>53105</v>
      </c>
      <c r="AU55" s="27"/>
      <c r="AV55" s="27">
        <v>27962</v>
      </c>
      <c r="AW55" s="18"/>
      <c r="AX55" s="31"/>
      <c r="AY55" s="31">
        <v>22914</v>
      </c>
      <c r="AZ55" s="14"/>
      <c r="BA55" s="14">
        <v>15067</v>
      </c>
      <c r="BB55" s="14"/>
      <c r="BC55" s="57">
        <v>628530</v>
      </c>
      <c r="BD55" s="18"/>
      <c r="BE55" s="29">
        <v>92600</v>
      </c>
      <c r="BF55" s="30">
        <v>38116</v>
      </c>
      <c r="BH55" s="130"/>
      <c r="BI55" s="130"/>
      <c r="BN55" s="43"/>
      <c r="BO55" s="31"/>
      <c r="BP55" s="31"/>
      <c r="BQ55" s="43"/>
      <c r="BR55" s="31"/>
      <c r="BS55" s="31"/>
      <c r="BU55" s="31"/>
      <c r="BV55" s="31"/>
      <c r="BW55" s="43"/>
      <c r="BX55" s="31"/>
      <c r="BY55" s="31"/>
      <c r="CA55" s="31"/>
      <c r="CB55" s="31"/>
    </row>
    <row r="56" spans="1:82" x14ac:dyDescent="0.3">
      <c r="A56" s="187" t="s">
        <v>86</v>
      </c>
      <c r="B56" s="14"/>
      <c r="C56" s="14"/>
      <c r="D56" s="11"/>
      <c r="E56" s="14"/>
      <c r="L56" s="14"/>
      <c r="N56" s="51"/>
      <c r="O56" s="14"/>
      <c r="P56" s="14"/>
      <c r="Q56" s="18"/>
      <c r="R56" s="14"/>
      <c r="S56" s="14"/>
      <c r="T56" s="19"/>
      <c r="U56" s="19"/>
      <c r="V56" s="51"/>
      <c r="W56" s="19"/>
      <c r="X56" s="19"/>
      <c r="Y56" s="19"/>
      <c r="Z56" s="19"/>
      <c r="AB56" s="19"/>
      <c r="AC56" s="19"/>
      <c r="AD56" s="18"/>
      <c r="AE56" s="19"/>
      <c r="AF56" s="19"/>
      <c r="AG56" s="51"/>
      <c r="AH56" s="14"/>
      <c r="AI56" s="14"/>
      <c r="AJ56" s="18" t="s">
        <v>7</v>
      </c>
      <c r="AK56" s="14">
        <v>11000</v>
      </c>
      <c r="AL56" s="14">
        <v>3235</v>
      </c>
      <c r="AM56" s="18" t="s">
        <v>7</v>
      </c>
      <c r="AN56" s="14">
        <v>9750</v>
      </c>
      <c r="AO56" s="14">
        <v>3962</v>
      </c>
      <c r="AP56" s="18" t="s">
        <v>7</v>
      </c>
      <c r="AQ56" s="32">
        <v>10200</v>
      </c>
      <c r="AR56" s="32">
        <v>3506</v>
      </c>
      <c r="AS56" s="27"/>
      <c r="AT56" s="27"/>
      <c r="AU56" s="27"/>
      <c r="AV56" s="27"/>
      <c r="AW56" s="18"/>
      <c r="AX56" s="31"/>
      <c r="AY56" s="31"/>
      <c r="AZ56" s="14"/>
      <c r="BA56" s="14"/>
      <c r="BB56" s="14"/>
      <c r="BC56" s="57"/>
      <c r="BD56" s="18"/>
      <c r="BE56" s="31"/>
      <c r="BF56" s="31"/>
      <c r="BG56" s="18" t="s">
        <v>7</v>
      </c>
      <c r="BH56" s="38">
        <v>13750</v>
      </c>
      <c r="BI56" s="34">
        <v>65310</v>
      </c>
      <c r="BJ56" s="4">
        <v>18600</v>
      </c>
      <c r="BK56" s="4">
        <v>93000</v>
      </c>
      <c r="BL56" s="4">
        <v>1750</v>
      </c>
      <c r="BM56" s="4">
        <v>10500</v>
      </c>
      <c r="BN56" s="18" t="s">
        <v>7</v>
      </c>
      <c r="BO56" s="31">
        <v>2637</v>
      </c>
      <c r="BP56" s="31">
        <v>19950</v>
      </c>
      <c r="BQ56" s="18" t="s">
        <v>7</v>
      </c>
      <c r="BR56" s="31">
        <v>3300</v>
      </c>
      <c r="BS56" s="31">
        <v>25650</v>
      </c>
      <c r="BT56" s="18" t="s">
        <v>7</v>
      </c>
      <c r="BU56" s="31">
        <v>2360</v>
      </c>
      <c r="BV56" s="31">
        <v>1246</v>
      </c>
      <c r="BW56" s="18" t="s">
        <v>12</v>
      </c>
      <c r="BX56" s="31">
        <v>233</v>
      </c>
      <c r="BY56" s="31">
        <v>1397</v>
      </c>
      <c r="BZ56" s="133" t="s">
        <v>12</v>
      </c>
      <c r="CA56" s="31">
        <v>141</v>
      </c>
      <c r="CB56" s="31">
        <v>927</v>
      </c>
      <c r="CC56" s="4">
        <v>140</v>
      </c>
      <c r="CD56" s="4">
        <v>860</v>
      </c>
    </row>
    <row r="57" spans="1:82" x14ac:dyDescent="0.3">
      <c r="A57" s="187" t="s">
        <v>87</v>
      </c>
      <c r="B57" s="14"/>
      <c r="C57" s="14"/>
      <c r="D57" s="11"/>
      <c r="E57" s="14"/>
      <c r="L57" s="14"/>
      <c r="N57" s="51"/>
      <c r="O57" s="14"/>
      <c r="P57" s="14"/>
      <c r="Q57" s="18"/>
      <c r="R57" s="14"/>
      <c r="S57" s="14"/>
      <c r="T57" s="19"/>
      <c r="U57" s="19"/>
      <c r="V57" s="51"/>
      <c r="W57" s="19"/>
      <c r="X57" s="19"/>
      <c r="Y57" s="19"/>
      <c r="Z57" s="19"/>
      <c r="AB57" s="19"/>
      <c r="AC57" s="19"/>
      <c r="AD57" s="18"/>
      <c r="AE57" s="19"/>
      <c r="AF57" s="19"/>
      <c r="AG57" s="51"/>
      <c r="AH57" s="14"/>
      <c r="AI57" s="14"/>
      <c r="AJ57" s="18" t="s">
        <v>7</v>
      </c>
      <c r="AK57" s="14">
        <v>1720</v>
      </c>
      <c r="AL57" s="14">
        <v>332</v>
      </c>
      <c r="AM57" s="18" t="s">
        <v>7</v>
      </c>
      <c r="AN57" s="14">
        <v>1400</v>
      </c>
      <c r="AO57" s="14">
        <v>331</v>
      </c>
      <c r="AP57" s="18" t="s">
        <v>7</v>
      </c>
      <c r="AQ57" s="32">
        <v>1470</v>
      </c>
      <c r="AR57" s="32">
        <v>344</v>
      </c>
      <c r="AS57" s="27"/>
      <c r="AT57" s="27"/>
      <c r="AU57" s="27"/>
      <c r="AV57" s="27"/>
      <c r="AW57" s="18"/>
      <c r="AX57" s="31"/>
      <c r="AY57" s="31"/>
      <c r="AZ57" s="14"/>
      <c r="BA57" s="14"/>
      <c r="BB57" s="14"/>
      <c r="BC57" s="14"/>
      <c r="BD57" s="18"/>
      <c r="BE57" s="31"/>
      <c r="BF57" s="31"/>
      <c r="BG57" s="18" t="s">
        <v>7</v>
      </c>
      <c r="BH57" s="38">
        <v>1230</v>
      </c>
      <c r="BI57" s="34">
        <v>3990</v>
      </c>
      <c r="BJ57" s="4">
        <v>1500</v>
      </c>
      <c r="BK57" s="4">
        <v>4876</v>
      </c>
      <c r="BN57" s="18" t="s">
        <v>7</v>
      </c>
      <c r="BO57" s="31">
        <v>500</v>
      </c>
      <c r="BP57" s="31">
        <v>2500</v>
      </c>
      <c r="BQ57" s="18" t="s">
        <v>7</v>
      </c>
      <c r="BR57" s="31">
        <v>1631</v>
      </c>
      <c r="BS57" s="31">
        <v>9570</v>
      </c>
      <c r="BT57" s="18"/>
      <c r="BU57" s="31"/>
      <c r="BV57" s="31"/>
      <c r="BW57" s="18" t="s">
        <v>12</v>
      </c>
      <c r="BX57" s="68">
        <v>1260</v>
      </c>
      <c r="BY57" s="30">
        <v>280</v>
      </c>
      <c r="BZ57" s="18" t="s">
        <v>12</v>
      </c>
      <c r="CA57" s="68">
        <v>1500</v>
      </c>
      <c r="CB57" s="31">
        <v>334</v>
      </c>
    </row>
    <row r="58" spans="1:82" x14ac:dyDescent="0.3">
      <c r="A58" s="187" t="s">
        <v>88</v>
      </c>
      <c r="B58" s="14"/>
      <c r="C58" s="14"/>
      <c r="D58" s="11"/>
      <c r="E58" s="14"/>
      <c r="L58" s="14"/>
      <c r="M58" s="14"/>
      <c r="N58" s="51"/>
      <c r="O58" s="14"/>
      <c r="P58" s="14"/>
      <c r="Q58" s="18"/>
      <c r="R58" s="14"/>
      <c r="S58" s="14"/>
      <c r="T58" s="19"/>
      <c r="U58" s="19"/>
      <c r="V58" s="51"/>
      <c r="W58" s="19"/>
      <c r="X58" s="19"/>
      <c r="Y58" s="19"/>
      <c r="Z58" s="19"/>
      <c r="AB58" s="19"/>
      <c r="AC58" s="19"/>
      <c r="AD58" s="18"/>
      <c r="AE58" s="19"/>
      <c r="AF58" s="19"/>
      <c r="AG58" s="51"/>
      <c r="AH58" s="14"/>
      <c r="AI58" s="14"/>
      <c r="AJ58" s="18" t="s">
        <v>7</v>
      </c>
      <c r="AK58" s="14">
        <v>83850</v>
      </c>
      <c r="AL58" s="14">
        <v>35529</v>
      </c>
      <c r="AM58" s="18" t="s">
        <v>7</v>
      </c>
      <c r="AN58" s="69">
        <v>65345</v>
      </c>
      <c r="AO58" s="14">
        <v>37031</v>
      </c>
      <c r="AP58" s="18" t="s">
        <v>7</v>
      </c>
      <c r="AQ58" s="32">
        <v>91900</v>
      </c>
      <c r="AR58" s="32">
        <v>41642</v>
      </c>
      <c r="AS58" s="27"/>
      <c r="AT58" s="27"/>
      <c r="AU58" s="27"/>
      <c r="AV58" s="27"/>
      <c r="AW58" s="18"/>
      <c r="AX58" s="31"/>
      <c r="AY58" s="31"/>
      <c r="AZ58" s="14"/>
      <c r="BA58" s="14"/>
      <c r="BB58" s="14"/>
      <c r="BC58" s="57"/>
      <c r="BD58" s="18"/>
      <c r="BE58" s="31"/>
      <c r="BF58" s="31"/>
      <c r="BG58" s="18" t="s">
        <v>7</v>
      </c>
      <c r="BH58" s="38">
        <v>87835</v>
      </c>
      <c r="BI58" s="34">
        <v>592870</v>
      </c>
      <c r="BJ58" s="4">
        <v>68990</v>
      </c>
      <c r="BK58" s="4">
        <v>655405</v>
      </c>
      <c r="BL58" s="4">
        <v>27936</v>
      </c>
      <c r="BM58" s="4">
        <v>277395</v>
      </c>
      <c r="BN58" s="43"/>
      <c r="BO58" s="31"/>
      <c r="BP58" s="31">
        <v>693000</v>
      </c>
      <c r="BQ58" s="18" t="s">
        <v>7</v>
      </c>
      <c r="BR58" s="31">
        <v>80900</v>
      </c>
      <c r="BS58" s="29">
        <v>754771</v>
      </c>
      <c r="BT58" s="18" t="s">
        <v>7</v>
      </c>
      <c r="BU58" s="31">
        <v>94407</v>
      </c>
      <c r="BV58" s="31">
        <v>55376</v>
      </c>
      <c r="BW58" s="18" t="s">
        <v>12</v>
      </c>
      <c r="BX58" s="31">
        <v>5378</v>
      </c>
      <c r="BY58" s="31">
        <v>72836</v>
      </c>
      <c r="BZ58" s="133" t="s">
        <v>12</v>
      </c>
      <c r="CA58" s="31">
        <v>4374</v>
      </c>
      <c r="CB58" s="31">
        <v>64467</v>
      </c>
      <c r="CC58" s="4">
        <v>3886</v>
      </c>
      <c r="CD58" s="4">
        <v>58300</v>
      </c>
    </row>
    <row r="59" spans="1:82" x14ac:dyDescent="0.3">
      <c r="A59" s="187" t="s">
        <v>176</v>
      </c>
      <c r="B59" s="14"/>
      <c r="C59" s="14"/>
      <c r="D59" s="11"/>
      <c r="E59" s="14"/>
      <c r="F59" s="11"/>
      <c r="G59" s="11"/>
      <c r="H59" s="11"/>
      <c r="I59" s="11"/>
      <c r="J59" s="11"/>
      <c r="K59" s="11"/>
      <c r="L59" s="14"/>
      <c r="M59" s="14"/>
      <c r="N59" s="51"/>
      <c r="O59" s="14"/>
      <c r="P59" s="14"/>
      <c r="Q59" s="18"/>
      <c r="R59" s="14"/>
      <c r="S59" s="14"/>
      <c r="T59" s="19"/>
      <c r="U59" s="19"/>
      <c r="V59" s="51"/>
      <c r="W59" s="19"/>
      <c r="X59" s="19"/>
      <c r="Y59" s="19"/>
      <c r="Z59" s="19"/>
      <c r="AB59" s="19"/>
      <c r="AC59" s="19"/>
      <c r="AD59" s="18"/>
      <c r="AE59" s="19"/>
      <c r="AF59" s="19"/>
      <c r="AG59" s="51"/>
      <c r="AH59" s="14"/>
      <c r="AI59" s="14"/>
      <c r="AJ59" s="51"/>
      <c r="AK59" s="14"/>
      <c r="AL59" s="14">
        <v>100</v>
      </c>
      <c r="AM59" s="18"/>
      <c r="AN59" s="14"/>
      <c r="AO59" s="14">
        <v>97</v>
      </c>
      <c r="AP59" s="18"/>
      <c r="AQ59" s="132"/>
      <c r="AR59" s="32">
        <v>86</v>
      </c>
      <c r="AS59" s="27"/>
      <c r="AT59" s="27"/>
      <c r="AU59" s="27"/>
      <c r="AV59" s="27"/>
      <c r="AW59" s="18"/>
      <c r="AX59" s="31"/>
      <c r="AY59" s="31"/>
      <c r="AZ59" s="14"/>
      <c r="BA59" s="14"/>
      <c r="BB59" s="14"/>
      <c r="BC59" s="57"/>
      <c r="BD59" s="131"/>
      <c r="BE59" s="31"/>
      <c r="BF59" s="30"/>
      <c r="BG59" s="18"/>
      <c r="BH59" s="130"/>
      <c r="BI59" s="34">
        <v>1280</v>
      </c>
      <c r="BK59" s="4">
        <v>1900</v>
      </c>
      <c r="BM59" s="4">
        <v>120</v>
      </c>
      <c r="BN59" s="43"/>
      <c r="BO59" s="31"/>
      <c r="BP59" s="31">
        <v>11064</v>
      </c>
      <c r="BQ59" s="43"/>
      <c r="BR59" s="31"/>
      <c r="BS59" s="31">
        <v>8472</v>
      </c>
      <c r="BU59" s="31"/>
      <c r="BV59" s="31"/>
      <c r="BW59" s="43"/>
      <c r="BX59" s="31"/>
      <c r="BY59" s="30">
        <v>638</v>
      </c>
      <c r="CA59" s="31"/>
      <c r="CB59" s="31">
        <v>986</v>
      </c>
      <c r="CD59" s="4">
        <v>779</v>
      </c>
    </row>
    <row r="60" spans="1:82" x14ac:dyDescent="0.3">
      <c r="A60" s="224" t="s">
        <v>282</v>
      </c>
      <c r="B60" s="14"/>
      <c r="C60" s="14"/>
      <c r="D60" s="11"/>
      <c r="E60" s="14"/>
      <c r="F60" s="11"/>
      <c r="G60" s="11"/>
      <c r="H60" s="11"/>
      <c r="I60" s="11"/>
      <c r="J60" s="11"/>
      <c r="K60" s="11"/>
      <c r="L60" s="14"/>
      <c r="M60" s="14"/>
      <c r="N60" s="51"/>
      <c r="O60" s="14"/>
      <c r="P60" s="14"/>
      <c r="Q60" s="18"/>
      <c r="R60" s="14"/>
      <c r="S60" s="14"/>
      <c r="T60" s="19"/>
      <c r="U60" s="19"/>
      <c r="V60" s="51"/>
      <c r="W60" s="19"/>
      <c r="X60" s="19"/>
      <c r="Y60" s="19"/>
      <c r="Z60" s="19"/>
      <c r="AB60" s="19"/>
      <c r="AC60" s="19"/>
      <c r="AD60" s="18"/>
      <c r="AE60" s="19"/>
      <c r="AF60" s="19"/>
      <c r="AG60" s="51"/>
      <c r="AH60" s="14"/>
      <c r="AI60" s="14"/>
      <c r="AJ60" s="51"/>
      <c r="AK60" s="14"/>
      <c r="AL60" s="14"/>
      <c r="AM60" s="18"/>
      <c r="AN60" s="14"/>
      <c r="AO60" s="14"/>
      <c r="AP60" s="18"/>
      <c r="AQ60" s="132"/>
      <c r="AR60" s="32"/>
      <c r="AS60" s="27"/>
      <c r="AT60" s="27"/>
      <c r="AU60" s="27"/>
      <c r="AV60" s="27"/>
      <c r="AW60" s="18"/>
      <c r="AX60" s="31"/>
      <c r="AY60" s="31"/>
      <c r="AZ60" s="14"/>
      <c r="BA60" s="14"/>
      <c r="BB60" s="14"/>
      <c r="BC60" s="57"/>
      <c r="BD60" s="131"/>
      <c r="BE60" s="31"/>
      <c r="BF60" s="30"/>
      <c r="BG60" s="18"/>
      <c r="BH60" s="130"/>
      <c r="BI60" s="34"/>
      <c r="BN60" s="43"/>
      <c r="BO60" s="31"/>
      <c r="BP60" s="31"/>
      <c r="BQ60" s="43"/>
      <c r="BR60" s="31"/>
      <c r="BS60" s="31"/>
      <c r="BU60" s="31"/>
      <c r="BV60" s="31"/>
      <c r="BW60" s="43"/>
      <c r="BX60" s="31"/>
      <c r="BY60" s="30"/>
      <c r="BZ60" s="133" t="s">
        <v>12</v>
      </c>
      <c r="CB60" s="31"/>
      <c r="CC60" s="4">
        <v>6</v>
      </c>
      <c r="CD60" s="31">
        <v>60</v>
      </c>
    </row>
    <row r="61" spans="1:82" x14ac:dyDescent="0.3">
      <c r="A61" s="18" t="s">
        <v>59</v>
      </c>
      <c r="B61" s="14"/>
      <c r="C61" s="14"/>
      <c r="D61" s="11"/>
      <c r="E61" s="14">
        <v>50</v>
      </c>
      <c r="F61" s="14"/>
      <c r="G61" s="14"/>
      <c r="H61" s="14"/>
      <c r="I61" s="14">
        <v>90</v>
      </c>
      <c r="J61" s="18"/>
      <c r="K61" s="14">
        <v>110</v>
      </c>
      <c r="L61" s="14"/>
      <c r="M61" s="14"/>
      <c r="N61" s="51"/>
      <c r="O61" s="14"/>
      <c r="P61" s="14"/>
      <c r="Q61" s="18"/>
      <c r="R61" s="70"/>
      <c r="S61" s="14"/>
      <c r="T61" s="19"/>
      <c r="U61" s="19"/>
      <c r="V61" s="51"/>
      <c r="W61" s="19"/>
      <c r="X61" s="19"/>
      <c r="Y61" s="19"/>
      <c r="Z61" s="19"/>
      <c r="AB61" s="19"/>
      <c r="AC61" s="19"/>
      <c r="AD61" s="18"/>
      <c r="AE61" s="19"/>
      <c r="AF61" s="19"/>
      <c r="AG61" s="51"/>
      <c r="AH61" s="14"/>
      <c r="AI61" s="14"/>
      <c r="AJ61" s="51"/>
      <c r="AK61" s="14"/>
      <c r="AL61" s="14"/>
      <c r="AM61" s="18"/>
      <c r="AN61" s="14"/>
      <c r="AO61" s="69">
        <v>17</v>
      </c>
      <c r="AP61" s="18"/>
      <c r="AQ61" s="132"/>
      <c r="AR61" s="32">
        <v>16</v>
      </c>
      <c r="AS61" s="27"/>
      <c r="AT61" s="27">
        <v>53</v>
      </c>
      <c r="AU61" s="27"/>
      <c r="AV61" s="27">
        <v>54</v>
      </c>
      <c r="AW61" s="18"/>
      <c r="AX61" s="31"/>
      <c r="AY61" s="31">
        <v>45</v>
      </c>
      <c r="AZ61" s="14"/>
      <c r="BA61" s="14">
        <v>44</v>
      </c>
      <c r="BB61" s="14"/>
      <c r="BC61" s="57">
        <v>705</v>
      </c>
      <c r="BD61" s="131"/>
      <c r="BE61" s="31"/>
      <c r="BF61" s="30">
        <v>45</v>
      </c>
      <c r="BG61" s="131"/>
      <c r="BH61" s="130"/>
      <c r="BI61" s="34">
        <v>643</v>
      </c>
      <c r="BK61" s="4">
        <v>660</v>
      </c>
      <c r="BN61" s="43"/>
      <c r="BO61" s="31"/>
      <c r="BP61" s="31"/>
      <c r="BQ61" s="43"/>
      <c r="BR61" s="31"/>
      <c r="BS61" s="31"/>
      <c r="BU61" s="31"/>
      <c r="BV61" s="31"/>
      <c r="BW61" s="43"/>
      <c r="BX61" s="31"/>
      <c r="BY61" s="31"/>
      <c r="CA61" s="31"/>
      <c r="CB61" s="31"/>
    </row>
    <row r="62" spans="1:82" x14ac:dyDescent="0.3">
      <c r="A62" s="224" t="s">
        <v>283</v>
      </c>
      <c r="B62" s="14"/>
      <c r="C62" s="14"/>
      <c r="D62" s="11"/>
      <c r="E62" s="14"/>
      <c r="F62" s="14"/>
      <c r="G62" s="14"/>
      <c r="H62" s="14"/>
      <c r="I62" s="14"/>
      <c r="J62" s="18"/>
      <c r="K62" s="14"/>
      <c r="L62" s="14"/>
      <c r="M62" s="14"/>
      <c r="N62" s="51"/>
      <c r="O62" s="14"/>
      <c r="P62" s="14"/>
      <c r="Q62" s="18"/>
      <c r="R62" s="70"/>
      <c r="S62" s="14"/>
      <c r="T62" s="19"/>
      <c r="U62" s="19"/>
      <c r="V62" s="51"/>
      <c r="W62" s="19"/>
      <c r="X62" s="19"/>
      <c r="Y62" s="19"/>
      <c r="Z62" s="19"/>
      <c r="AB62" s="19"/>
      <c r="AC62" s="19"/>
      <c r="AD62" s="18"/>
      <c r="AE62" s="19"/>
      <c r="AF62" s="19"/>
      <c r="AG62" s="51"/>
      <c r="AH62" s="14"/>
      <c r="AI62" s="14"/>
      <c r="AJ62" s="51"/>
      <c r="AK62" s="14"/>
      <c r="AL62" s="14"/>
      <c r="AM62" s="18"/>
      <c r="AN62" s="14"/>
      <c r="AO62" s="69">
        <v>29</v>
      </c>
      <c r="AP62" s="18"/>
      <c r="AQ62" s="132"/>
      <c r="AR62" s="81">
        <v>31</v>
      </c>
      <c r="AS62" s="27"/>
      <c r="AT62" s="27"/>
      <c r="AU62" s="27"/>
      <c r="AV62" s="27"/>
      <c r="AW62" s="18"/>
      <c r="AX62" s="31"/>
      <c r="AY62" s="31"/>
      <c r="AZ62" s="14"/>
      <c r="BA62" s="14"/>
      <c r="BB62" s="14"/>
      <c r="BC62" s="57"/>
      <c r="BD62" s="131"/>
      <c r="BE62" s="31"/>
      <c r="BF62" s="30"/>
      <c r="BG62" s="131"/>
      <c r="BH62" s="130"/>
      <c r="BI62" s="34"/>
      <c r="BN62" s="43"/>
      <c r="BO62" s="31"/>
      <c r="BP62" s="31"/>
      <c r="BQ62" s="43"/>
      <c r="BR62" s="31"/>
      <c r="BS62" s="31"/>
      <c r="BU62" s="31"/>
      <c r="BV62" s="31"/>
      <c r="BW62" s="43"/>
      <c r="BX62" s="31"/>
      <c r="BY62" s="31"/>
      <c r="CA62" s="31"/>
      <c r="CB62" s="31"/>
    </row>
    <row r="63" spans="1:82" x14ac:dyDescent="0.3">
      <c r="A63" s="20" t="s">
        <v>37</v>
      </c>
      <c r="B63" s="14"/>
      <c r="C63" s="14"/>
      <c r="D63" s="11"/>
      <c r="E63" s="14"/>
      <c r="F63" s="14"/>
      <c r="G63" s="14"/>
      <c r="H63" s="14"/>
      <c r="I63" s="14">
        <v>1150</v>
      </c>
      <c r="J63" s="18"/>
      <c r="K63" s="14">
        <v>1300</v>
      </c>
      <c r="L63" s="14"/>
      <c r="M63" s="14"/>
      <c r="N63" s="51"/>
      <c r="O63" s="14"/>
      <c r="P63" s="14"/>
      <c r="Q63" s="18"/>
      <c r="R63" s="70"/>
      <c r="S63" s="14"/>
      <c r="T63" s="19"/>
      <c r="U63" s="19"/>
      <c r="V63" s="51"/>
      <c r="W63" s="19"/>
      <c r="X63" s="19"/>
      <c r="Y63" s="19"/>
      <c r="Z63" s="19"/>
      <c r="AB63" s="19"/>
      <c r="AC63" s="19">
        <v>645</v>
      </c>
      <c r="AD63" s="18"/>
      <c r="AE63" s="19"/>
      <c r="AF63" s="19">
        <v>608</v>
      </c>
      <c r="AG63" s="51"/>
      <c r="AH63" s="14"/>
      <c r="AI63" s="14">
        <v>636</v>
      </c>
      <c r="AJ63" s="51"/>
      <c r="AK63" s="14"/>
      <c r="AL63" s="14">
        <v>906</v>
      </c>
      <c r="AM63" s="18"/>
      <c r="AN63" s="14"/>
      <c r="AO63" s="14"/>
      <c r="AP63" s="18"/>
      <c r="AQ63" s="132"/>
      <c r="AR63" s="32"/>
      <c r="AS63" s="27"/>
      <c r="AT63" s="27"/>
      <c r="AU63" s="27"/>
      <c r="AV63" s="27"/>
      <c r="AW63" s="18"/>
      <c r="AX63" s="31"/>
      <c r="AY63" s="31"/>
      <c r="AZ63" s="14"/>
      <c r="BA63" s="14"/>
      <c r="BB63" s="14"/>
      <c r="BC63" s="57"/>
      <c r="BD63" s="131"/>
      <c r="BE63" s="31"/>
      <c r="BF63" s="30"/>
      <c r="BG63" s="131"/>
      <c r="BH63" s="130"/>
      <c r="BI63" s="34"/>
      <c r="BN63" s="43"/>
      <c r="BO63" s="31"/>
      <c r="BP63" s="31"/>
      <c r="BQ63" s="43"/>
      <c r="BR63" s="31"/>
      <c r="BS63" s="31"/>
      <c r="BU63" s="31"/>
      <c r="BV63" s="31"/>
      <c r="BW63" s="43"/>
      <c r="BX63" s="31"/>
      <c r="BY63" s="31"/>
      <c r="CA63" s="31"/>
      <c r="CB63" s="31"/>
    </row>
    <row r="64" spans="1:82" x14ac:dyDescent="0.3">
      <c r="A64" s="187" t="s">
        <v>177</v>
      </c>
      <c r="B64" s="11"/>
      <c r="C64" s="11"/>
      <c r="D64" s="11"/>
      <c r="E64" s="11"/>
      <c r="J64" s="18"/>
      <c r="L64" s="14"/>
      <c r="M64" s="14"/>
      <c r="N64" s="51"/>
      <c r="O64" s="14"/>
      <c r="P64" s="14"/>
      <c r="Q64" s="18"/>
      <c r="R64" s="70"/>
      <c r="S64" s="14"/>
      <c r="T64" s="19"/>
      <c r="U64" s="19"/>
      <c r="V64" s="51"/>
      <c r="W64" s="19"/>
      <c r="X64" s="19"/>
      <c r="Y64" s="19"/>
      <c r="Z64" s="19"/>
      <c r="AM64" s="18"/>
      <c r="AN64" s="14"/>
      <c r="AO64" s="69">
        <v>872</v>
      </c>
      <c r="AP64" s="18"/>
      <c r="AQ64" s="132"/>
      <c r="AR64" s="32">
        <v>751</v>
      </c>
      <c r="AS64" s="27"/>
      <c r="AT64" s="27">
        <v>876</v>
      </c>
      <c r="AU64" s="27"/>
      <c r="AV64" s="27">
        <v>886</v>
      </c>
      <c r="AW64" s="18"/>
      <c r="AX64" s="31"/>
      <c r="AY64" s="31">
        <v>799</v>
      </c>
      <c r="AZ64" s="14"/>
      <c r="BA64" s="14">
        <v>714</v>
      </c>
      <c r="BB64" s="14"/>
      <c r="BC64" s="57">
        <v>14760</v>
      </c>
      <c r="BD64" s="131"/>
      <c r="BE64" s="31"/>
      <c r="BF64" s="30">
        <v>1369</v>
      </c>
      <c r="BG64" s="131"/>
      <c r="BH64" s="130"/>
      <c r="BI64" s="34">
        <v>17875</v>
      </c>
      <c r="BJ64" s="4" t="s">
        <v>97</v>
      </c>
      <c r="BK64" s="4">
        <v>18270</v>
      </c>
      <c r="BL64" s="4" t="s">
        <v>97</v>
      </c>
      <c r="BM64" s="4">
        <v>11470</v>
      </c>
      <c r="BN64" s="43"/>
      <c r="BO64" s="31"/>
      <c r="BP64" s="31">
        <v>2300</v>
      </c>
      <c r="BQ64" s="43"/>
      <c r="BR64" s="31"/>
      <c r="BS64" s="31">
        <v>9720</v>
      </c>
      <c r="BU64" s="31"/>
      <c r="BV64" s="31">
        <v>424</v>
      </c>
      <c r="BW64" s="43"/>
      <c r="BX64" s="31"/>
      <c r="BY64" s="29">
        <v>5645</v>
      </c>
      <c r="CA64" s="31"/>
      <c r="CB64" s="29">
        <v>5228</v>
      </c>
      <c r="CD64" s="4">
        <v>1939</v>
      </c>
    </row>
    <row r="65" spans="1:82" x14ac:dyDescent="0.3">
      <c r="A65" s="187" t="s">
        <v>178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4"/>
      <c r="M65" s="14"/>
      <c r="N65" s="51"/>
      <c r="O65" s="14"/>
      <c r="P65" s="14"/>
      <c r="Q65" s="18"/>
      <c r="R65" s="70"/>
      <c r="S65" s="14"/>
      <c r="T65" s="19"/>
      <c r="U65" s="19"/>
      <c r="V65" s="51"/>
      <c r="W65" s="19"/>
      <c r="X65" s="19"/>
      <c r="Y65" s="19"/>
      <c r="Z65" s="19"/>
      <c r="AB65" s="19"/>
      <c r="AC65" s="19"/>
      <c r="AD65" s="18"/>
      <c r="AE65" s="19"/>
      <c r="AF65" s="19"/>
      <c r="AG65" s="51"/>
      <c r="AH65" s="14"/>
      <c r="AI65" s="14"/>
      <c r="AJ65" s="51"/>
      <c r="AK65" s="14"/>
      <c r="AL65" s="14"/>
      <c r="AM65" s="18"/>
      <c r="AN65" s="14"/>
      <c r="AO65" s="69">
        <v>17</v>
      </c>
      <c r="AP65" s="18"/>
      <c r="AQ65" s="132"/>
      <c r="AR65" s="32">
        <v>23</v>
      </c>
      <c r="AS65" s="27"/>
      <c r="AT65" s="27">
        <v>22</v>
      </c>
      <c r="AU65" s="27"/>
      <c r="AV65" s="27">
        <v>25</v>
      </c>
      <c r="AW65" s="18"/>
      <c r="AX65" s="31"/>
      <c r="AY65" s="31">
        <v>30</v>
      </c>
      <c r="AZ65" s="14"/>
      <c r="BA65" s="14">
        <v>26</v>
      </c>
      <c r="BB65" s="14"/>
      <c r="BC65" s="57">
        <v>465</v>
      </c>
      <c r="BD65" s="131"/>
      <c r="BE65" s="31"/>
      <c r="BF65" s="30">
        <v>31</v>
      </c>
      <c r="BG65" s="131"/>
      <c r="BH65" s="130"/>
      <c r="BI65" s="34">
        <v>560</v>
      </c>
      <c r="BJ65" s="4" t="s">
        <v>97</v>
      </c>
      <c r="BK65" s="4">
        <v>845</v>
      </c>
      <c r="BL65" s="4" t="s">
        <v>97</v>
      </c>
      <c r="BM65" s="4">
        <v>720</v>
      </c>
      <c r="BN65" s="43"/>
      <c r="BO65" s="31"/>
      <c r="BP65" s="31">
        <v>1920</v>
      </c>
      <c r="BQ65" s="43"/>
      <c r="BR65" s="31"/>
      <c r="BS65" s="31">
        <v>2860</v>
      </c>
      <c r="BU65" s="31"/>
      <c r="BV65" s="31"/>
      <c r="BW65" s="43"/>
      <c r="BX65" s="31"/>
      <c r="BY65" s="31"/>
      <c r="CA65" s="31"/>
      <c r="CB65" s="31"/>
    </row>
    <row r="66" spans="1:82" x14ac:dyDescent="0.3">
      <c r="A66" s="20" t="s">
        <v>388</v>
      </c>
      <c r="B66" s="14"/>
      <c r="C66" s="14">
        <v>51000</v>
      </c>
      <c r="D66" s="11"/>
      <c r="E66" s="14">
        <v>18000</v>
      </c>
      <c r="F66" s="14"/>
      <c r="G66" s="14"/>
      <c r="H66" s="14"/>
      <c r="I66" s="14">
        <v>25300</v>
      </c>
      <c r="J66" s="18"/>
      <c r="K66" s="14">
        <v>26200</v>
      </c>
      <c r="L66" s="14"/>
      <c r="M66" s="14"/>
      <c r="N66" s="18" t="s">
        <v>7</v>
      </c>
      <c r="O66" s="14">
        <v>1714</v>
      </c>
      <c r="P66" s="14">
        <v>1747</v>
      </c>
      <c r="Q66" s="58" t="s">
        <v>24</v>
      </c>
      <c r="R66" s="70">
        <v>13121</v>
      </c>
      <c r="S66" s="14">
        <v>1702</v>
      </c>
      <c r="T66" s="19"/>
      <c r="U66" s="19"/>
      <c r="V66" s="51" t="s">
        <v>24</v>
      </c>
      <c r="W66" s="19">
        <v>25500</v>
      </c>
      <c r="X66" s="19">
        <v>1143</v>
      </c>
      <c r="Y66" s="19">
        <v>41000</v>
      </c>
      <c r="Z66" s="19">
        <v>1375</v>
      </c>
      <c r="AA66" s="18" t="s">
        <v>24</v>
      </c>
      <c r="AB66" s="37">
        <v>48000</v>
      </c>
      <c r="AC66" s="19">
        <v>1754</v>
      </c>
      <c r="AD66" s="18" t="s">
        <v>24</v>
      </c>
      <c r="AE66" s="37">
        <v>29750</v>
      </c>
      <c r="AF66" s="19">
        <v>1033</v>
      </c>
      <c r="AG66" s="18" t="s">
        <v>24</v>
      </c>
      <c r="AH66" s="14">
        <v>32000</v>
      </c>
      <c r="AI66" s="14">
        <v>1095</v>
      </c>
      <c r="AJ66" s="18" t="s">
        <v>24</v>
      </c>
      <c r="AK66" s="14">
        <v>33400</v>
      </c>
      <c r="AL66" s="14">
        <v>1183</v>
      </c>
      <c r="AM66" s="18" t="s">
        <v>24</v>
      </c>
      <c r="AN66" s="28">
        <v>33650</v>
      </c>
      <c r="AO66" s="14">
        <v>1309</v>
      </c>
      <c r="AP66" s="18" t="s">
        <v>24</v>
      </c>
      <c r="AQ66" s="132"/>
      <c r="AR66" s="32">
        <v>1478</v>
      </c>
      <c r="AS66" s="27">
        <v>35350</v>
      </c>
      <c r="AT66" s="27">
        <v>1898</v>
      </c>
      <c r="AU66" s="47">
        <v>33150</v>
      </c>
      <c r="AV66" s="27">
        <v>1747</v>
      </c>
      <c r="AW66" s="18" t="s">
        <v>24</v>
      </c>
      <c r="AX66" s="31"/>
      <c r="AY66" s="31">
        <v>1226</v>
      </c>
      <c r="AZ66" s="14"/>
      <c r="BA66" s="14">
        <v>1482</v>
      </c>
      <c r="BB66" s="14"/>
      <c r="BC66" s="57">
        <v>36045</v>
      </c>
      <c r="BD66" s="18"/>
      <c r="BE66" s="31"/>
      <c r="BF66" s="30">
        <v>2373</v>
      </c>
      <c r="BG66" s="18"/>
      <c r="BH66" s="130"/>
      <c r="BI66" s="34">
        <v>37720</v>
      </c>
      <c r="BJ66" s="4" t="s">
        <v>97</v>
      </c>
      <c r="BK66" s="4">
        <v>23390</v>
      </c>
      <c r="BL66" s="4" t="s">
        <v>97</v>
      </c>
      <c r="BM66" s="4">
        <v>15362</v>
      </c>
      <c r="BN66" s="43"/>
      <c r="BO66" s="31"/>
      <c r="BP66" s="31">
        <v>24990</v>
      </c>
      <c r="BQ66" s="43"/>
      <c r="BR66" s="31"/>
      <c r="BS66" s="31">
        <v>41914</v>
      </c>
      <c r="BU66" s="31"/>
      <c r="BV66" s="31">
        <v>2067</v>
      </c>
      <c r="BW66" s="63" t="s">
        <v>99</v>
      </c>
      <c r="BX66" s="31"/>
      <c r="BY66" s="31">
        <v>1763</v>
      </c>
      <c r="BZ66" s="20" t="s">
        <v>99</v>
      </c>
      <c r="CA66" s="31"/>
      <c r="CB66" s="31">
        <v>1780</v>
      </c>
      <c r="CC66" s="4">
        <v>288</v>
      </c>
      <c r="CD66" s="4">
        <v>3840</v>
      </c>
    </row>
    <row r="67" spans="1:82" x14ac:dyDescent="0.3">
      <c r="A67" s="20" t="s">
        <v>70</v>
      </c>
      <c r="B67" s="14"/>
      <c r="C67" s="14"/>
      <c r="D67" s="11"/>
      <c r="E67" s="14"/>
      <c r="F67" s="14"/>
      <c r="G67" s="14"/>
      <c r="H67" s="14"/>
      <c r="I67" s="14"/>
      <c r="J67" s="18"/>
      <c r="K67" s="14"/>
      <c r="L67" s="14"/>
      <c r="M67" s="14"/>
      <c r="N67" s="18"/>
      <c r="O67" s="14"/>
      <c r="P67" s="14"/>
      <c r="Q67" s="20"/>
      <c r="R67" s="70"/>
      <c r="S67" s="14"/>
      <c r="T67" s="19"/>
      <c r="U67" s="19"/>
      <c r="V67" s="51"/>
      <c r="W67" s="19"/>
      <c r="X67" s="19"/>
      <c r="Y67" s="19"/>
      <c r="Z67" s="19"/>
      <c r="AA67" s="16"/>
      <c r="AB67" s="52"/>
      <c r="AC67" s="19"/>
      <c r="AD67" s="18"/>
      <c r="AE67" s="52"/>
      <c r="AF67" s="52"/>
      <c r="AG67" s="51"/>
      <c r="AH67" s="14"/>
      <c r="AI67" s="14"/>
      <c r="AJ67" s="51"/>
      <c r="AK67" s="14"/>
      <c r="AL67" s="14"/>
      <c r="AM67" s="18"/>
      <c r="AN67" s="57"/>
      <c r="AO67" s="14"/>
      <c r="AP67" s="18"/>
      <c r="AQ67" s="132"/>
      <c r="AR67" s="32"/>
      <c r="AS67" s="27"/>
      <c r="AT67" s="27"/>
      <c r="AU67" s="75"/>
      <c r="AV67" s="27"/>
      <c r="AW67" s="18"/>
      <c r="AX67" s="31"/>
      <c r="AY67" s="31"/>
      <c r="AZ67" s="14"/>
      <c r="BA67" s="14"/>
      <c r="BB67" s="14"/>
      <c r="BC67" s="57"/>
      <c r="BD67" s="20"/>
      <c r="BE67" s="30"/>
      <c r="BF67" s="30"/>
      <c r="BG67" s="18"/>
      <c r="BH67" s="130"/>
      <c r="BI67" s="34"/>
      <c r="BN67" s="43"/>
      <c r="BO67" s="31"/>
      <c r="BP67" s="31"/>
      <c r="BQ67" s="43"/>
      <c r="BR67" s="31"/>
      <c r="BS67" s="31"/>
      <c r="BU67" s="31"/>
      <c r="BV67" s="31"/>
      <c r="BW67" s="48"/>
      <c r="BX67" s="31"/>
      <c r="BY67" s="31">
        <v>647</v>
      </c>
      <c r="BZ67" s="18"/>
      <c r="CA67" s="31"/>
      <c r="CB67" s="31"/>
      <c r="CD67" s="83">
        <v>420</v>
      </c>
    </row>
    <row r="68" spans="1:82" x14ac:dyDescent="0.3">
      <c r="A68" s="80" t="s">
        <v>100</v>
      </c>
      <c r="B68" s="14"/>
      <c r="C68" s="14">
        <v>2100</v>
      </c>
      <c r="D68" s="11"/>
      <c r="E68" s="14">
        <v>6000</v>
      </c>
      <c r="F68" s="57"/>
      <c r="G68" s="57"/>
      <c r="H68" s="14"/>
      <c r="I68" s="69">
        <v>8900</v>
      </c>
      <c r="J68" s="18"/>
      <c r="K68" s="69">
        <v>8150</v>
      </c>
      <c r="L68" s="14"/>
      <c r="M68" s="14"/>
      <c r="N68" s="18"/>
      <c r="O68" s="14"/>
      <c r="P68" s="14"/>
      <c r="Q68" s="18"/>
      <c r="R68" s="70"/>
      <c r="S68" s="14"/>
      <c r="T68" s="19"/>
      <c r="U68" s="19"/>
      <c r="V68" s="51"/>
      <c r="W68" s="19"/>
      <c r="X68" s="19"/>
      <c r="Y68" s="19"/>
      <c r="Z68" s="19"/>
      <c r="AB68" s="19"/>
      <c r="AC68" s="19"/>
      <c r="AD68" s="18"/>
      <c r="AE68" s="19"/>
      <c r="AF68" s="19"/>
      <c r="AG68" s="51"/>
      <c r="AH68" s="14"/>
      <c r="AI68" s="14"/>
      <c r="AJ68" s="51"/>
      <c r="AK68" s="14"/>
      <c r="AL68" s="14"/>
      <c r="AM68" s="18"/>
      <c r="AN68" s="14"/>
      <c r="AO68" s="14"/>
      <c r="AP68" s="18"/>
      <c r="AQ68" s="132"/>
      <c r="AU68" s="27"/>
      <c r="AW68" s="18"/>
      <c r="BB68" s="14"/>
      <c r="BD68" s="131"/>
      <c r="BE68" s="31"/>
      <c r="BF68" s="31"/>
      <c r="BL68" s="4" t="s">
        <v>97</v>
      </c>
      <c r="BN68" s="43"/>
      <c r="BO68" s="31"/>
      <c r="BP68" s="31"/>
      <c r="BQ68" s="43"/>
      <c r="BR68" s="31"/>
      <c r="BS68" s="31"/>
      <c r="BU68" s="31"/>
      <c r="BV68" s="31"/>
      <c r="BW68" s="43"/>
      <c r="BX68" s="31"/>
      <c r="BY68" s="31"/>
      <c r="CA68" s="31"/>
      <c r="CB68" s="31"/>
    </row>
    <row r="69" spans="1:82" x14ac:dyDescent="0.3">
      <c r="A69" s="11" t="s">
        <v>101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51"/>
      <c r="O69" s="11"/>
      <c r="P69" s="11"/>
      <c r="Q69" s="18"/>
      <c r="R69" s="70"/>
      <c r="S69" s="14"/>
      <c r="T69" s="19"/>
      <c r="U69" s="19"/>
      <c r="V69" s="51"/>
      <c r="W69" s="19"/>
      <c r="X69" s="19"/>
      <c r="Y69" s="19"/>
      <c r="Z69" s="19"/>
      <c r="AB69" s="19"/>
      <c r="AC69" s="19"/>
      <c r="AD69" s="18"/>
      <c r="AE69" s="19"/>
      <c r="AF69" s="19"/>
      <c r="AG69" s="51"/>
      <c r="AH69" s="14"/>
      <c r="AI69" s="14"/>
      <c r="AJ69" s="51"/>
      <c r="AK69" s="14"/>
      <c r="AL69" s="14"/>
      <c r="AM69" s="18"/>
      <c r="AN69" s="14"/>
      <c r="AO69" s="14"/>
      <c r="BD69" s="131"/>
      <c r="BE69" s="31"/>
      <c r="BH69" s="130"/>
      <c r="BI69" s="34"/>
      <c r="BN69" s="43"/>
      <c r="BO69" s="31"/>
      <c r="BP69" s="31">
        <v>6103</v>
      </c>
      <c r="BQ69" s="48"/>
      <c r="BR69" s="31"/>
      <c r="BS69" s="31">
        <v>6450</v>
      </c>
      <c r="BU69" s="31"/>
      <c r="BV69" s="30">
        <v>113</v>
      </c>
      <c r="BW69" s="48"/>
      <c r="BX69" s="30"/>
      <c r="BY69" s="68">
        <v>153</v>
      </c>
      <c r="CA69" s="31"/>
      <c r="CB69" s="68">
        <v>180</v>
      </c>
    </row>
    <row r="70" spans="1:82" x14ac:dyDescent="0.3">
      <c r="A70" s="18" t="s">
        <v>102</v>
      </c>
      <c r="L70" s="11"/>
      <c r="M70" s="11"/>
      <c r="N70" s="51"/>
      <c r="O70" s="11"/>
      <c r="P70" s="11"/>
      <c r="Q70" s="18"/>
      <c r="R70" s="70"/>
      <c r="S70" s="14"/>
      <c r="T70" s="19"/>
      <c r="U70" s="19"/>
      <c r="V70" s="51"/>
      <c r="W70" s="19"/>
      <c r="X70" s="19"/>
      <c r="Y70" s="19"/>
      <c r="Z70" s="19"/>
      <c r="AB70" s="19"/>
      <c r="AC70" s="19"/>
      <c r="AD70" s="18"/>
      <c r="AE70" s="19"/>
      <c r="AF70" s="19"/>
      <c r="AG70" s="51"/>
      <c r="AH70" s="14"/>
      <c r="AI70" s="14"/>
      <c r="AJ70" s="51"/>
      <c r="AK70" s="14"/>
      <c r="AL70" s="14"/>
      <c r="AM70" s="18"/>
      <c r="AN70" s="14"/>
      <c r="AO70" s="14"/>
      <c r="AP70" s="18"/>
      <c r="AQ70" s="132"/>
      <c r="AR70" s="32"/>
      <c r="AS70" s="27"/>
      <c r="AT70" s="27"/>
      <c r="AU70" s="27"/>
      <c r="AV70" s="27"/>
      <c r="AW70" s="18"/>
      <c r="AX70" s="31"/>
      <c r="AY70" s="31"/>
      <c r="AZ70" s="14"/>
      <c r="BA70" s="14"/>
      <c r="BB70" s="14"/>
      <c r="BC70" s="14"/>
      <c r="BD70" s="131"/>
      <c r="BE70" s="31"/>
      <c r="BF70" s="31"/>
      <c r="BH70" s="130"/>
      <c r="BI70" s="34"/>
      <c r="BN70" s="43"/>
      <c r="BO70" s="31"/>
      <c r="BP70" s="31">
        <v>3600</v>
      </c>
      <c r="BQ70" s="48"/>
      <c r="BR70" s="31"/>
      <c r="BS70" s="68">
        <v>7800</v>
      </c>
      <c r="BU70" s="31"/>
      <c r="BV70" s="30"/>
      <c r="BW70" s="48"/>
      <c r="BX70" s="30"/>
      <c r="BY70" s="31"/>
      <c r="CA70" s="31"/>
      <c r="CB70" s="30"/>
    </row>
    <row r="71" spans="1:82" x14ac:dyDescent="0.3">
      <c r="A71" s="18" t="s">
        <v>103</v>
      </c>
      <c r="B71" s="14"/>
      <c r="C71" s="14"/>
      <c r="D71" s="11"/>
      <c r="E71" s="14">
        <v>3250</v>
      </c>
      <c r="F71" s="14"/>
      <c r="G71" s="14"/>
      <c r="H71" s="14"/>
      <c r="I71" s="14">
        <v>550</v>
      </c>
      <c r="J71" s="18"/>
      <c r="K71" s="14">
        <v>650</v>
      </c>
      <c r="L71" s="11"/>
      <c r="M71" s="11"/>
      <c r="N71" s="51"/>
      <c r="O71" s="11"/>
      <c r="P71" s="11"/>
      <c r="Q71" s="18"/>
      <c r="R71" s="70"/>
      <c r="S71" s="14"/>
      <c r="T71" s="19"/>
      <c r="U71" s="19"/>
      <c r="V71" s="51"/>
      <c r="W71" s="19"/>
      <c r="X71" s="19"/>
      <c r="Y71" s="19"/>
      <c r="Z71" s="19"/>
      <c r="AB71" s="19"/>
      <c r="AC71" s="19"/>
      <c r="AD71" s="18"/>
      <c r="AE71" s="19"/>
      <c r="AF71" s="19"/>
      <c r="AG71" s="51"/>
      <c r="AH71" s="14"/>
      <c r="AI71" s="14"/>
      <c r="AJ71" s="51"/>
      <c r="AK71" s="14"/>
      <c r="AL71" s="14"/>
      <c r="AM71" s="18"/>
      <c r="AN71" s="14"/>
      <c r="AO71" s="14"/>
      <c r="AP71" s="18"/>
      <c r="AQ71" s="132"/>
      <c r="AR71" s="32"/>
      <c r="AS71" s="27"/>
      <c r="AT71" s="27"/>
      <c r="AU71" s="27"/>
      <c r="AV71" s="27"/>
      <c r="AW71" s="18"/>
      <c r="AX71" s="31"/>
      <c r="AY71" s="31"/>
      <c r="AZ71" s="14"/>
      <c r="BA71" s="14"/>
      <c r="BB71" s="14"/>
      <c r="BC71" s="57"/>
      <c r="BD71" s="131"/>
      <c r="BE71" s="31"/>
      <c r="BF71" s="30"/>
      <c r="BH71" s="130"/>
      <c r="BI71" s="34"/>
      <c r="BN71" s="43"/>
      <c r="BO71" s="31"/>
      <c r="BP71" s="31"/>
      <c r="BQ71" s="48"/>
      <c r="BR71" s="31"/>
      <c r="BS71" s="31"/>
      <c r="BU71" s="31"/>
      <c r="BV71" s="30"/>
      <c r="BW71" s="48"/>
      <c r="BX71" s="30"/>
      <c r="BY71" s="31"/>
      <c r="CA71" s="31"/>
      <c r="CB71" s="30"/>
    </row>
    <row r="72" spans="1:82" x14ac:dyDescent="0.3">
      <c r="A72" s="184" t="s">
        <v>179</v>
      </c>
      <c r="B72" s="14"/>
      <c r="C72" s="14"/>
      <c r="D72" s="11"/>
      <c r="E72" s="14">
        <v>5200</v>
      </c>
      <c r="F72" s="14"/>
      <c r="G72" s="14"/>
      <c r="H72" s="14"/>
      <c r="I72" s="14">
        <v>6400</v>
      </c>
      <c r="J72" s="18"/>
      <c r="K72" s="14">
        <v>6000</v>
      </c>
      <c r="L72" s="11"/>
      <c r="M72" s="11"/>
      <c r="N72" s="51"/>
      <c r="O72" s="11"/>
      <c r="P72" s="11"/>
      <c r="Q72" s="18"/>
      <c r="R72" s="70"/>
      <c r="S72" s="14"/>
      <c r="T72" s="19"/>
      <c r="U72" s="19"/>
      <c r="V72" s="51"/>
      <c r="W72" s="19"/>
      <c r="X72" s="19"/>
      <c r="Y72" s="19"/>
      <c r="Z72" s="19"/>
      <c r="AB72" s="19"/>
      <c r="AC72" s="19"/>
      <c r="AD72" s="18"/>
      <c r="AE72" s="19"/>
      <c r="AF72" s="19"/>
      <c r="AG72" s="51"/>
      <c r="AH72" s="14"/>
      <c r="AI72" s="14"/>
      <c r="AJ72" s="51"/>
      <c r="AK72" s="14"/>
      <c r="AL72" s="14"/>
      <c r="AM72" s="18"/>
      <c r="AN72" s="14"/>
      <c r="AO72" s="14"/>
      <c r="AP72" s="18"/>
      <c r="AQ72" s="132"/>
      <c r="AU72" s="27"/>
      <c r="AW72" s="18"/>
      <c r="BB72" s="14"/>
      <c r="BC72" s="78"/>
      <c r="BD72" s="131"/>
      <c r="BE72" s="31"/>
      <c r="BF72" s="78"/>
      <c r="BI72" s="78"/>
      <c r="BN72" s="43"/>
      <c r="BO72" s="31"/>
      <c r="BP72" s="31">
        <v>15450</v>
      </c>
      <c r="BQ72" s="43"/>
      <c r="BR72" s="31"/>
      <c r="BS72" s="31">
        <v>15990</v>
      </c>
      <c r="BU72" s="31"/>
      <c r="BV72" s="31">
        <v>1120</v>
      </c>
      <c r="BW72" s="48"/>
      <c r="BX72" s="30"/>
    </row>
    <row r="73" spans="1:82" x14ac:dyDescent="0.3">
      <c r="A73" s="73" t="s">
        <v>45</v>
      </c>
      <c r="B73" s="14"/>
      <c r="C73" s="14"/>
      <c r="D73" s="11"/>
      <c r="E73" s="14"/>
      <c r="F73" s="14"/>
      <c r="G73" s="14"/>
      <c r="H73" s="14"/>
      <c r="I73" s="14"/>
      <c r="J73" s="18"/>
      <c r="K73" s="14"/>
      <c r="L73" s="11"/>
      <c r="M73" s="11"/>
      <c r="N73" s="51"/>
      <c r="O73" s="11"/>
      <c r="P73" s="11"/>
      <c r="Q73" s="18"/>
      <c r="R73" s="70"/>
      <c r="S73" s="14"/>
      <c r="T73" s="19"/>
      <c r="U73" s="19"/>
      <c r="V73" s="51"/>
      <c r="W73" s="19"/>
      <c r="X73" s="19"/>
      <c r="Y73" s="19"/>
      <c r="Z73" s="19"/>
      <c r="AB73" s="19"/>
      <c r="AC73" s="19"/>
      <c r="AD73" s="18"/>
      <c r="AE73" s="19"/>
      <c r="AF73" s="19"/>
      <c r="AG73" s="51"/>
      <c r="AH73" s="14"/>
      <c r="AI73" s="14"/>
      <c r="AJ73" s="51"/>
      <c r="AK73" s="14"/>
      <c r="AL73" s="14"/>
      <c r="AM73" s="18"/>
      <c r="AN73" s="14"/>
      <c r="AO73" s="69">
        <v>487</v>
      </c>
      <c r="AP73" s="18"/>
      <c r="AQ73" s="132"/>
      <c r="AR73" s="81">
        <v>606</v>
      </c>
      <c r="AS73" s="27"/>
      <c r="AT73" s="27">
        <v>664</v>
      </c>
      <c r="AU73" s="27"/>
      <c r="AV73" s="27">
        <v>697</v>
      </c>
      <c r="AW73" s="18"/>
      <c r="AX73" s="31"/>
      <c r="AY73" s="31">
        <v>712</v>
      </c>
      <c r="AZ73" s="14"/>
      <c r="BA73" s="14">
        <v>806</v>
      </c>
      <c r="BB73" s="14"/>
      <c r="BC73" s="57">
        <v>10620</v>
      </c>
      <c r="BD73" s="131"/>
      <c r="BE73" s="31"/>
      <c r="BF73" s="30">
        <v>669</v>
      </c>
      <c r="BH73" s="130"/>
      <c r="BI73" s="34">
        <v>10650</v>
      </c>
      <c r="BJ73" s="4" t="s">
        <v>97</v>
      </c>
      <c r="BK73" s="4">
        <v>10060</v>
      </c>
      <c r="BM73" s="4">
        <v>600</v>
      </c>
      <c r="BN73" s="43"/>
      <c r="BO73" s="31"/>
      <c r="BP73" s="31"/>
      <c r="BQ73" s="43"/>
      <c r="BR73" s="31"/>
      <c r="BS73" s="31"/>
      <c r="BU73" s="31"/>
      <c r="BV73" s="31"/>
      <c r="BW73" s="48"/>
      <c r="BX73" s="30"/>
      <c r="BY73" s="31">
        <v>459</v>
      </c>
      <c r="CA73" s="31"/>
      <c r="CB73" s="30">
        <v>774</v>
      </c>
      <c r="CD73" s="4">
        <v>222</v>
      </c>
    </row>
    <row r="74" spans="1:82" x14ac:dyDescent="0.3">
      <c r="A74" s="183" t="s">
        <v>182</v>
      </c>
      <c r="B74" s="14"/>
      <c r="C74" s="14"/>
      <c r="D74" s="11"/>
      <c r="E74" s="14"/>
      <c r="F74" s="14"/>
      <c r="G74" s="14"/>
      <c r="H74" s="14"/>
      <c r="I74" s="14"/>
      <c r="J74" s="18"/>
      <c r="K74" s="14"/>
      <c r="L74" s="11"/>
      <c r="M74" s="11"/>
      <c r="N74" s="51"/>
      <c r="O74" s="11"/>
      <c r="P74" s="11"/>
      <c r="Q74" s="18"/>
      <c r="R74" s="70"/>
      <c r="S74" s="14"/>
      <c r="T74" s="19"/>
      <c r="U74" s="19"/>
      <c r="V74" s="51"/>
      <c r="W74" s="19"/>
      <c r="X74" s="19"/>
      <c r="Y74" s="19"/>
      <c r="Z74" s="19"/>
      <c r="AB74" s="19"/>
      <c r="AC74" s="19"/>
      <c r="AD74" s="18"/>
      <c r="AE74" s="19"/>
      <c r="AF74" s="19"/>
      <c r="AG74" s="51"/>
      <c r="AH74" s="14"/>
      <c r="AI74" s="14"/>
      <c r="AJ74" s="51"/>
      <c r="AK74" s="14"/>
      <c r="AL74" s="14"/>
      <c r="AM74" s="18"/>
      <c r="AN74" s="14"/>
      <c r="AO74" s="69">
        <v>11</v>
      </c>
      <c r="AP74" s="18"/>
      <c r="AQ74" s="132"/>
      <c r="AR74" s="32">
        <v>17</v>
      </c>
      <c r="AS74" s="27"/>
      <c r="AT74" s="27">
        <v>18</v>
      </c>
      <c r="AU74" s="27"/>
      <c r="AV74" s="27">
        <v>16</v>
      </c>
      <c r="AW74" s="18"/>
      <c r="AX74" s="31"/>
      <c r="AY74" s="31">
        <v>21</v>
      </c>
      <c r="AZ74" s="14"/>
      <c r="BA74" s="14">
        <v>19</v>
      </c>
      <c r="BB74" s="14"/>
      <c r="BC74" s="57">
        <v>285</v>
      </c>
      <c r="BD74" s="131"/>
      <c r="BE74" s="31"/>
      <c r="BF74" s="30">
        <v>23</v>
      </c>
      <c r="BH74" s="130"/>
      <c r="BI74" s="34">
        <v>315</v>
      </c>
      <c r="BK74" s="4">
        <v>280</v>
      </c>
      <c r="BN74" s="43"/>
      <c r="BO74" s="31"/>
      <c r="BP74" s="31"/>
      <c r="BQ74" s="43"/>
      <c r="BR74" s="31"/>
      <c r="BS74" s="31"/>
      <c r="BU74" s="31"/>
      <c r="BV74" s="31"/>
      <c r="BW74" s="48"/>
      <c r="BX74" s="30"/>
      <c r="BY74" s="31"/>
      <c r="CA74" s="31"/>
      <c r="CB74" s="30"/>
    </row>
    <row r="75" spans="1:82" x14ac:dyDescent="0.3">
      <c r="A75" s="224" t="s">
        <v>284</v>
      </c>
      <c r="B75" s="14"/>
      <c r="C75" s="14">
        <v>3500</v>
      </c>
      <c r="D75" s="11"/>
      <c r="E75" s="14">
        <v>3150</v>
      </c>
      <c r="F75" s="14"/>
      <c r="G75" s="14"/>
      <c r="H75" s="57"/>
      <c r="I75" s="14">
        <v>1200</v>
      </c>
      <c r="J75" s="18"/>
      <c r="K75" s="57">
        <v>1350</v>
      </c>
      <c r="L75" s="11"/>
      <c r="M75" s="11"/>
      <c r="N75" s="51"/>
      <c r="O75" s="11"/>
      <c r="P75" s="11"/>
      <c r="Q75" s="18"/>
      <c r="R75" s="70"/>
      <c r="S75" s="14"/>
      <c r="T75" s="19"/>
      <c r="U75" s="19"/>
      <c r="V75" s="51"/>
      <c r="W75" s="19"/>
      <c r="X75" s="19"/>
      <c r="Y75" s="19"/>
      <c r="Z75" s="19"/>
      <c r="AB75" s="19"/>
      <c r="AC75" s="19"/>
      <c r="AD75" s="18"/>
      <c r="AE75" s="19"/>
      <c r="AF75" s="19"/>
      <c r="AG75" s="51"/>
      <c r="AH75" s="14"/>
      <c r="AI75" s="14"/>
      <c r="AJ75" s="51"/>
      <c r="AK75" s="14"/>
      <c r="AL75" s="14"/>
      <c r="AM75" s="18"/>
      <c r="AN75" s="14"/>
      <c r="AO75" s="14"/>
      <c r="AP75" s="18"/>
      <c r="AQ75" s="132"/>
      <c r="AR75" s="32"/>
      <c r="AS75" s="27"/>
      <c r="AT75" s="27"/>
      <c r="AU75" s="27"/>
      <c r="AV75" s="27"/>
      <c r="AW75" s="18"/>
      <c r="AX75" s="31"/>
      <c r="AY75" s="31"/>
      <c r="AZ75" s="14"/>
      <c r="BA75" s="14"/>
      <c r="BB75" s="14"/>
      <c r="BC75" s="57"/>
      <c r="BD75" s="131"/>
      <c r="BE75" s="31"/>
      <c r="BF75" s="30"/>
      <c r="BH75" s="130"/>
      <c r="BI75" s="34"/>
      <c r="BN75" s="43"/>
      <c r="BO75" s="31"/>
      <c r="BP75" s="31"/>
      <c r="BQ75" s="43"/>
      <c r="BR75" s="31"/>
      <c r="BS75" s="31"/>
      <c r="BU75" s="31"/>
      <c r="BV75" s="31"/>
      <c r="BW75" s="48"/>
      <c r="BX75" s="30"/>
      <c r="BY75" s="31"/>
      <c r="CA75" s="31"/>
      <c r="CB75" s="30"/>
    </row>
    <row r="76" spans="1:82" x14ac:dyDescent="0.3">
      <c r="A76" s="11" t="s">
        <v>16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51"/>
      <c r="O76" s="11"/>
      <c r="P76" s="11"/>
      <c r="Q76" s="18"/>
      <c r="R76" s="70"/>
      <c r="S76" s="14"/>
      <c r="T76" s="19"/>
      <c r="U76" s="19"/>
      <c r="V76" s="51"/>
      <c r="W76" s="19"/>
      <c r="X76" s="19"/>
      <c r="Y76" s="19"/>
      <c r="Z76" s="19"/>
      <c r="AB76" s="19"/>
      <c r="AC76" s="19"/>
      <c r="AD76" s="18"/>
      <c r="AE76" s="19"/>
      <c r="AF76" s="19"/>
      <c r="AG76" s="51"/>
      <c r="AH76" s="14"/>
      <c r="AI76" s="14"/>
      <c r="AJ76" s="51"/>
      <c r="AK76" s="14"/>
      <c r="AL76" s="14"/>
      <c r="AM76" s="18"/>
      <c r="AN76" s="14"/>
      <c r="AO76" s="14"/>
      <c r="AP76" s="18"/>
      <c r="AQ76" s="132"/>
      <c r="AR76" s="32"/>
      <c r="AS76" s="27"/>
      <c r="AT76" s="27"/>
      <c r="AU76" s="27"/>
      <c r="AV76" s="27"/>
      <c r="AW76" s="18"/>
      <c r="AX76" s="31"/>
      <c r="AY76" s="31"/>
      <c r="AZ76" s="14"/>
      <c r="BA76" s="14"/>
      <c r="BB76" s="14"/>
      <c r="BC76" s="57"/>
      <c r="BD76" s="131"/>
      <c r="BE76" s="31"/>
      <c r="BF76" s="30"/>
      <c r="BH76" s="130"/>
      <c r="BI76" s="34"/>
      <c r="BM76" s="4">
        <v>1075</v>
      </c>
      <c r="BN76" s="43"/>
      <c r="BO76" s="31"/>
      <c r="BP76" s="31">
        <v>5160</v>
      </c>
      <c r="BQ76" s="48"/>
      <c r="BR76" s="31"/>
      <c r="BS76" s="31">
        <v>4170</v>
      </c>
      <c r="BU76" s="31"/>
      <c r="BV76" s="30">
        <v>60</v>
      </c>
      <c r="BW76" s="48"/>
      <c r="BX76" s="30"/>
      <c r="BY76" s="31"/>
      <c r="CA76" s="31"/>
      <c r="CB76" s="30"/>
    </row>
    <row r="77" spans="1:82" x14ac:dyDescent="0.3">
      <c r="A77" s="11" t="s">
        <v>57</v>
      </c>
      <c r="B77" s="11"/>
      <c r="C77" s="11">
        <v>1800</v>
      </c>
      <c r="D77" s="11"/>
      <c r="E77" s="57">
        <v>1300</v>
      </c>
      <c r="F77" s="14"/>
      <c r="G77" s="14"/>
      <c r="H77" s="14"/>
      <c r="I77" s="14">
        <v>2650</v>
      </c>
      <c r="J77" s="18"/>
      <c r="K77" s="14">
        <v>2850</v>
      </c>
      <c r="L77" s="11"/>
      <c r="M77" s="11"/>
      <c r="N77" s="51"/>
      <c r="O77" s="11"/>
      <c r="P77" s="11"/>
      <c r="Q77" s="18"/>
      <c r="R77" s="70"/>
      <c r="S77" s="14"/>
      <c r="T77" s="19"/>
      <c r="U77" s="19"/>
      <c r="V77" s="51"/>
      <c r="W77" s="19"/>
      <c r="X77" s="19"/>
      <c r="Y77" s="19"/>
      <c r="Z77" s="19"/>
      <c r="AB77" s="19"/>
      <c r="AC77" s="19"/>
      <c r="AD77" s="18"/>
      <c r="AE77" s="19"/>
      <c r="AF77" s="19"/>
      <c r="AG77" s="51"/>
      <c r="AH77" s="14"/>
      <c r="AI77" s="14"/>
      <c r="AJ77" s="51"/>
      <c r="AK77" s="14"/>
      <c r="AL77" s="14"/>
      <c r="AM77" s="18"/>
      <c r="AN77" s="14"/>
      <c r="AO77" s="14"/>
      <c r="AP77" s="18"/>
      <c r="AQ77" s="132"/>
      <c r="AR77" s="32"/>
      <c r="AS77" s="27"/>
      <c r="AT77" s="27"/>
      <c r="AU77" s="27"/>
      <c r="AV77" s="27"/>
      <c r="AW77" s="18"/>
      <c r="AX77" s="31"/>
      <c r="AY77" s="31"/>
      <c r="AZ77" s="14"/>
      <c r="BA77" s="14"/>
      <c r="BB77" s="14"/>
      <c r="BC77" s="57"/>
      <c r="BD77" s="131"/>
      <c r="BE77" s="31"/>
      <c r="BF77" s="30"/>
      <c r="BH77" s="130"/>
      <c r="BI77" s="34"/>
      <c r="BN77" s="43"/>
      <c r="BO77" s="31"/>
      <c r="BP77" s="31"/>
      <c r="BQ77" s="48"/>
      <c r="BR77" s="31"/>
      <c r="BS77" s="31"/>
      <c r="BU77" s="31"/>
      <c r="BV77" s="30"/>
      <c r="BW77" s="48"/>
      <c r="BX77" s="30"/>
      <c r="BY77" s="31"/>
      <c r="CA77" s="31"/>
      <c r="CB77" s="30"/>
    </row>
    <row r="78" spans="1:82" x14ac:dyDescent="0.3">
      <c r="A78" s="181" t="s">
        <v>184</v>
      </c>
      <c r="B78" s="11"/>
      <c r="C78" s="11"/>
      <c r="D78" s="11"/>
      <c r="E78" s="57"/>
      <c r="F78" s="14"/>
      <c r="G78" s="14"/>
      <c r="H78" s="14"/>
      <c r="I78" s="14">
        <v>40</v>
      </c>
      <c r="J78" s="18"/>
      <c r="K78" s="14">
        <v>75</v>
      </c>
      <c r="L78" s="11"/>
      <c r="N78" s="51"/>
      <c r="O78" s="11"/>
      <c r="P78" s="11"/>
      <c r="Q78" s="18"/>
      <c r="R78" s="70"/>
      <c r="S78" s="14"/>
      <c r="T78" s="19"/>
      <c r="U78" s="19"/>
      <c r="V78" s="51"/>
      <c r="W78" s="19"/>
      <c r="X78" s="19"/>
      <c r="Y78" s="19"/>
      <c r="Z78" s="19"/>
      <c r="AB78" s="19"/>
      <c r="AC78" s="19"/>
      <c r="AD78" s="18"/>
      <c r="AE78" s="19"/>
      <c r="AF78" s="19"/>
      <c r="AG78" s="51"/>
      <c r="AH78" s="14"/>
      <c r="AI78" s="14"/>
      <c r="AJ78" s="51"/>
      <c r="AK78" s="14"/>
      <c r="AL78" s="14"/>
      <c r="AM78" s="18"/>
      <c r="AN78" s="14"/>
      <c r="AO78" s="14"/>
      <c r="AP78" s="18"/>
      <c r="AQ78" s="132"/>
      <c r="AR78" s="32"/>
      <c r="AS78" s="27"/>
      <c r="AT78" s="27"/>
      <c r="AU78" s="27"/>
      <c r="AV78" s="27"/>
      <c r="AW78" s="18"/>
      <c r="AX78" s="31"/>
      <c r="AY78" s="31"/>
      <c r="AZ78" s="14"/>
      <c r="BA78" s="14"/>
      <c r="BB78" s="14"/>
      <c r="BC78" s="57"/>
      <c r="BD78" s="131"/>
      <c r="BE78" s="31"/>
      <c r="BF78" s="30"/>
      <c r="BH78" s="130"/>
      <c r="BI78" s="34"/>
      <c r="BN78" s="43"/>
      <c r="BO78" s="31"/>
      <c r="BP78" s="31"/>
      <c r="BQ78" s="48"/>
      <c r="BR78" s="31"/>
      <c r="BS78" s="31"/>
      <c r="BU78" s="31"/>
      <c r="BV78" s="30"/>
      <c r="BW78" s="48"/>
      <c r="BX78" s="30"/>
      <c r="BY78" s="31"/>
      <c r="CA78" s="31"/>
      <c r="CB78" s="30"/>
    </row>
    <row r="79" spans="1:82" x14ac:dyDescent="0.3">
      <c r="A79" s="226" t="s">
        <v>104</v>
      </c>
      <c r="B79" s="11"/>
      <c r="C79" s="11"/>
      <c r="D79" s="11"/>
      <c r="E79" s="57"/>
      <c r="F79" s="14"/>
      <c r="G79" s="14"/>
      <c r="H79" s="57"/>
      <c r="I79" s="14">
        <v>300</v>
      </c>
      <c r="J79" s="18"/>
      <c r="K79" s="57">
        <v>350</v>
      </c>
      <c r="L79" s="11"/>
      <c r="N79" s="51"/>
      <c r="O79" s="11"/>
      <c r="P79" s="11"/>
      <c r="Q79" s="18"/>
      <c r="R79" s="70"/>
      <c r="S79" s="14"/>
      <c r="T79" s="19"/>
      <c r="U79" s="19"/>
      <c r="V79" s="51"/>
      <c r="W79" s="19"/>
      <c r="X79" s="19"/>
      <c r="Y79" s="19"/>
      <c r="Z79" s="19"/>
      <c r="AB79" s="19"/>
      <c r="AC79" s="19"/>
      <c r="AD79" s="18"/>
      <c r="AE79" s="19"/>
      <c r="AF79" s="19"/>
      <c r="AG79" s="51"/>
      <c r="AH79" s="14"/>
      <c r="AI79" s="14"/>
      <c r="AJ79" s="51"/>
      <c r="AK79" s="14"/>
      <c r="AL79" s="14"/>
      <c r="AM79" s="18"/>
      <c r="AN79" s="14"/>
      <c r="AO79" s="14"/>
      <c r="AP79" s="18"/>
      <c r="AQ79" s="132"/>
      <c r="AR79" s="32"/>
      <c r="AS79" s="27"/>
      <c r="AT79" s="27"/>
      <c r="AU79" s="27"/>
      <c r="AV79" s="27"/>
      <c r="AW79" s="18"/>
      <c r="AX79" s="31"/>
      <c r="AY79" s="31"/>
      <c r="AZ79" s="14"/>
      <c r="BA79" s="14"/>
      <c r="BB79" s="14"/>
      <c r="BC79" s="57"/>
      <c r="BD79" s="131"/>
      <c r="BE79" s="31"/>
      <c r="BF79" s="30"/>
      <c r="BH79" s="130"/>
      <c r="BI79" s="34"/>
      <c r="BN79" s="43"/>
      <c r="BO79" s="31"/>
      <c r="BP79" s="31"/>
      <c r="BQ79" s="48"/>
      <c r="BR79" s="31"/>
      <c r="BS79" s="31"/>
      <c r="BU79" s="31"/>
      <c r="BV79" s="30"/>
      <c r="BW79" s="48"/>
      <c r="BX79" s="30"/>
      <c r="BY79" s="31"/>
      <c r="CA79" s="31"/>
      <c r="CB79" s="30"/>
    </row>
    <row r="80" spans="1:82" x14ac:dyDescent="0.3">
      <c r="A80" s="18" t="s">
        <v>61</v>
      </c>
      <c r="B80" s="11"/>
      <c r="C80" s="11"/>
      <c r="D80" s="11"/>
      <c r="E80" s="57"/>
      <c r="F80" s="14"/>
      <c r="G80" s="14"/>
      <c r="H80" s="14"/>
      <c r="I80" s="14">
        <v>1100</v>
      </c>
      <c r="J80" s="18"/>
      <c r="K80" s="14">
        <v>975</v>
      </c>
      <c r="L80" s="11"/>
      <c r="N80" s="51"/>
      <c r="O80" s="11"/>
      <c r="P80" s="11"/>
      <c r="Q80" s="18"/>
      <c r="R80" s="70"/>
      <c r="S80" s="14"/>
      <c r="T80" s="19"/>
      <c r="U80" s="19"/>
      <c r="V80" s="51"/>
      <c r="W80" s="19"/>
      <c r="X80" s="19"/>
      <c r="Y80" s="19"/>
      <c r="Z80" s="19"/>
      <c r="AB80" s="19"/>
      <c r="AC80" s="19"/>
      <c r="AD80" s="18"/>
      <c r="AE80" s="19"/>
      <c r="AF80" s="19"/>
      <c r="AG80" s="51"/>
      <c r="AH80" s="14"/>
      <c r="AI80" s="14"/>
      <c r="AJ80" s="51"/>
      <c r="AK80" s="14"/>
      <c r="AL80" s="14"/>
      <c r="AM80" s="18"/>
      <c r="AN80" s="14"/>
      <c r="AO80" s="14"/>
      <c r="AP80" s="18"/>
      <c r="AQ80" s="132"/>
      <c r="AR80" s="32"/>
      <c r="AS80" s="27"/>
      <c r="AT80" s="27"/>
      <c r="AU80" s="27"/>
      <c r="AV80" s="27"/>
      <c r="AW80" s="18"/>
      <c r="AX80" s="31"/>
      <c r="AY80" s="31"/>
      <c r="AZ80" s="14"/>
      <c r="BA80" s="14"/>
      <c r="BB80" s="14"/>
      <c r="BC80" s="57"/>
      <c r="BD80" s="131"/>
      <c r="BE80" s="31"/>
      <c r="BF80" s="30"/>
      <c r="BH80" s="130"/>
      <c r="BI80" s="34"/>
      <c r="BN80" s="43"/>
      <c r="BO80" s="31"/>
      <c r="BP80" s="31"/>
      <c r="BQ80" s="48"/>
      <c r="BR80" s="31"/>
      <c r="BS80" s="31"/>
      <c r="BU80" s="31"/>
      <c r="BV80" s="30"/>
      <c r="BW80" s="48"/>
      <c r="BX80" s="30"/>
      <c r="BY80" s="31"/>
      <c r="CA80" s="31"/>
      <c r="CB80" s="30"/>
    </row>
    <row r="81" spans="1:82" x14ac:dyDescent="0.3">
      <c r="A81" s="20" t="s">
        <v>19</v>
      </c>
      <c r="B81" s="14"/>
      <c r="C81" s="14">
        <v>8960</v>
      </c>
      <c r="D81" s="11"/>
      <c r="E81" s="14">
        <v>10450</v>
      </c>
      <c r="F81" s="14"/>
      <c r="G81" s="14"/>
      <c r="H81" s="14"/>
      <c r="I81" s="14">
        <v>9730</v>
      </c>
      <c r="J81" s="18"/>
      <c r="K81" s="14">
        <v>10050</v>
      </c>
      <c r="L81" s="14"/>
      <c r="M81" s="14"/>
      <c r="N81" s="18" t="s">
        <v>2</v>
      </c>
      <c r="O81" s="14">
        <v>3334</v>
      </c>
      <c r="P81" s="14">
        <v>662</v>
      </c>
      <c r="Q81" s="18" t="s">
        <v>2</v>
      </c>
      <c r="R81" s="14"/>
      <c r="S81" s="14">
        <v>588</v>
      </c>
      <c r="T81" s="19"/>
      <c r="U81" s="19"/>
      <c r="V81" s="51"/>
      <c r="W81" s="19"/>
      <c r="X81" s="19"/>
      <c r="Y81" s="19"/>
      <c r="Z81" s="19"/>
      <c r="AB81" s="19"/>
      <c r="AC81" s="19"/>
      <c r="AD81" s="18"/>
      <c r="AE81" s="19"/>
      <c r="AF81" s="19"/>
      <c r="AG81" s="51"/>
      <c r="AH81" s="14"/>
      <c r="AI81" s="14"/>
      <c r="AJ81" s="51"/>
      <c r="AK81" s="14"/>
      <c r="AL81" s="14"/>
      <c r="AM81" s="18"/>
      <c r="AN81" s="14"/>
      <c r="AO81" s="14">
        <v>169</v>
      </c>
      <c r="AP81" s="18"/>
      <c r="AQ81" s="132"/>
      <c r="AR81" s="32">
        <v>182</v>
      </c>
      <c r="AS81" s="27"/>
      <c r="AT81" s="27">
        <v>213</v>
      </c>
      <c r="AU81" s="27"/>
      <c r="AV81" s="27">
        <v>242</v>
      </c>
      <c r="AW81" s="18"/>
      <c r="AX81" s="31"/>
      <c r="AY81" s="31">
        <v>238</v>
      </c>
      <c r="AZ81" s="14"/>
      <c r="BA81" s="14">
        <v>284</v>
      </c>
      <c r="BB81" s="14"/>
      <c r="BC81" s="57">
        <v>3660</v>
      </c>
      <c r="BD81" s="131"/>
      <c r="BE81" s="31"/>
      <c r="BF81" s="30">
        <v>227</v>
      </c>
      <c r="BH81" s="130"/>
      <c r="BI81" s="34">
        <v>3285</v>
      </c>
      <c r="BJ81" s="4" t="s">
        <v>97</v>
      </c>
      <c r="BK81" s="4">
        <v>3260</v>
      </c>
      <c r="BL81" s="4" t="s">
        <v>97</v>
      </c>
      <c r="BM81" s="83">
        <v>3320</v>
      </c>
      <c r="BN81" s="43"/>
      <c r="BO81" s="31"/>
      <c r="BP81" s="31">
        <v>13270</v>
      </c>
      <c r="BQ81" s="48"/>
      <c r="BR81" s="31"/>
      <c r="BS81" s="31">
        <v>12300</v>
      </c>
      <c r="BU81" s="31"/>
      <c r="BV81" s="30">
        <v>908</v>
      </c>
      <c r="BW81" s="48"/>
      <c r="BX81" s="30"/>
      <c r="BY81" s="31">
        <v>670</v>
      </c>
      <c r="CA81" s="31"/>
      <c r="CB81" s="30">
        <v>654</v>
      </c>
      <c r="CD81" s="4">
        <v>2</v>
      </c>
    </row>
    <row r="82" spans="1:82" x14ac:dyDescent="0.3">
      <c r="A82" s="20" t="s">
        <v>52</v>
      </c>
      <c r="B82" s="14"/>
      <c r="C82" s="14">
        <v>6090</v>
      </c>
      <c r="D82" s="11"/>
      <c r="E82" s="14">
        <v>9350</v>
      </c>
      <c r="F82" s="14"/>
      <c r="G82" s="14"/>
      <c r="H82" s="14"/>
      <c r="I82" s="14">
        <v>9275</v>
      </c>
      <c r="J82" s="18"/>
      <c r="K82" s="14">
        <v>7960</v>
      </c>
      <c r="L82" s="14"/>
      <c r="M82" s="14"/>
      <c r="N82" s="51"/>
      <c r="O82" s="14"/>
      <c r="P82" s="14"/>
      <c r="Q82" s="18"/>
      <c r="R82" s="14"/>
      <c r="S82" s="14"/>
      <c r="T82" s="19"/>
      <c r="U82" s="19"/>
      <c r="V82" s="51" t="s">
        <v>7</v>
      </c>
      <c r="W82" s="19">
        <v>597</v>
      </c>
      <c r="X82" s="19">
        <v>1177</v>
      </c>
      <c r="Y82" s="19">
        <v>1181</v>
      </c>
      <c r="Z82" s="19">
        <v>1444</v>
      </c>
      <c r="AA82" s="18" t="s">
        <v>7</v>
      </c>
      <c r="AB82" s="19">
        <v>995</v>
      </c>
      <c r="AC82" s="19">
        <v>1322</v>
      </c>
      <c r="AD82" s="18" t="s">
        <v>7</v>
      </c>
      <c r="AE82" s="19">
        <v>825</v>
      </c>
      <c r="AF82" s="19">
        <v>1081</v>
      </c>
      <c r="AG82" s="18" t="s">
        <v>7</v>
      </c>
      <c r="AH82" s="14">
        <v>800</v>
      </c>
      <c r="AI82" s="14">
        <v>1044</v>
      </c>
      <c r="AJ82" s="18"/>
      <c r="AK82" s="14"/>
      <c r="AL82" s="14"/>
      <c r="AM82" s="18"/>
      <c r="AN82" s="14"/>
      <c r="AO82" s="14"/>
      <c r="AP82" s="18"/>
      <c r="AQ82" s="132"/>
      <c r="AR82" s="32"/>
      <c r="AS82" s="27"/>
      <c r="AT82" s="27"/>
      <c r="AU82" s="27"/>
      <c r="AV82" s="27"/>
      <c r="AW82" s="18"/>
      <c r="AX82" s="31"/>
      <c r="AY82" s="31"/>
      <c r="AZ82" s="14"/>
      <c r="BA82" s="14"/>
      <c r="BB82" s="14"/>
      <c r="BC82" s="57"/>
      <c r="BD82" s="131"/>
      <c r="BE82" s="31"/>
      <c r="BF82" s="30"/>
      <c r="BH82" s="130"/>
      <c r="BI82" s="34"/>
      <c r="BN82" s="43"/>
      <c r="BO82" s="31"/>
      <c r="BP82" s="31"/>
      <c r="BQ82" s="48"/>
      <c r="BR82" s="31"/>
      <c r="BS82" s="31"/>
      <c r="BU82" s="31"/>
      <c r="BV82" s="30"/>
      <c r="BW82" s="48"/>
      <c r="BX82" s="30"/>
      <c r="BY82" s="31"/>
      <c r="CA82" s="31"/>
      <c r="CB82" s="30"/>
    </row>
    <row r="83" spans="1:82" x14ac:dyDescent="0.3">
      <c r="A83" s="187" t="s">
        <v>186</v>
      </c>
      <c r="B83" s="14"/>
      <c r="C83" s="14"/>
      <c r="D83" s="11"/>
      <c r="E83" s="14"/>
      <c r="F83" s="11"/>
      <c r="G83" s="11"/>
      <c r="H83" s="11"/>
      <c r="I83" s="11"/>
      <c r="J83" s="11"/>
      <c r="K83" s="11"/>
      <c r="L83" s="14"/>
      <c r="M83" s="14"/>
      <c r="N83" s="51"/>
      <c r="O83" s="14"/>
      <c r="P83" s="14"/>
      <c r="Q83" s="18"/>
      <c r="R83" s="14"/>
      <c r="S83" s="14"/>
      <c r="T83" s="19"/>
      <c r="U83" s="19"/>
      <c r="V83" s="51"/>
      <c r="W83" s="19"/>
      <c r="X83" s="19"/>
      <c r="Y83" s="19"/>
      <c r="Z83" s="19"/>
      <c r="AB83" s="19"/>
      <c r="AC83" s="19"/>
      <c r="AD83" s="18"/>
      <c r="AE83" s="19"/>
      <c r="AF83" s="19"/>
      <c r="AG83" s="51"/>
      <c r="AH83" s="14"/>
      <c r="AI83" s="14"/>
      <c r="AJ83" s="18" t="s">
        <v>7</v>
      </c>
      <c r="AK83" s="14">
        <v>928</v>
      </c>
      <c r="AL83" s="14">
        <v>735</v>
      </c>
      <c r="AM83" s="18" t="s">
        <v>7</v>
      </c>
      <c r="AN83" s="14">
        <v>72</v>
      </c>
      <c r="AO83" s="14">
        <v>283</v>
      </c>
      <c r="AP83" s="18" t="s">
        <v>7</v>
      </c>
      <c r="AQ83" s="132">
        <v>85</v>
      </c>
      <c r="AR83" s="32">
        <v>281</v>
      </c>
      <c r="AS83" s="27">
        <v>78</v>
      </c>
      <c r="AT83" s="27">
        <v>364</v>
      </c>
      <c r="AU83" s="27">
        <v>65</v>
      </c>
      <c r="AV83" s="27">
        <v>325</v>
      </c>
      <c r="AW83" s="18" t="s">
        <v>7</v>
      </c>
      <c r="AX83" s="31"/>
      <c r="AY83" s="31">
        <v>180</v>
      </c>
      <c r="AZ83" s="14"/>
      <c r="BA83" s="14">
        <v>160</v>
      </c>
      <c r="BB83" s="14"/>
      <c r="BC83" s="57">
        <v>8940</v>
      </c>
      <c r="BD83" s="18" t="s">
        <v>7</v>
      </c>
      <c r="BE83" s="31">
        <v>164</v>
      </c>
      <c r="BF83" s="30">
        <v>623</v>
      </c>
      <c r="BG83" s="18" t="s">
        <v>7</v>
      </c>
      <c r="BH83" s="130">
        <v>140</v>
      </c>
      <c r="BI83" s="34">
        <v>8120</v>
      </c>
      <c r="BJ83" s="4">
        <v>140</v>
      </c>
      <c r="BK83" s="4">
        <v>13300</v>
      </c>
      <c r="BL83" s="4" t="s">
        <v>97</v>
      </c>
      <c r="BN83" s="43"/>
      <c r="BO83" s="31"/>
      <c r="BQ83" s="48"/>
      <c r="BR83" s="31"/>
      <c r="BU83" s="31"/>
      <c r="BW83" s="48"/>
      <c r="BX83" s="30"/>
      <c r="CA83" s="31"/>
    </row>
    <row r="84" spans="1:82" x14ac:dyDescent="0.3">
      <c r="A84" s="224" t="s">
        <v>285</v>
      </c>
      <c r="B84" s="14"/>
      <c r="C84" s="14"/>
      <c r="D84" s="11"/>
      <c r="E84" s="14"/>
      <c r="F84" s="11"/>
      <c r="G84" s="11"/>
      <c r="H84" s="11"/>
      <c r="I84" s="11"/>
      <c r="J84" s="11"/>
      <c r="K84" s="11"/>
      <c r="L84" s="14"/>
      <c r="M84" s="14"/>
      <c r="N84" s="51"/>
      <c r="O84" s="14"/>
      <c r="P84" s="14"/>
      <c r="Q84" s="18"/>
      <c r="R84" s="14"/>
      <c r="S84" s="14"/>
      <c r="T84" s="19"/>
      <c r="U84" s="19"/>
      <c r="V84" s="51"/>
      <c r="W84" s="19"/>
      <c r="X84" s="19"/>
      <c r="Y84" s="19"/>
      <c r="Z84" s="19"/>
      <c r="AB84" s="19"/>
      <c r="AC84" s="19"/>
      <c r="AD84" s="18"/>
      <c r="AE84" s="19"/>
      <c r="AF84" s="19"/>
      <c r="AG84" s="51"/>
      <c r="AH84" s="14"/>
      <c r="AI84" s="14"/>
      <c r="AJ84" s="18"/>
      <c r="AK84" s="14"/>
      <c r="AL84" s="14"/>
      <c r="AM84" s="18"/>
      <c r="AN84" s="14"/>
      <c r="AO84" s="14"/>
      <c r="AP84" s="18"/>
      <c r="AQ84" s="132"/>
      <c r="AR84" s="32"/>
      <c r="AS84" s="27"/>
      <c r="AT84" s="27"/>
      <c r="AU84" s="27"/>
      <c r="AV84" s="27"/>
      <c r="AW84" s="18"/>
      <c r="AX84" s="31"/>
      <c r="AY84" s="31"/>
      <c r="AZ84" s="14"/>
      <c r="BA84" s="14"/>
      <c r="BB84" s="14"/>
      <c r="BC84" s="57"/>
      <c r="BD84" s="20"/>
      <c r="BE84" s="30"/>
      <c r="BF84" s="30"/>
      <c r="BG84" s="18" t="s">
        <v>7</v>
      </c>
      <c r="BH84" s="130"/>
      <c r="BI84" s="34"/>
      <c r="BM84" s="4">
        <v>21980</v>
      </c>
      <c r="BN84" s="43"/>
      <c r="BO84" s="31"/>
      <c r="BP84" s="31">
        <v>14013</v>
      </c>
      <c r="BQ84" s="48"/>
      <c r="BR84" s="31"/>
      <c r="BS84" s="31"/>
      <c r="BU84" s="31"/>
      <c r="BV84" s="30"/>
      <c r="BW84" s="48"/>
      <c r="BX84" s="30"/>
      <c r="BY84" s="31"/>
      <c r="CA84" s="31"/>
      <c r="CB84" s="30"/>
    </row>
    <row r="85" spans="1:82" x14ac:dyDescent="0.3">
      <c r="A85" s="224" t="s">
        <v>286</v>
      </c>
      <c r="B85" s="14"/>
      <c r="C85" s="14"/>
      <c r="D85" s="11"/>
      <c r="E85" s="14"/>
      <c r="F85" s="11"/>
      <c r="G85" s="11"/>
      <c r="H85" s="11"/>
      <c r="I85" s="11"/>
      <c r="J85" s="11"/>
      <c r="K85" s="11"/>
      <c r="L85" s="14"/>
      <c r="M85" s="14"/>
      <c r="N85" s="51"/>
      <c r="O85" s="14"/>
      <c r="P85" s="14"/>
      <c r="Q85" s="18"/>
      <c r="R85" s="14"/>
      <c r="S85" s="14"/>
      <c r="T85" s="19"/>
      <c r="U85" s="19"/>
      <c r="V85" s="51"/>
      <c r="W85" s="19"/>
      <c r="X85" s="19"/>
      <c r="Y85" s="19"/>
      <c r="Z85" s="19"/>
      <c r="AB85" s="19"/>
      <c r="AC85" s="19"/>
      <c r="AD85" s="18"/>
      <c r="AE85" s="19"/>
      <c r="AF85" s="19"/>
      <c r="AG85" s="51"/>
      <c r="AH85" s="14"/>
      <c r="AI85" s="14"/>
      <c r="AJ85" s="18"/>
      <c r="AK85" s="14"/>
      <c r="AL85" s="14"/>
      <c r="AM85" s="18"/>
      <c r="AN85" s="14"/>
      <c r="AO85" s="14"/>
      <c r="AP85" s="18"/>
      <c r="AQ85" s="132"/>
      <c r="AR85" s="32"/>
      <c r="AS85" s="27"/>
      <c r="AT85" s="27"/>
      <c r="AU85" s="27"/>
      <c r="AV85" s="27"/>
      <c r="AW85" s="18"/>
      <c r="AX85" s="31"/>
      <c r="AY85" s="31"/>
      <c r="AZ85" s="14"/>
      <c r="BA85" s="14"/>
      <c r="BB85" s="14"/>
      <c r="BC85" s="57"/>
      <c r="BD85" s="20"/>
      <c r="BE85" s="30"/>
      <c r="BF85" s="30"/>
      <c r="BG85" s="18"/>
      <c r="BH85" s="130"/>
      <c r="BI85" s="34"/>
      <c r="BN85" s="43"/>
      <c r="BO85" s="31"/>
      <c r="BP85" s="31"/>
      <c r="BQ85" s="48"/>
      <c r="BR85" s="31"/>
      <c r="BS85" s="31">
        <v>31744</v>
      </c>
      <c r="BU85" s="31"/>
      <c r="BV85" s="30">
        <v>1927</v>
      </c>
      <c r="BW85" s="48"/>
      <c r="BX85" s="30"/>
      <c r="BY85" s="68">
        <v>4835</v>
      </c>
      <c r="CA85" s="31"/>
      <c r="CB85" s="68">
        <v>3534</v>
      </c>
    </row>
    <row r="86" spans="1:82" x14ac:dyDescent="0.3">
      <c r="A86" s="187" t="s">
        <v>190</v>
      </c>
      <c r="B86" s="14"/>
      <c r="C86" s="14"/>
      <c r="D86" s="11"/>
      <c r="E86" s="14"/>
      <c r="F86" s="11"/>
      <c r="G86" s="11"/>
      <c r="H86" s="11"/>
      <c r="I86" s="11"/>
      <c r="J86" s="11"/>
      <c r="K86" s="11"/>
      <c r="L86" s="14"/>
      <c r="M86" s="14"/>
      <c r="N86" s="51"/>
      <c r="O86" s="14"/>
      <c r="P86" s="14"/>
      <c r="Q86" s="18"/>
      <c r="R86" s="14"/>
      <c r="S86" s="14"/>
      <c r="T86" s="19"/>
      <c r="U86" s="19"/>
      <c r="V86" s="51"/>
      <c r="W86" s="19"/>
      <c r="X86" s="19"/>
      <c r="Y86" s="19"/>
      <c r="Z86" s="19"/>
      <c r="AB86" s="19"/>
      <c r="AC86" s="19"/>
      <c r="AD86" s="18"/>
      <c r="AE86" s="19"/>
      <c r="AF86" s="19"/>
      <c r="AG86" s="51"/>
      <c r="AH86" s="14"/>
      <c r="AI86" s="14"/>
      <c r="AJ86" s="18"/>
      <c r="AK86" s="14"/>
      <c r="AL86" s="14"/>
      <c r="AM86" s="18" t="s">
        <v>7</v>
      </c>
      <c r="AN86" s="14">
        <v>867</v>
      </c>
      <c r="AO86" s="14">
        <v>755</v>
      </c>
      <c r="AP86" s="18" t="s">
        <v>7</v>
      </c>
      <c r="AQ86" s="132">
        <v>815</v>
      </c>
      <c r="AR86" s="32">
        <v>705</v>
      </c>
      <c r="AS86" s="27">
        <v>765</v>
      </c>
      <c r="AT86" s="27">
        <v>625</v>
      </c>
      <c r="AU86" s="27">
        <v>788</v>
      </c>
      <c r="AV86" s="27">
        <v>873</v>
      </c>
      <c r="AW86" s="18" t="s">
        <v>7</v>
      </c>
      <c r="AX86" s="31">
        <v>890</v>
      </c>
      <c r="AY86" s="31">
        <v>870</v>
      </c>
      <c r="AZ86" s="14">
        <v>969</v>
      </c>
      <c r="BA86" s="14">
        <v>967</v>
      </c>
      <c r="BB86" s="14"/>
      <c r="BC86" s="57">
        <v>8460</v>
      </c>
      <c r="BD86" s="18" t="s">
        <v>7</v>
      </c>
      <c r="BE86" s="31"/>
      <c r="BF86" s="30">
        <v>538</v>
      </c>
      <c r="BG86" s="18"/>
      <c r="BH86" s="130"/>
      <c r="BI86" s="78">
        <v>8275</v>
      </c>
      <c r="BJ86" s="4" t="s">
        <v>97</v>
      </c>
      <c r="BK86" s="4">
        <v>8495</v>
      </c>
      <c r="BL86" s="4" t="s">
        <v>97</v>
      </c>
      <c r="BM86" s="4">
        <v>26015</v>
      </c>
      <c r="BN86" s="43"/>
      <c r="BO86" s="31"/>
      <c r="BP86" s="31">
        <v>30445</v>
      </c>
      <c r="BQ86" s="48"/>
      <c r="BR86" s="31"/>
      <c r="BS86" s="31">
        <v>38250</v>
      </c>
      <c r="BU86" s="31"/>
      <c r="BV86" s="30">
        <v>1669</v>
      </c>
      <c r="BW86" s="43"/>
      <c r="BX86" s="31"/>
      <c r="BY86" s="68">
        <v>194</v>
      </c>
      <c r="CA86" s="31"/>
      <c r="CB86" s="68">
        <v>914</v>
      </c>
    </row>
    <row r="87" spans="1:82" x14ac:dyDescent="0.3">
      <c r="A87" s="11" t="s">
        <v>17</v>
      </c>
      <c r="B87" s="14"/>
      <c r="C87" s="14"/>
      <c r="D87" s="11"/>
      <c r="E87" s="14"/>
      <c r="F87" s="11"/>
      <c r="G87" s="11"/>
      <c r="H87" s="11"/>
      <c r="I87" s="11"/>
      <c r="J87" s="11"/>
      <c r="K87" s="11"/>
      <c r="L87" s="14"/>
      <c r="M87" s="14"/>
      <c r="N87" s="51"/>
      <c r="O87" s="14"/>
      <c r="P87" s="14"/>
      <c r="Q87" s="18"/>
      <c r="R87" s="14"/>
      <c r="S87" s="14"/>
      <c r="T87" s="19"/>
      <c r="U87" s="19"/>
      <c r="V87" s="51"/>
      <c r="W87" s="19"/>
      <c r="X87" s="19"/>
      <c r="Y87" s="19"/>
      <c r="Z87" s="19"/>
      <c r="AB87" s="19"/>
      <c r="AC87" s="19"/>
      <c r="AD87" s="18"/>
      <c r="AE87" s="19"/>
      <c r="AF87" s="19"/>
      <c r="AG87" s="51"/>
      <c r="AH87" s="14"/>
      <c r="AI87" s="14"/>
      <c r="AJ87" s="51"/>
      <c r="AK87" s="14"/>
      <c r="AL87" s="14"/>
      <c r="AM87" s="18"/>
      <c r="AN87" s="14"/>
      <c r="AO87" s="14"/>
      <c r="AP87" s="18"/>
      <c r="AQ87" s="132"/>
      <c r="AR87" s="32"/>
      <c r="AS87" s="27"/>
      <c r="AT87" s="27"/>
      <c r="AU87" s="27"/>
      <c r="AV87" s="27"/>
      <c r="AW87" s="18"/>
      <c r="AX87" s="31"/>
      <c r="AY87" s="31"/>
      <c r="AZ87" s="14"/>
      <c r="BA87" s="14"/>
      <c r="BB87" s="14"/>
      <c r="BC87" s="57"/>
      <c r="BD87" s="18"/>
      <c r="BE87" s="31"/>
      <c r="BF87" s="30"/>
      <c r="BG87" s="18" t="s">
        <v>18</v>
      </c>
      <c r="BH87" s="130"/>
      <c r="BI87" s="34"/>
      <c r="BL87" s="4">
        <v>230</v>
      </c>
      <c r="BM87" s="4">
        <v>10350</v>
      </c>
      <c r="BN87" s="18" t="s">
        <v>18</v>
      </c>
      <c r="BO87" s="31">
        <v>29</v>
      </c>
      <c r="BP87" s="31">
        <v>1230</v>
      </c>
      <c r="BQ87" s="18" t="s">
        <v>18</v>
      </c>
      <c r="BR87" s="31">
        <v>250</v>
      </c>
      <c r="BS87" s="31">
        <v>10530</v>
      </c>
      <c r="BT87" s="18" t="s">
        <v>18</v>
      </c>
      <c r="BU87" s="31">
        <v>165</v>
      </c>
      <c r="BV87" s="30">
        <v>509</v>
      </c>
      <c r="BW87" s="18" t="s">
        <v>18</v>
      </c>
      <c r="BX87" s="68">
        <v>158</v>
      </c>
      <c r="BY87" s="31">
        <v>542</v>
      </c>
      <c r="BZ87" s="18" t="s">
        <v>18</v>
      </c>
      <c r="CA87" s="68">
        <v>160</v>
      </c>
      <c r="CB87" s="31">
        <v>533</v>
      </c>
      <c r="CD87" s="4">
        <v>880</v>
      </c>
    </row>
    <row r="88" spans="1:82" x14ac:dyDescent="0.3">
      <c r="A88" s="18" t="s">
        <v>62</v>
      </c>
      <c r="B88" s="14"/>
      <c r="C88" s="14"/>
      <c r="D88" s="11"/>
      <c r="E88" s="14"/>
      <c r="F88" s="11"/>
      <c r="G88" s="11"/>
      <c r="H88" s="11"/>
      <c r="I88" s="11">
        <v>45</v>
      </c>
      <c r="J88" s="11"/>
      <c r="K88" s="11">
        <v>65</v>
      </c>
      <c r="L88" s="14"/>
      <c r="M88" s="14"/>
      <c r="N88" s="51"/>
      <c r="O88" s="14"/>
      <c r="P88" s="14"/>
      <c r="Q88" s="18"/>
      <c r="R88" s="14"/>
      <c r="S88" s="14"/>
      <c r="T88" s="19"/>
      <c r="U88" s="19"/>
      <c r="V88" s="51"/>
      <c r="W88" s="19"/>
      <c r="X88" s="19"/>
      <c r="Y88" s="19"/>
      <c r="Z88" s="19"/>
      <c r="AB88" s="19"/>
      <c r="AC88" s="19"/>
      <c r="AD88" s="18"/>
      <c r="AE88" s="19"/>
      <c r="AF88" s="19"/>
      <c r="AG88" s="51"/>
      <c r="AH88" s="14"/>
      <c r="AI88" s="14"/>
      <c r="AJ88" s="51"/>
      <c r="AK88" s="14"/>
      <c r="AL88" s="14"/>
      <c r="AM88" s="18"/>
      <c r="AN88" s="14"/>
      <c r="AO88" s="14"/>
      <c r="AP88" s="18"/>
      <c r="AQ88" s="132"/>
      <c r="AR88" s="32"/>
      <c r="AS88" s="27"/>
      <c r="AT88" s="27"/>
      <c r="AU88" s="27"/>
      <c r="AV88" s="27"/>
      <c r="AW88" s="18"/>
      <c r="AX88" s="31"/>
      <c r="AY88" s="31"/>
      <c r="AZ88" s="14"/>
      <c r="BA88" s="14"/>
      <c r="BB88" s="14"/>
      <c r="BC88" s="57"/>
      <c r="BD88" s="18"/>
      <c r="BE88" s="31"/>
      <c r="BF88" s="30"/>
      <c r="BG88" s="18"/>
      <c r="BH88" s="130"/>
      <c r="BI88" s="34"/>
      <c r="BN88" s="18"/>
      <c r="BO88" s="31"/>
      <c r="BP88" s="31"/>
      <c r="BQ88" s="18"/>
      <c r="BR88" s="31"/>
      <c r="BS88" s="31"/>
      <c r="BU88" s="31"/>
      <c r="BV88" s="30"/>
      <c r="BW88" s="18"/>
      <c r="BX88" s="31"/>
      <c r="BY88" s="31"/>
      <c r="CA88" s="31"/>
      <c r="CB88" s="31"/>
    </row>
    <row r="89" spans="1:82" x14ac:dyDescent="0.3">
      <c r="A89" s="11" t="s">
        <v>38</v>
      </c>
      <c r="B89" s="14"/>
      <c r="C89" s="14">
        <v>4000</v>
      </c>
      <c r="D89" s="11"/>
      <c r="E89" s="14">
        <v>3250</v>
      </c>
      <c r="F89" s="14"/>
      <c r="G89" s="14"/>
      <c r="H89" s="14"/>
      <c r="I89" s="14">
        <v>11145</v>
      </c>
      <c r="J89" s="18"/>
      <c r="K89" s="14">
        <v>11580</v>
      </c>
      <c r="L89" s="14"/>
      <c r="M89" s="14"/>
      <c r="N89" s="51"/>
      <c r="O89" s="14"/>
      <c r="P89" s="14">
        <v>1539</v>
      </c>
      <c r="Q89" s="18"/>
      <c r="R89" s="14"/>
      <c r="S89" s="14">
        <v>1450</v>
      </c>
      <c r="T89" s="19"/>
      <c r="U89" s="19"/>
      <c r="V89" s="51"/>
      <c r="W89" s="19"/>
      <c r="X89" s="19">
        <v>1161</v>
      </c>
      <c r="Y89" s="19"/>
      <c r="Z89" s="19">
        <v>1101</v>
      </c>
      <c r="AB89" s="19"/>
      <c r="AC89" s="19">
        <v>1082</v>
      </c>
      <c r="AD89" s="18"/>
      <c r="AE89" s="19"/>
      <c r="AF89" s="19">
        <v>1123</v>
      </c>
      <c r="AG89" s="51"/>
      <c r="AH89" s="14"/>
      <c r="AI89" s="14">
        <v>1008</v>
      </c>
      <c r="AJ89" s="51"/>
      <c r="AK89" s="14"/>
      <c r="AL89" s="14"/>
      <c r="AM89" s="18"/>
      <c r="AN89" s="14"/>
      <c r="AO89" s="14"/>
      <c r="AP89" s="18"/>
      <c r="AQ89" s="132"/>
      <c r="AR89" s="32"/>
      <c r="AS89" s="27"/>
      <c r="AT89" s="27"/>
      <c r="AU89" s="27"/>
      <c r="AV89" s="27"/>
      <c r="AW89" s="18"/>
      <c r="AX89" s="31"/>
      <c r="AY89" s="31"/>
      <c r="AZ89" s="14"/>
      <c r="BA89" s="14"/>
      <c r="BB89" s="14"/>
      <c r="BC89" s="57"/>
      <c r="BD89" s="18"/>
      <c r="BE89" s="31"/>
      <c r="BF89" s="30"/>
      <c r="BG89" s="18"/>
      <c r="BH89" s="130"/>
      <c r="BI89" s="34"/>
      <c r="BN89" s="18"/>
      <c r="BO89" s="31"/>
      <c r="BP89" s="31"/>
      <c r="BQ89" s="18"/>
      <c r="BR89" s="31"/>
      <c r="BS89" s="31"/>
      <c r="BU89" s="31"/>
      <c r="BV89" s="30"/>
      <c r="BW89" s="18"/>
      <c r="BX89" s="31"/>
      <c r="BY89" s="31"/>
      <c r="CA89" s="31"/>
      <c r="CB89" s="31"/>
    </row>
    <row r="90" spans="1:82" x14ac:dyDescent="0.3">
      <c r="A90" s="180" t="s">
        <v>391</v>
      </c>
      <c r="B90" s="14"/>
      <c r="C90" s="14"/>
      <c r="D90" s="11"/>
      <c r="E90" s="14"/>
      <c r="F90" s="14"/>
      <c r="G90" s="14"/>
      <c r="H90" s="14"/>
      <c r="I90" s="14"/>
      <c r="J90" s="18"/>
      <c r="K90" s="14"/>
      <c r="L90" s="14"/>
      <c r="M90" s="14"/>
      <c r="N90" s="51"/>
      <c r="O90" s="14"/>
      <c r="P90" s="14"/>
      <c r="Q90" s="18"/>
      <c r="R90" s="14"/>
      <c r="S90" s="14"/>
      <c r="T90" s="19"/>
      <c r="U90" s="19"/>
      <c r="V90" s="51"/>
      <c r="W90" s="19"/>
      <c r="X90" s="19"/>
      <c r="Y90" s="19"/>
      <c r="Z90" s="19"/>
      <c r="AB90" s="19"/>
      <c r="AC90" s="19"/>
      <c r="AD90" s="18"/>
      <c r="AE90" s="19"/>
      <c r="AF90" s="19"/>
      <c r="AG90" s="51"/>
      <c r="AH90" s="14"/>
      <c r="AI90" s="14"/>
      <c r="AJ90" s="51"/>
      <c r="AK90" s="14"/>
      <c r="AL90" s="14">
        <v>1088</v>
      </c>
      <c r="AM90" s="18"/>
      <c r="AN90" s="14"/>
      <c r="AO90" s="14">
        <v>1312</v>
      </c>
      <c r="AP90" s="18" t="s">
        <v>18</v>
      </c>
      <c r="AQ90" s="134">
        <v>8750</v>
      </c>
      <c r="AR90" s="32">
        <v>1913</v>
      </c>
      <c r="AS90" s="27">
        <v>6223</v>
      </c>
      <c r="AT90" s="27">
        <v>1676</v>
      </c>
      <c r="AU90" s="27">
        <v>8020</v>
      </c>
      <c r="AV90" s="27">
        <v>2806</v>
      </c>
      <c r="AW90" s="18" t="s">
        <v>18</v>
      </c>
      <c r="AX90" s="31">
        <v>3880</v>
      </c>
      <c r="AY90" s="31">
        <v>902</v>
      </c>
      <c r="AZ90" s="14">
        <v>3540</v>
      </c>
      <c r="BA90" s="14">
        <v>826</v>
      </c>
      <c r="BB90" s="14">
        <v>4939</v>
      </c>
      <c r="BC90" s="57">
        <v>22230</v>
      </c>
      <c r="BD90" s="18" t="s">
        <v>18</v>
      </c>
      <c r="BE90" s="31">
        <v>5855</v>
      </c>
      <c r="BF90" s="30">
        <v>1756</v>
      </c>
      <c r="BG90" s="18" t="s">
        <v>18</v>
      </c>
      <c r="BH90" s="130">
        <v>5495</v>
      </c>
      <c r="BI90" s="34">
        <v>25405</v>
      </c>
      <c r="BJ90" s="4">
        <v>5792</v>
      </c>
      <c r="BK90" s="4">
        <v>24617</v>
      </c>
      <c r="BL90" s="4">
        <v>10300</v>
      </c>
      <c r="BM90" s="4">
        <v>41200</v>
      </c>
      <c r="BN90" s="18" t="s">
        <v>18</v>
      </c>
      <c r="BO90" s="31">
        <v>17000</v>
      </c>
      <c r="BP90" s="29">
        <v>68000</v>
      </c>
      <c r="BQ90" s="18" t="s">
        <v>18</v>
      </c>
      <c r="BR90" s="31">
        <v>9700</v>
      </c>
      <c r="BS90" s="31">
        <v>38800</v>
      </c>
      <c r="BT90" s="15" t="s">
        <v>18</v>
      </c>
      <c r="BU90" s="31">
        <v>10306</v>
      </c>
      <c r="BV90" s="30">
        <v>2747</v>
      </c>
      <c r="BW90" s="58" t="s">
        <v>69</v>
      </c>
      <c r="BX90" s="30">
        <v>209600</v>
      </c>
      <c r="BY90" s="31">
        <v>6987</v>
      </c>
      <c r="BZ90" s="20" t="s">
        <v>69</v>
      </c>
      <c r="CA90" s="30">
        <v>150000</v>
      </c>
      <c r="CB90" s="30">
        <v>5000</v>
      </c>
      <c r="CC90" s="4">
        <v>70500</v>
      </c>
      <c r="CD90" s="4">
        <v>2644</v>
      </c>
    </row>
    <row r="91" spans="1:82" x14ac:dyDescent="0.3">
      <c r="A91" s="180" t="s">
        <v>193</v>
      </c>
      <c r="B91" s="14"/>
      <c r="C91" s="14"/>
      <c r="D91" s="11"/>
      <c r="E91" s="14"/>
      <c r="F91" s="14"/>
      <c r="G91" s="14"/>
      <c r="H91" s="14"/>
      <c r="I91" s="14"/>
      <c r="J91" s="18"/>
      <c r="K91" s="14"/>
      <c r="L91" s="14"/>
      <c r="M91" s="14"/>
      <c r="N91" s="51"/>
      <c r="O91" s="14"/>
      <c r="P91" s="14"/>
      <c r="Q91" s="18"/>
      <c r="R91" s="14"/>
      <c r="S91" s="14"/>
      <c r="T91" s="19"/>
      <c r="U91" s="19"/>
      <c r="V91" s="51"/>
      <c r="W91" s="19"/>
      <c r="X91" s="19"/>
      <c r="Y91" s="19"/>
      <c r="Z91" s="19"/>
      <c r="AB91" s="19"/>
      <c r="AC91" s="19"/>
      <c r="AD91" s="18"/>
      <c r="AE91" s="19"/>
      <c r="AF91" s="19"/>
      <c r="AG91" s="51"/>
      <c r="AH91" s="14"/>
      <c r="AI91" s="14"/>
      <c r="AJ91" s="51"/>
      <c r="AK91" s="14"/>
      <c r="AL91" s="14">
        <v>344</v>
      </c>
      <c r="AM91" s="18"/>
      <c r="AN91" s="14"/>
      <c r="AO91" s="14">
        <v>356</v>
      </c>
      <c r="AP91" s="18"/>
      <c r="AQ91" s="132"/>
      <c r="AR91" s="32">
        <v>366</v>
      </c>
      <c r="AS91" s="27"/>
      <c r="AT91" s="27">
        <v>387</v>
      </c>
      <c r="AU91" s="27"/>
      <c r="AV91" s="27">
        <v>260</v>
      </c>
      <c r="AW91" s="18"/>
      <c r="AX91" s="31"/>
      <c r="AY91" s="30">
        <v>320</v>
      </c>
      <c r="AZ91" s="14"/>
      <c r="BA91" s="14">
        <v>435</v>
      </c>
      <c r="BB91" s="14"/>
      <c r="BC91" s="57">
        <v>5820</v>
      </c>
      <c r="BD91" s="131"/>
      <c r="BE91" s="31"/>
      <c r="BF91" s="30">
        <v>389</v>
      </c>
      <c r="BH91" s="130"/>
      <c r="BI91" s="34">
        <v>5620</v>
      </c>
      <c r="BK91" s="4">
        <v>5570</v>
      </c>
      <c r="BM91" s="4">
        <v>15000</v>
      </c>
      <c r="BN91" s="43"/>
      <c r="BO91" s="31"/>
      <c r="BP91" s="31">
        <v>14920</v>
      </c>
      <c r="BQ91" s="48"/>
      <c r="BR91" s="31"/>
      <c r="BS91" s="31">
        <v>18700</v>
      </c>
      <c r="BU91" s="31"/>
      <c r="BV91" s="30">
        <v>1200</v>
      </c>
      <c r="BW91" s="48"/>
      <c r="BX91" s="30"/>
      <c r="BY91" s="31">
        <v>2112</v>
      </c>
      <c r="CA91" s="31"/>
      <c r="CB91" s="30">
        <v>1800</v>
      </c>
      <c r="CD91" s="4">
        <v>424</v>
      </c>
    </row>
    <row r="92" spans="1:82" x14ac:dyDescent="0.3">
      <c r="A92" s="25" t="s">
        <v>41</v>
      </c>
      <c r="B92" s="14"/>
      <c r="C92" s="14"/>
      <c r="D92" s="11"/>
      <c r="E92" s="14">
        <v>50</v>
      </c>
      <c r="F92" s="14"/>
      <c r="G92" s="14"/>
      <c r="H92" s="14"/>
      <c r="I92" s="14">
        <v>180</v>
      </c>
      <c r="J92" s="18"/>
      <c r="K92" s="14">
        <v>150</v>
      </c>
      <c r="L92" s="14"/>
      <c r="M92" s="14"/>
      <c r="N92" s="51"/>
      <c r="O92" s="14"/>
      <c r="P92" s="14"/>
      <c r="Q92" s="18"/>
      <c r="R92" s="14"/>
      <c r="S92" s="14"/>
      <c r="T92" s="19"/>
      <c r="U92" s="19"/>
      <c r="V92" s="51"/>
      <c r="W92" s="19"/>
      <c r="X92" s="19"/>
      <c r="Y92" s="19"/>
      <c r="Z92" s="19"/>
      <c r="AB92" s="19"/>
      <c r="AC92" s="19"/>
      <c r="AD92" s="18"/>
      <c r="AE92" s="19"/>
      <c r="AF92" s="19"/>
      <c r="AG92" s="51"/>
      <c r="AH92" s="14"/>
      <c r="AI92" s="14"/>
      <c r="AJ92" s="51"/>
      <c r="AK92" s="14"/>
      <c r="AL92" s="14"/>
      <c r="AM92" s="18"/>
      <c r="AN92" s="14"/>
      <c r="AO92" s="14">
        <v>9</v>
      </c>
      <c r="AP92" s="18"/>
      <c r="AQ92" s="132"/>
      <c r="AR92" s="32">
        <v>8</v>
      </c>
      <c r="AS92" s="27"/>
      <c r="AT92" s="27">
        <v>9</v>
      </c>
      <c r="AU92" s="27"/>
      <c r="AV92" s="27">
        <v>10</v>
      </c>
      <c r="AW92" s="18"/>
      <c r="AX92" s="31"/>
      <c r="AY92" s="31"/>
      <c r="AZ92" s="14"/>
      <c r="BA92" s="14">
        <v>12</v>
      </c>
      <c r="BB92" s="14"/>
      <c r="BC92" s="57">
        <v>225</v>
      </c>
      <c r="BD92" s="131"/>
      <c r="BE92" s="31"/>
      <c r="BF92" s="30">
        <v>13</v>
      </c>
      <c r="BH92" s="130"/>
      <c r="BI92" s="34">
        <v>210</v>
      </c>
      <c r="BK92" s="4">
        <v>250</v>
      </c>
      <c r="BM92" s="4">
        <v>800</v>
      </c>
      <c r="BN92" s="43"/>
      <c r="BO92" s="31"/>
      <c r="BP92" s="31">
        <v>5400</v>
      </c>
      <c r="BQ92" s="48"/>
      <c r="BR92" s="31"/>
      <c r="BS92" s="31">
        <v>6000</v>
      </c>
      <c r="BU92" s="31"/>
      <c r="BV92" s="30"/>
      <c r="BW92" s="48"/>
      <c r="BX92" s="30"/>
      <c r="BY92" s="31"/>
      <c r="CA92" s="31"/>
      <c r="CB92" s="30"/>
    </row>
    <row r="93" spans="1:82" x14ac:dyDescent="0.3">
      <c r="A93" s="25" t="s">
        <v>20</v>
      </c>
      <c r="B93" s="14"/>
      <c r="C93" s="14">
        <v>1520000</v>
      </c>
      <c r="D93" s="11"/>
      <c r="E93" s="14">
        <v>1811000</v>
      </c>
      <c r="F93" s="14"/>
      <c r="G93" s="14"/>
      <c r="H93" s="14"/>
      <c r="I93" s="14">
        <v>1586000</v>
      </c>
      <c r="J93" s="18"/>
      <c r="K93" s="14">
        <v>1659000</v>
      </c>
      <c r="L93" s="14"/>
      <c r="M93" s="14"/>
      <c r="N93" s="51"/>
      <c r="O93" s="14"/>
      <c r="P93" s="14">
        <v>216506</v>
      </c>
      <c r="Q93" s="18"/>
      <c r="R93" s="14"/>
      <c r="S93" s="14">
        <v>227761</v>
      </c>
      <c r="T93" s="19"/>
      <c r="U93" s="19"/>
      <c r="V93" s="51"/>
      <c r="W93" s="19"/>
      <c r="X93" s="19">
        <v>302215</v>
      </c>
      <c r="Y93" s="19"/>
      <c r="Z93" s="19">
        <v>307813</v>
      </c>
      <c r="AB93" s="19"/>
      <c r="AC93" s="19">
        <v>227307</v>
      </c>
      <c r="AD93" s="18"/>
      <c r="AE93" s="19"/>
      <c r="AF93" s="19">
        <v>258812</v>
      </c>
      <c r="AG93" s="51"/>
      <c r="AH93" s="14"/>
      <c r="AI93" s="14">
        <v>214167</v>
      </c>
      <c r="AJ93" s="51"/>
      <c r="AK93" s="14"/>
      <c r="AL93" s="14">
        <v>303941</v>
      </c>
      <c r="AM93" s="18"/>
      <c r="AN93" s="14"/>
      <c r="AO93" s="14">
        <v>244436</v>
      </c>
      <c r="AP93" s="18"/>
      <c r="AQ93" s="77"/>
      <c r="AR93" s="32">
        <v>299563</v>
      </c>
      <c r="AS93" s="27"/>
      <c r="AT93" s="27">
        <v>454962</v>
      </c>
      <c r="AU93" s="27"/>
      <c r="AV93" s="27">
        <v>264114</v>
      </c>
      <c r="AW93" s="18"/>
      <c r="AX93" s="31"/>
      <c r="AY93" s="30">
        <v>475341</v>
      </c>
      <c r="AZ93" s="77"/>
      <c r="BA93" s="32">
        <v>566374</v>
      </c>
      <c r="BB93" s="77"/>
      <c r="BC93" s="72">
        <v>10275300</v>
      </c>
      <c r="BD93" s="131"/>
      <c r="BE93" s="31"/>
      <c r="BF93" s="30">
        <v>699200</v>
      </c>
      <c r="BH93" s="130"/>
      <c r="BI93" s="34">
        <v>16194000</v>
      </c>
      <c r="BJ93" s="4" t="s">
        <v>97</v>
      </c>
      <c r="BK93" s="4">
        <v>16939000</v>
      </c>
      <c r="BL93" s="4" t="s">
        <v>97</v>
      </c>
      <c r="BM93" s="4">
        <v>12400000</v>
      </c>
      <c r="BN93" s="43"/>
      <c r="BO93" s="31"/>
      <c r="BP93" s="31">
        <v>5530000</v>
      </c>
      <c r="BQ93" s="48"/>
      <c r="BR93" s="31"/>
      <c r="BS93" s="31">
        <v>10990000</v>
      </c>
      <c r="BU93" s="31"/>
      <c r="BV93" s="30">
        <v>928534</v>
      </c>
      <c r="BW93" s="48"/>
      <c r="BX93" s="30"/>
      <c r="BY93" s="31">
        <v>1994667</v>
      </c>
      <c r="CA93" s="31"/>
      <c r="CB93" s="30">
        <v>2033333</v>
      </c>
      <c r="CD93" s="30">
        <v>1451293</v>
      </c>
    </row>
    <row r="94" spans="1:82" x14ac:dyDescent="0.3">
      <c r="A94" s="25" t="s">
        <v>39</v>
      </c>
      <c r="B94" s="14"/>
      <c r="C94" s="14">
        <v>2320</v>
      </c>
      <c r="D94" s="11"/>
      <c r="E94" s="14">
        <v>8900</v>
      </c>
      <c r="F94" s="14"/>
      <c r="G94" s="14"/>
      <c r="H94" s="14"/>
      <c r="I94" s="14">
        <v>7900</v>
      </c>
      <c r="J94" s="18"/>
      <c r="K94" s="14">
        <v>7900</v>
      </c>
      <c r="L94" s="14"/>
      <c r="M94" s="14"/>
      <c r="N94" s="51"/>
      <c r="O94" s="14"/>
      <c r="P94" s="14"/>
      <c r="Q94" s="18"/>
      <c r="R94" s="14"/>
      <c r="S94" s="14"/>
      <c r="T94" s="19"/>
      <c r="U94" s="19"/>
      <c r="V94" s="51"/>
      <c r="W94" s="19"/>
      <c r="X94" s="19">
        <v>893</v>
      </c>
      <c r="Y94" s="19"/>
      <c r="Z94" s="19">
        <v>753</v>
      </c>
      <c r="AB94" s="19"/>
      <c r="AC94" s="19">
        <v>645</v>
      </c>
      <c r="AD94" s="18"/>
      <c r="AE94" s="19"/>
      <c r="AF94" s="19">
        <v>561</v>
      </c>
      <c r="AG94" s="51"/>
      <c r="AH94" s="14"/>
      <c r="AI94" s="14">
        <v>581</v>
      </c>
      <c r="AJ94" s="51"/>
      <c r="AK94" s="14"/>
      <c r="AL94" s="14"/>
      <c r="AM94" s="18"/>
      <c r="AN94" s="14"/>
      <c r="AO94" s="69">
        <v>307</v>
      </c>
      <c r="AP94" s="18"/>
      <c r="AQ94" s="132"/>
      <c r="AU94" s="27"/>
      <c r="AW94" s="18"/>
      <c r="AX94" s="31"/>
      <c r="AY94" s="30"/>
      <c r="AZ94" s="14"/>
      <c r="BA94" s="14"/>
      <c r="BB94" s="14"/>
      <c r="BC94" s="57"/>
      <c r="BD94" s="131"/>
      <c r="BE94" s="31"/>
      <c r="BF94" s="30"/>
      <c r="BH94" s="130"/>
      <c r="BI94" s="34"/>
      <c r="BN94" s="43"/>
      <c r="BO94" s="31"/>
      <c r="BP94" s="31"/>
      <c r="BQ94" s="48"/>
      <c r="BR94" s="31"/>
      <c r="BS94" s="31"/>
      <c r="BU94" s="31"/>
      <c r="BV94" s="30"/>
      <c r="BW94" s="48"/>
      <c r="BX94" s="30"/>
      <c r="BY94" s="31"/>
      <c r="CA94" s="31"/>
      <c r="CB94" s="30"/>
      <c r="CD94" s="4">
        <v>1099</v>
      </c>
    </row>
    <row r="95" spans="1:82" x14ac:dyDescent="0.3">
      <c r="A95" s="180" t="s">
        <v>194</v>
      </c>
      <c r="B95" s="14"/>
      <c r="C95" s="14"/>
      <c r="D95" s="11"/>
      <c r="E95" s="14"/>
      <c r="F95" s="11"/>
      <c r="G95" s="11"/>
      <c r="H95" s="11"/>
      <c r="I95" s="11"/>
      <c r="J95" s="11"/>
      <c r="K95" s="11"/>
      <c r="AO95" s="69">
        <v>19</v>
      </c>
      <c r="AP95" s="18"/>
      <c r="AQ95" s="132"/>
      <c r="AR95" s="32">
        <v>17</v>
      </c>
      <c r="AS95" s="27"/>
      <c r="AT95" s="27">
        <v>16</v>
      </c>
      <c r="AU95" s="27"/>
      <c r="AV95" s="27">
        <v>18</v>
      </c>
      <c r="AW95" s="18"/>
      <c r="AX95" s="31"/>
      <c r="AY95" s="30">
        <v>20</v>
      </c>
      <c r="AZ95" s="14"/>
      <c r="BA95" s="14">
        <v>197</v>
      </c>
      <c r="BB95" s="14"/>
      <c r="BC95" s="57">
        <v>4200</v>
      </c>
      <c r="BD95" s="131"/>
      <c r="BE95" s="31"/>
      <c r="BF95" s="30">
        <v>312</v>
      </c>
      <c r="BH95" s="130"/>
      <c r="BI95" s="34">
        <v>4520</v>
      </c>
      <c r="BK95" s="4">
        <v>4405</v>
      </c>
      <c r="BM95" s="4">
        <v>2350</v>
      </c>
      <c r="BN95" s="43"/>
      <c r="BO95" s="31"/>
      <c r="BP95" s="31">
        <v>3926</v>
      </c>
      <c r="BQ95" s="48"/>
      <c r="BR95" s="31"/>
      <c r="BS95" s="31">
        <v>2650</v>
      </c>
      <c r="BU95" s="31"/>
      <c r="BV95" s="30">
        <v>153</v>
      </c>
      <c r="BW95" s="48"/>
      <c r="BX95" s="30"/>
      <c r="BY95" s="30">
        <v>169</v>
      </c>
      <c r="CA95" s="31"/>
      <c r="CB95" s="30">
        <v>267</v>
      </c>
    </row>
    <row r="96" spans="1:82" x14ac:dyDescent="0.3">
      <c r="A96" s="180" t="s">
        <v>195</v>
      </c>
      <c r="B96" s="14"/>
      <c r="C96" s="14"/>
      <c r="D96" s="11"/>
      <c r="E96" s="14"/>
      <c r="F96" s="11"/>
      <c r="G96" s="11"/>
      <c r="H96" s="11"/>
      <c r="I96" s="11"/>
      <c r="J96" s="11"/>
      <c r="K96" s="11"/>
      <c r="L96" s="14"/>
      <c r="M96" s="14"/>
      <c r="N96" s="51"/>
      <c r="O96" s="14"/>
      <c r="P96" s="14"/>
      <c r="Q96" s="18"/>
      <c r="R96" s="14"/>
      <c r="S96" s="14"/>
      <c r="T96" s="19"/>
      <c r="U96" s="19"/>
      <c r="V96" s="51"/>
      <c r="W96" s="19"/>
      <c r="X96" s="19"/>
      <c r="Y96" s="19"/>
      <c r="Z96" s="19"/>
      <c r="AB96" s="19"/>
      <c r="AC96" s="19"/>
      <c r="AD96" s="18"/>
      <c r="AE96" s="19"/>
      <c r="AF96" s="19"/>
      <c r="AG96" s="51"/>
      <c r="AH96" s="14"/>
      <c r="AI96" s="14"/>
      <c r="AJ96" s="51"/>
      <c r="AK96" s="14"/>
      <c r="AL96" s="14"/>
      <c r="AM96" s="18"/>
      <c r="AN96" s="14"/>
      <c r="AO96" s="14"/>
      <c r="AP96" s="18"/>
      <c r="AR96" s="32">
        <v>249</v>
      </c>
      <c r="AS96" s="27"/>
      <c r="AT96" s="27">
        <v>424</v>
      </c>
      <c r="AU96" s="27"/>
      <c r="AV96" s="27">
        <v>388</v>
      </c>
      <c r="AW96" s="18"/>
      <c r="AX96" s="31"/>
      <c r="AY96" s="30">
        <v>411</v>
      </c>
      <c r="AZ96" s="14"/>
      <c r="BA96" s="14">
        <v>427</v>
      </c>
      <c r="BB96" s="14"/>
      <c r="BC96" s="57">
        <v>6435</v>
      </c>
      <c r="BD96" s="131"/>
      <c r="BE96" s="31"/>
      <c r="BF96" s="30">
        <v>448</v>
      </c>
      <c r="BH96" s="130"/>
      <c r="BI96" s="34">
        <v>7010</v>
      </c>
      <c r="BJ96" s="4" t="s">
        <v>97</v>
      </c>
      <c r="BK96" s="4">
        <v>6355</v>
      </c>
      <c r="BL96" s="4" t="s">
        <v>97</v>
      </c>
      <c r="BM96" s="4">
        <v>3070</v>
      </c>
      <c r="BN96" s="43"/>
      <c r="BO96" s="31"/>
      <c r="BP96" s="31">
        <v>75930</v>
      </c>
      <c r="BQ96" s="48"/>
      <c r="BR96" s="31"/>
      <c r="BS96" s="31">
        <v>37610</v>
      </c>
      <c r="BU96" s="31"/>
      <c r="BV96" s="30"/>
      <c r="BW96" s="48"/>
      <c r="BX96" s="30"/>
      <c r="BY96" s="30">
        <v>1801</v>
      </c>
      <c r="CA96" s="31"/>
      <c r="CB96" s="30">
        <v>1733</v>
      </c>
    </row>
    <row r="97" spans="1:82" x14ac:dyDescent="0.3">
      <c r="A97" s="25" t="s">
        <v>46</v>
      </c>
      <c r="B97" s="14"/>
      <c r="C97" s="14">
        <v>1500</v>
      </c>
      <c r="D97" s="11"/>
      <c r="E97" s="14"/>
      <c r="F97" s="57"/>
      <c r="G97" s="57"/>
      <c r="H97" s="11"/>
      <c r="I97" s="69">
        <v>2850</v>
      </c>
      <c r="J97" s="11"/>
      <c r="K97" s="69">
        <v>1500</v>
      </c>
      <c r="L97" s="14"/>
      <c r="M97" s="14"/>
      <c r="N97" s="51"/>
      <c r="O97" s="14"/>
      <c r="P97" s="14"/>
      <c r="Q97" s="18"/>
      <c r="R97" s="14"/>
      <c r="S97" s="14"/>
      <c r="T97" s="19"/>
      <c r="U97" s="19"/>
      <c r="V97" s="51"/>
      <c r="W97" s="19"/>
      <c r="X97" s="19"/>
      <c r="Y97" s="19"/>
      <c r="Z97" s="19"/>
      <c r="AB97" s="19"/>
      <c r="AC97" s="19"/>
      <c r="AD97" s="18"/>
      <c r="AE97" s="19"/>
      <c r="AF97" s="19"/>
      <c r="AG97" s="51"/>
      <c r="AH97" s="14"/>
      <c r="AI97" s="14"/>
      <c r="AJ97" s="51"/>
      <c r="AK97" s="14"/>
      <c r="AL97" s="14"/>
      <c r="AM97" s="18"/>
      <c r="AN97" s="14"/>
      <c r="AO97" s="14"/>
      <c r="AP97" s="18"/>
      <c r="AQ97" s="132"/>
      <c r="AR97" s="32"/>
      <c r="AS97" s="27"/>
      <c r="AT97" s="27"/>
      <c r="AU97" s="27"/>
      <c r="AV97" s="27"/>
      <c r="AW97" s="18"/>
      <c r="AX97" s="31"/>
      <c r="AY97" s="31"/>
      <c r="AZ97" s="14"/>
      <c r="BA97" s="14"/>
      <c r="BB97" s="14"/>
      <c r="BC97" s="57"/>
      <c r="BD97" s="131"/>
      <c r="BE97" s="31"/>
      <c r="BF97" s="30"/>
      <c r="BH97" s="130"/>
      <c r="BI97" s="34"/>
      <c r="BM97" s="4">
        <v>4450</v>
      </c>
      <c r="BN97" s="43"/>
      <c r="BO97" s="31"/>
      <c r="BP97" s="31">
        <v>4480</v>
      </c>
      <c r="BQ97" s="48"/>
      <c r="BR97" s="31"/>
      <c r="BS97" s="31">
        <v>4835</v>
      </c>
      <c r="BU97" s="31"/>
      <c r="BV97" s="30"/>
      <c r="BW97" s="48"/>
      <c r="BX97" s="30"/>
      <c r="BY97" s="30">
        <v>355</v>
      </c>
      <c r="CA97" s="31"/>
      <c r="CB97" s="30">
        <v>641</v>
      </c>
      <c r="CD97" s="4">
        <v>225</v>
      </c>
    </row>
    <row r="98" spans="1:82" x14ac:dyDescent="0.3">
      <c r="A98" s="18" t="s">
        <v>63</v>
      </c>
      <c r="B98" s="14"/>
      <c r="C98" s="14">
        <v>22500</v>
      </c>
      <c r="D98" s="11"/>
      <c r="E98" s="14">
        <v>25100</v>
      </c>
      <c r="F98" s="14"/>
      <c r="G98" s="14"/>
      <c r="H98" s="57"/>
      <c r="I98" s="14">
        <v>18555</v>
      </c>
      <c r="J98" s="18"/>
      <c r="K98" s="57">
        <v>18605</v>
      </c>
      <c r="L98" s="14"/>
      <c r="M98" s="14"/>
      <c r="N98" s="51"/>
      <c r="O98" s="14"/>
      <c r="P98" s="14">
        <v>2348</v>
      </c>
      <c r="Q98" s="18"/>
      <c r="R98" s="14"/>
      <c r="S98" s="14">
        <v>1600</v>
      </c>
      <c r="T98" s="19"/>
      <c r="U98" s="19"/>
      <c r="V98" s="51"/>
      <c r="W98" s="11"/>
      <c r="X98" s="19">
        <v>1429</v>
      </c>
      <c r="Y98" s="11"/>
      <c r="Z98" s="19">
        <v>1101</v>
      </c>
      <c r="AB98" s="19"/>
      <c r="AC98" s="19">
        <v>579</v>
      </c>
      <c r="AD98" s="18"/>
      <c r="AE98" s="19"/>
      <c r="AF98" s="37">
        <v>569</v>
      </c>
      <c r="AG98" s="51"/>
      <c r="AH98" s="14"/>
      <c r="AI98" s="14"/>
      <c r="AJ98" s="51"/>
      <c r="AK98" s="14"/>
      <c r="AL98" s="14"/>
      <c r="AM98" s="18"/>
      <c r="AN98" s="14"/>
      <c r="AO98" s="14"/>
      <c r="AP98" s="18"/>
      <c r="AQ98" s="132"/>
      <c r="AR98" s="32"/>
      <c r="AS98" s="27"/>
      <c r="AT98" s="27"/>
      <c r="AU98" s="27"/>
      <c r="AV98" s="27"/>
      <c r="AW98" s="18"/>
      <c r="AX98" s="31"/>
      <c r="AY98" s="30"/>
      <c r="AZ98" s="14"/>
      <c r="BA98" s="14"/>
      <c r="BB98" s="14"/>
      <c r="BC98" s="57"/>
      <c r="BD98" s="131"/>
      <c r="BE98" s="31"/>
      <c r="BF98" s="30"/>
      <c r="BH98" s="130"/>
      <c r="BI98" s="34"/>
      <c r="BN98" s="43"/>
      <c r="BO98" s="31"/>
      <c r="BP98" s="31"/>
      <c r="BQ98" s="48"/>
      <c r="BR98" s="31"/>
      <c r="BS98" s="31"/>
      <c r="BU98" s="31"/>
      <c r="BV98" s="30"/>
      <c r="BW98" s="48"/>
      <c r="BX98" s="30"/>
      <c r="BY98" s="31"/>
      <c r="CA98" s="31"/>
      <c r="CB98" s="30"/>
    </row>
    <row r="99" spans="1:82" x14ac:dyDescent="0.3">
      <c r="A99" s="198" t="s">
        <v>397</v>
      </c>
      <c r="B99" s="14"/>
      <c r="C99" s="14"/>
      <c r="D99" s="11"/>
      <c r="E99" s="14"/>
      <c r="F99" s="11"/>
      <c r="G99" s="11"/>
      <c r="H99" s="11"/>
      <c r="I99" s="11"/>
      <c r="J99" s="11"/>
      <c r="K99" s="11"/>
      <c r="L99" s="14"/>
      <c r="M99" s="14"/>
      <c r="N99" s="51"/>
      <c r="O99" s="14"/>
      <c r="P99" s="14"/>
      <c r="Q99" s="18"/>
      <c r="R99" s="14"/>
      <c r="S99" s="14"/>
      <c r="T99" s="19"/>
      <c r="U99" s="19"/>
      <c r="V99" s="51"/>
      <c r="W99" s="19"/>
      <c r="X99" s="19"/>
      <c r="Y99" s="19"/>
      <c r="Z99" s="19"/>
      <c r="AB99" s="19"/>
      <c r="AC99" s="19"/>
      <c r="AD99" s="18"/>
      <c r="AE99" s="19"/>
      <c r="AF99" s="19"/>
      <c r="AG99" s="51"/>
      <c r="AH99" s="14"/>
      <c r="AI99" s="14"/>
      <c r="AJ99" s="18"/>
      <c r="AK99" s="14"/>
      <c r="AL99" s="14"/>
      <c r="AM99" s="18" t="s">
        <v>7</v>
      </c>
      <c r="AN99" s="14">
        <v>121</v>
      </c>
      <c r="AO99" s="14">
        <v>166</v>
      </c>
      <c r="AP99" s="18" t="s">
        <v>7</v>
      </c>
      <c r="AQ99" s="132">
        <v>126</v>
      </c>
      <c r="AR99" s="32">
        <v>169</v>
      </c>
      <c r="AS99" s="27">
        <v>112</v>
      </c>
      <c r="AT99" s="27">
        <v>224</v>
      </c>
      <c r="AU99" s="27">
        <v>90</v>
      </c>
      <c r="AV99" s="27">
        <v>216</v>
      </c>
      <c r="AW99" s="18" t="s">
        <v>7</v>
      </c>
      <c r="AX99" s="31">
        <v>97</v>
      </c>
      <c r="AY99" s="30">
        <v>154</v>
      </c>
      <c r="AZ99" s="14">
        <v>154</v>
      </c>
      <c r="BA99" s="14">
        <v>157</v>
      </c>
      <c r="BB99" s="14"/>
      <c r="BC99" s="57">
        <v>2415</v>
      </c>
      <c r="BD99" s="18" t="s">
        <v>7</v>
      </c>
      <c r="BE99" s="31"/>
      <c r="BF99" s="30">
        <v>152</v>
      </c>
      <c r="BG99" s="18"/>
      <c r="BH99" s="130"/>
      <c r="BI99" s="34">
        <v>2630</v>
      </c>
      <c r="BJ99" s="4" t="s">
        <v>97</v>
      </c>
      <c r="BK99" s="4">
        <v>2620</v>
      </c>
      <c r="BL99" s="4" t="s">
        <v>97</v>
      </c>
      <c r="BM99" s="4">
        <v>1100</v>
      </c>
      <c r="BN99" s="43"/>
      <c r="BO99" s="31"/>
      <c r="BP99" s="31">
        <v>32285</v>
      </c>
      <c r="BQ99" s="48"/>
      <c r="BR99" s="31"/>
      <c r="BS99" s="31">
        <v>22700</v>
      </c>
      <c r="BU99" s="31"/>
      <c r="BV99" s="30">
        <v>194</v>
      </c>
      <c r="BW99" s="48"/>
      <c r="BX99" s="30"/>
      <c r="CA99" s="31"/>
    </row>
    <row r="100" spans="1:82" x14ac:dyDescent="0.3">
      <c r="A100" s="222" t="s">
        <v>398</v>
      </c>
      <c r="B100" s="14"/>
      <c r="C100" s="14"/>
      <c r="D100" s="11"/>
      <c r="E100" s="14"/>
      <c r="F100" s="11"/>
      <c r="G100" s="11"/>
      <c r="H100" s="11"/>
      <c r="I100" s="11"/>
      <c r="J100" s="11"/>
      <c r="K100" s="11"/>
      <c r="L100" s="14"/>
      <c r="M100" s="14"/>
      <c r="N100" s="51"/>
      <c r="O100" s="14"/>
      <c r="P100" s="14"/>
      <c r="Q100" s="18"/>
      <c r="R100" s="14"/>
      <c r="S100" s="14"/>
      <c r="T100" s="19"/>
      <c r="U100" s="19"/>
      <c r="V100" s="51"/>
      <c r="W100" s="19"/>
      <c r="X100" s="19"/>
      <c r="Y100" s="19"/>
      <c r="Z100" s="19"/>
      <c r="AB100" s="19"/>
      <c r="AC100" s="19"/>
      <c r="AD100" s="18"/>
      <c r="AE100" s="19"/>
      <c r="AF100" s="19"/>
      <c r="AG100" s="51"/>
      <c r="AH100" s="14"/>
      <c r="AI100" s="14"/>
      <c r="AJ100" s="18"/>
      <c r="AK100" s="14"/>
      <c r="AL100" s="14"/>
      <c r="AM100" s="18"/>
      <c r="AN100" s="14"/>
      <c r="AO100" s="14"/>
      <c r="AP100" s="18"/>
      <c r="AQ100" s="132"/>
      <c r="AR100" s="32"/>
      <c r="AS100" s="27"/>
      <c r="AT100" s="27"/>
      <c r="AU100" s="27"/>
      <c r="AV100" s="27"/>
      <c r="AW100" s="18"/>
      <c r="AX100" s="31"/>
      <c r="AY100" s="30"/>
      <c r="AZ100" s="14"/>
      <c r="BA100" s="14"/>
      <c r="BB100" s="14"/>
      <c r="BC100" s="57"/>
      <c r="BD100" s="20"/>
      <c r="BE100" s="30"/>
      <c r="BF100" s="30"/>
      <c r="BG100" s="18"/>
      <c r="BH100" s="130"/>
      <c r="BI100" s="34"/>
      <c r="BN100" s="43"/>
      <c r="BO100" s="31"/>
      <c r="BP100" s="31"/>
      <c r="BQ100" s="48"/>
      <c r="BR100" s="31"/>
      <c r="BS100" s="31"/>
      <c r="BU100" s="31"/>
      <c r="BV100" s="30"/>
      <c r="BW100" s="48"/>
      <c r="BX100" s="30"/>
      <c r="BY100" s="31">
        <v>1040</v>
      </c>
      <c r="CA100" s="31"/>
      <c r="CB100" s="30">
        <v>600</v>
      </c>
    </row>
    <row r="101" spans="1:82" x14ac:dyDescent="0.3">
      <c r="A101" s="180" t="s">
        <v>200</v>
      </c>
      <c r="L101" s="14"/>
      <c r="M101" s="14"/>
      <c r="N101" s="51"/>
      <c r="O101" s="14"/>
      <c r="P101" s="14"/>
      <c r="Q101" s="18"/>
      <c r="R101" s="14"/>
      <c r="S101" s="14"/>
      <c r="T101" s="19"/>
      <c r="U101" s="19"/>
      <c r="V101" s="51"/>
      <c r="W101" s="19"/>
      <c r="X101" s="19"/>
      <c r="Y101" s="19"/>
      <c r="Z101" s="19"/>
      <c r="AB101" s="19"/>
      <c r="AC101" s="19"/>
      <c r="AD101" s="18"/>
      <c r="AE101" s="19"/>
      <c r="AF101" s="19"/>
      <c r="AG101" s="51"/>
      <c r="AH101" s="14"/>
      <c r="AI101" s="14"/>
      <c r="AJ101" s="18"/>
      <c r="AK101" s="14"/>
      <c r="AL101" s="14"/>
      <c r="AM101" s="18"/>
      <c r="AN101" s="14"/>
      <c r="AO101" s="14"/>
      <c r="AP101" s="18"/>
      <c r="AQ101" s="132"/>
      <c r="AR101" s="32"/>
      <c r="AS101" s="27"/>
      <c r="AT101" s="27"/>
      <c r="AU101" s="27"/>
      <c r="AV101" s="27"/>
      <c r="AW101" s="18"/>
      <c r="AX101" s="31"/>
      <c r="AY101" s="30"/>
      <c r="AZ101" s="14"/>
      <c r="BA101" s="14"/>
      <c r="BB101" s="14"/>
      <c r="BC101" s="57"/>
      <c r="BD101" s="18"/>
      <c r="BE101" s="31"/>
      <c r="BF101" s="30"/>
      <c r="BG101" s="15" t="s">
        <v>7</v>
      </c>
      <c r="BH101" s="130"/>
      <c r="BI101" s="34"/>
      <c r="BL101" s="120">
        <v>951</v>
      </c>
      <c r="BM101" s="4">
        <v>12373</v>
      </c>
      <c r="BN101" s="135" t="s">
        <v>18</v>
      </c>
      <c r="BO101" s="31">
        <v>120</v>
      </c>
      <c r="BP101" s="31">
        <v>1200</v>
      </c>
      <c r="BQ101" s="15" t="s">
        <v>7</v>
      </c>
      <c r="BR101" s="31">
        <v>200</v>
      </c>
      <c r="BS101" s="31">
        <v>2500</v>
      </c>
      <c r="BT101" s="15" t="s">
        <v>7</v>
      </c>
      <c r="BU101" s="31">
        <v>333</v>
      </c>
      <c r="BV101" s="30">
        <v>253</v>
      </c>
      <c r="BW101" s="15" t="s">
        <v>7</v>
      </c>
      <c r="BX101" s="29">
        <v>103</v>
      </c>
      <c r="BY101" s="31">
        <v>369</v>
      </c>
      <c r="BZ101" s="20" t="s">
        <v>7</v>
      </c>
      <c r="CA101" s="29">
        <v>178</v>
      </c>
      <c r="CB101" s="30">
        <v>534</v>
      </c>
      <c r="CC101" s="4">
        <v>205</v>
      </c>
      <c r="CD101" s="4">
        <v>335</v>
      </c>
    </row>
    <row r="102" spans="1:82" x14ac:dyDescent="0.3">
      <c r="A102" s="222" t="s">
        <v>198</v>
      </c>
      <c r="L102" s="14"/>
      <c r="M102" s="14"/>
      <c r="N102" s="51"/>
      <c r="O102" s="14"/>
      <c r="P102" s="14"/>
      <c r="Q102" s="18"/>
      <c r="R102" s="14"/>
      <c r="S102" s="14"/>
      <c r="T102" s="19"/>
      <c r="U102" s="19"/>
      <c r="V102" s="51"/>
      <c r="W102" s="19"/>
      <c r="X102" s="19"/>
      <c r="Y102" s="19"/>
      <c r="Z102" s="19"/>
      <c r="AB102" s="19"/>
      <c r="AC102" s="19"/>
      <c r="AD102" s="18"/>
      <c r="AE102" s="19"/>
      <c r="AF102" s="19"/>
      <c r="AG102" s="51"/>
      <c r="AH102" s="14"/>
      <c r="AI102" s="14"/>
      <c r="AJ102" s="18"/>
      <c r="AK102" s="14"/>
      <c r="AL102" s="14"/>
      <c r="AM102" s="18" t="s">
        <v>7</v>
      </c>
      <c r="AN102" s="14">
        <v>345</v>
      </c>
      <c r="AO102" s="14">
        <v>861</v>
      </c>
      <c r="AP102" s="18" t="s">
        <v>7</v>
      </c>
      <c r="AQ102" s="132">
        <v>317</v>
      </c>
      <c r="AR102" s="32">
        <v>892</v>
      </c>
      <c r="AS102" s="27">
        <v>371</v>
      </c>
      <c r="AT102" s="27">
        <v>1039</v>
      </c>
      <c r="AU102" s="27">
        <v>488</v>
      </c>
      <c r="AV102" s="27">
        <v>1484</v>
      </c>
      <c r="AW102" s="18" t="s">
        <v>7</v>
      </c>
      <c r="AX102" s="31">
        <v>456</v>
      </c>
      <c r="AY102" s="30">
        <v>1519</v>
      </c>
      <c r="AZ102" s="14"/>
      <c r="BA102" s="14"/>
      <c r="BB102" s="14"/>
      <c r="BC102" s="57"/>
      <c r="BD102" s="18" t="s">
        <v>7</v>
      </c>
      <c r="BE102" s="31"/>
      <c r="BF102" s="30"/>
      <c r="BG102" s="18" t="s">
        <v>7</v>
      </c>
      <c r="BH102" s="130"/>
      <c r="BI102" s="34"/>
      <c r="BJ102" s="4" t="s">
        <v>97</v>
      </c>
      <c r="BM102" s="83">
        <v>9436</v>
      </c>
      <c r="BN102" s="43"/>
      <c r="BO102" s="31"/>
      <c r="BP102" s="31">
        <v>59950</v>
      </c>
      <c r="BQ102" s="48"/>
      <c r="BR102" s="31"/>
      <c r="BS102" s="31">
        <v>145916</v>
      </c>
      <c r="BU102" s="31"/>
      <c r="BV102" s="30">
        <v>4350</v>
      </c>
      <c r="BW102" s="62" t="s">
        <v>69</v>
      </c>
      <c r="BX102" s="31"/>
      <c r="BY102" s="31">
        <v>12495</v>
      </c>
      <c r="BZ102" s="16" t="s">
        <v>69</v>
      </c>
      <c r="CA102" s="31"/>
      <c r="CB102" s="30">
        <v>11533</v>
      </c>
      <c r="CC102" s="4">
        <v>40664</v>
      </c>
      <c r="CD102" s="4">
        <v>8133</v>
      </c>
    </row>
    <row r="103" spans="1:82" x14ac:dyDescent="0.3">
      <c r="A103" s="222" t="s">
        <v>232</v>
      </c>
      <c r="B103" s="14"/>
      <c r="C103" s="14"/>
      <c r="D103" s="11"/>
      <c r="E103" s="14"/>
      <c r="J103" s="18"/>
      <c r="L103" s="14"/>
      <c r="M103" s="14"/>
      <c r="Q103" s="18"/>
      <c r="R103" s="14"/>
      <c r="T103" s="19"/>
      <c r="U103" s="19"/>
      <c r="AD103" s="18"/>
      <c r="AE103" s="19"/>
      <c r="AG103" s="51"/>
      <c r="AH103" s="14"/>
      <c r="AI103" s="14"/>
      <c r="AJ103" s="51"/>
      <c r="AK103" s="14"/>
      <c r="AL103" s="14">
        <v>1853</v>
      </c>
      <c r="AM103" s="18"/>
      <c r="AN103" s="14"/>
      <c r="AO103" s="14">
        <v>1991</v>
      </c>
      <c r="AP103" s="18"/>
      <c r="AQ103" s="132"/>
      <c r="AR103" s="32">
        <v>2107</v>
      </c>
      <c r="AS103" s="27"/>
      <c r="AT103" s="27">
        <v>1961</v>
      </c>
      <c r="AU103" s="27"/>
      <c r="AV103" s="27">
        <v>2101</v>
      </c>
      <c r="AW103" s="18"/>
      <c r="AX103" s="31"/>
      <c r="AY103" s="30">
        <v>2353</v>
      </c>
      <c r="AZ103" s="14"/>
      <c r="BA103" s="14">
        <v>2192</v>
      </c>
      <c r="BB103" s="14"/>
      <c r="BC103" s="57">
        <v>35130</v>
      </c>
      <c r="BD103" s="18"/>
      <c r="BE103" s="31"/>
      <c r="BF103" s="30">
        <v>2162</v>
      </c>
      <c r="BH103" s="130"/>
      <c r="BI103" s="34">
        <v>36665</v>
      </c>
      <c r="BJ103" s="4" t="s">
        <v>97</v>
      </c>
      <c r="BK103" s="4">
        <v>36830</v>
      </c>
      <c r="BL103" s="4" t="s">
        <v>97</v>
      </c>
      <c r="BM103" s="4">
        <v>29066</v>
      </c>
      <c r="BN103" s="43"/>
      <c r="BO103" s="31"/>
      <c r="BP103" s="31">
        <v>115368</v>
      </c>
      <c r="BQ103" s="48"/>
      <c r="BR103" s="31"/>
      <c r="BS103" s="31">
        <v>127235</v>
      </c>
      <c r="BU103" s="31"/>
      <c r="BV103" s="30">
        <v>1424</v>
      </c>
      <c r="BW103" s="48"/>
      <c r="BX103" s="31"/>
      <c r="BY103" s="29">
        <v>1992</v>
      </c>
      <c r="CA103" s="31"/>
      <c r="CB103" s="29">
        <v>1693</v>
      </c>
      <c r="CD103" s="4">
        <v>707</v>
      </c>
    </row>
    <row r="104" spans="1:82" x14ac:dyDescent="0.3">
      <c r="A104" s="25" t="s">
        <v>21</v>
      </c>
      <c r="B104" s="11"/>
      <c r="C104" s="11"/>
      <c r="D104" s="11"/>
      <c r="E104" s="11"/>
      <c r="F104" s="14"/>
      <c r="G104" s="14"/>
      <c r="H104" s="14"/>
      <c r="I104" s="14">
        <v>250</v>
      </c>
      <c r="J104" s="18"/>
      <c r="K104" s="14">
        <v>350</v>
      </c>
      <c r="L104" s="14"/>
      <c r="M104" s="14"/>
      <c r="N104" s="51"/>
      <c r="O104" s="14"/>
      <c r="P104" s="14"/>
      <c r="Q104" s="18"/>
      <c r="R104" s="14"/>
      <c r="S104" s="14"/>
      <c r="T104" s="19"/>
      <c r="U104" s="19"/>
      <c r="V104" s="51"/>
      <c r="W104" s="11"/>
      <c r="X104" s="19"/>
      <c r="Y104" s="11"/>
      <c r="Z104" s="19"/>
      <c r="AB104" s="19"/>
      <c r="AC104" s="19"/>
      <c r="AD104" s="18"/>
      <c r="AE104" s="19"/>
      <c r="AF104" s="19"/>
      <c r="AG104" s="51"/>
      <c r="AH104" s="14"/>
      <c r="AI104" s="14"/>
      <c r="AJ104" s="51"/>
      <c r="AK104" s="14"/>
      <c r="AL104" s="14"/>
      <c r="AM104" s="18"/>
      <c r="AN104" s="14"/>
      <c r="AO104" s="14"/>
      <c r="AP104" s="18"/>
      <c r="AQ104" s="132"/>
      <c r="AR104" s="32"/>
      <c r="AS104" s="27"/>
      <c r="AT104" s="27"/>
      <c r="AU104" s="27"/>
      <c r="AV104" s="27"/>
      <c r="AW104" s="18"/>
      <c r="AX104" s="31"/>
      <c r="AY104" s="30"/>
      <c r="AZ104" s="14"/>
      <c r="BA104" s="14"/>
      <c r="BB104" s="14"/>
      <c r="BC104" s="57"/>
      <c r="BD104" s="18"/>
      <c r="BE104" s="31"/>
      <c r="BF104" s="30"/>
      <c r="BH104" s="130"/>
      <c r="BI104" s="34"/>
      <c r="BN104" s="43"/>
      <c r="BO104" s="31"/>
      <c r="BP104" s="31"/>
      <c r="BQ104" s="48"/>
      <c r="BR104" s="31"/>
      <c r="BS104" s="31"/>
      <c r="BU104" s="31"/>
      <c r="BV104" s="30"/>
      <c r="BW104" s="48"/>
      <c r="BX104" s="31"/>
      <c r="BY104" s="31"/>
      <c r="CA104" s="31"/>
      <c r="CB104" s="30"/>
    </row>
    <row r="105" spans="1:82" x14ac:dyDescent="0.3">
      <c r="A105" s="18" t="s">
        <v>64</v>
      </c>
      <c r="B105" s="11"/>
      <c r="C105" s="14">
        <v>665</v>
      </c>
      <c r="D105" s="11"/>
      <c r="E105" s="11"/>
      <c r="F105" s="14"/>
      <c r="G105" s="14"/>
      <c r="H105" s="14"/>
      <c r="I105" s="14">
        <v>1050</v>
      </c>
      <c r="J105" s="18"/>
      <c r="K105" s="14">
        <v>950</v>
      </c>
      <c r="L105" s="14"/>
      <c r="M105" s="14"/>
      <c r="N105" s="51"/>
      <c r="O105" s="14"/>
      <c r="P105" s="14"/>
      <c r="Q105" s="18"/>
      <c r="R105" s="14"/>
      <c r="S105" s="14"/>
      <c r="T105" s="19"/>
      <c r="U105" s="19"/>
      <c r="V105" s="51"/>
      <c r="W105" s="11"/>
      <c r="X105" s="19"/>
      <c r="Y105" s="11"/>
      <c r="Z105" s="19"/>
      <c r="AB105" s="19"/>
      <c r="AC105" s="19"/>
      <c r="AD105" s="18"/>
      <c r="AE105" s="19"/>
      <c r="AF105" s="19"/>
      <c r="AG105" s="51"/>
      <c r="AH105" s="14"/>
      <c r="AI105" s="14"/>
      <c r="AJ105" s="51"/>
      <c r="AK105" s="14"/>
      <c r="AL105" s="14"/>
      <c r="AM105" s="18"/>
      <c r="AN105" s="14"/>
      <c r="AO105" s="14"/>
      <c r="AP105" s="18"/>
      <c r="AQ105" s="132"/>
      <c r="AR105" s="32"/>
      <c r="AS105" s="27"/>
      <c r="AT105" s="27"/>
      <c r="AU105" s="27"/>
      <c r="AV105" s="27"/>
      <c r="AW105" s="18"/>
      <c r="AX105" s="31"/>
      <c r="AY105" s="30"/>
      <c r="AZ105" s="14"/>
      <c r="BA105" s="14"/>
      <c r="BB105" s="14"/>
      <c r="BC105" s="57"/>
      <c r="BD105" s="18"/>
      <c r="BE105" s="31"/>
      <c r="BF105" s="30"/>
      <c r="BH105" s="130"/>
      <c r="BI105" s="34"/>
      <c r="BN105" s="43"/>
      <c r="BO105" s="31"/>
      <c r="BP105" s="31"/>
      <c r="BQ105" s="48"/>
      <c r="BR105" s="31"/>
      <c r="BS105" s="31"/>
      <c r="BU105" s="31"/>
      <c r="BV105" s="30"/>
      <c r="BW105" s="48"/>
      <c r="BX105" s="31"/>
      <c r="BY105" s="31"/>
      <c r="CA105" s="31"/>
      <c r="CB105" s="30"/>
    </row>
    <row r="106" spans="1:82" x14ac:dyDescent="0.3">
      <c r="A106" s="25" t="s">
        <v>53</v>
      </c>
      <c r="B106" s="14"/>
      <c r="C106" s="14"/>
      <c r="D106" s="11"/>
      <c r="E106" s="14">
        <v>1315</v>
      </c>
      <c r="F106" s="14"/>
      <c r="G106" s="14"/>
      <c r="H106" s="14"/>
      <c r="I106" s="14">
        <v>2250</v>
      </c>
      <c r="J106" s="18"/>
      <c r="K106" s="14">
        <v>1980</v>
      </c>
      <c r="L106" s="14"/>
      <c r="M106" s="14"/>
      <c r="N106" s="51"/>
      <c r="O106" s="14"/>
      <c r="P106" s="14"/>
      <c r="Q106" s="18"/>
      <c r="R106" s="14"/>
      <c r="S106" s="14"/>
      <c r="T106" s="19"/>
      <c r="U106" s="19"/>
      <c r="V106" s="51"/>
      <c r="W106" s="11"/>
      <c r="X106" s="19"/>
      <c r="Y106" s="11"/>
      <c r="Z106" s="19"/>
      <c r="AB106" s="19"/>
      <c r="AC106" s="19"/>
      <c r="AD106" s="18"/>
      <c r="AE106" s="19"/>
      <c r="AF106" s="19"/>
      <c r="AG106" s="51"/>
      <c r="AH106" s="14"/>
      <c r="AI106" s="14"/>
      <c r="AJ106" s="51"/>
      <c r="AK106" s="14"/>
      <c r="AL106" s="14"/>
      <c r="AM106" s="18"/>
      <c r="AN106" s="14"/>
      <c r="AO106" s="14"/>
      <c r="AP106" s="18"/>
      <c r="AQ106" s="132"/>
      <c r="AS106" s="27"/>
      <c r="AT106" s="27">
        <v>115</v>
      </c>
      <c r="AU106" s="27"/>
      <c r="AV106" s="27">
        <v>150</v>
      </c>
      <c r="AW106" s="18"/>
      <c r="AX106" s="31"/>
      <c r="AY106" s="30">
        <v>113</v>
      </c>
      <c r="AZ106" s="14"/>
      <c r="BA106" s="14">
        <v>111</v>
      </c>
      <c r="BB106" s="14"/>
      <c r="BC106" s="57">
        <v>4275</v>
      </c>
      <c r="BD106" s="18"/>
      <c r="BE106" s="31"/>
      <c r="BF106" s="30">
        <v>270</v>
      </c>
      <c r="BH106" s="130"/>
      <c r="BI106" s="34"/>
      <c r="BM106" s="83">
        <v>5025</v>
      </c>
      <c r="BN106" s="43"/>
      <c r="BO106" s="31"/>
      <c r="BP106" s="31">
        <v>14018</v>
      </c>
      <c r="BQ106" s="48"/>
      <c r="BR106" s="31"/>
      <c r="BS106" s="31">
        <v>17010</v>
      </c>
      <c r="BU106" s="31"/>
      <c r="BV106" s="30">
        <v>251</v>
      </c>
      <c r="BW106" s="48"/>
      <c r="BX106" s="31"/>
      <c r="BY106" s="68">
        <v>801</v>
      </c>
      <c r="CA106" s="31"/>
      <c r="CB106" s="68">
        <v>780</v>
      </c>
    </row>
    <row r="107" spans="1:82" x14ac:dyDescent="0.3">
      <c r="A107" s="180" t="s">
        <v>203</v>
      </c>
      <c r="AO107" s="69">
        <v>4</v>
      </c>
      <c r="AR107" s="81">
        <v>5</v>
      </c>
      <c r="BC107" s="78"/>
      <c r="BF107" s="78"/>
      <c r="BI107" s="78"/>
    </row>
    <row r="108" spans="1:82" x14ac:dyDescent="0.3">
      <c r="A108" s="180" t="s">
        <v>205</v>
      </c>
      <c r="AO108" s="69">
        <v>106</v>
      </c>
      <c r="AR108" s="32">
        <v>114</v>
      </c>
      <c r="BC108" s="78"/>
      <c r="BF108" s="78"/>
      <c r="BI108" s="78"/>
    </row>
    <row r="109" spans="1:82" x14ac:dyDescent="0.3">
      <c r="A109" s="25" t="s">
        <v>23</v>
      </c>
      <c r="B109" s="11"/>
      <c r="C109" s="11"/>
      <c r="D109" s="11"/>
      <c r="E109" s="11"/>
      <c r="F109" s="14"/>
      <c r="G109" s="14"/>
      <c r="H109" s="14"/>
      <c r="I109" s="14">
        <v>8450</v>
      </c>
      <c r="J109" s="18"/>
      <c r="K109" s="14">
        <v>8000</v>
      </c>
      <c r="L109" s="14"/>
      <c r="M109" s="14"/>
      <c r="N109" s="18" t="s">
        <v>7</v>
      </c>
      <c r="O109" s="14">
        <v>186</v>
      </c>
      <c r="P109" s="14">
        <v>938</v>
      </c>
      <c r="Q109" s="18" t="s">
        <v>7</v>
      </c>
      <c r="R109" s="14">
        <v>140</v>
      </c>
      <c r="S109" s="14">
        <v>820</v>
      </c>
      <c r="T109" s="19"/>
      <c r="U109" s="19"/>
      <c r="V109" s="51" t="s">
        <v>7</v>
      </c>
      <c r="W109" s="19">
        <v>425</v>
      </c>
      <c r="X109" s="19">
        <v>913</v>
      </c>
      <c r="Y109" s="19"/>
      <c r="Z109" s="19"/>
      <c r="AA109" s="18"/>
      <c r="AB109" s="19"/>
      <c r="AC109" s="19"/>
      <c r="AD109" s="18" t="s">
        <v>7</v>
      </c>
      <c r="AE109" s="19">
        <v>325</v>
      </c>
      <c r="AF109" s="19">
        <v>561</v>
      </c>
      <c r="AG109" s="18" t="s">
        <v>7</v>
      </c>
      <c r="AH109" s="14">
        <v>420</v>
      </c>
      <c r="AI109" s="14">
        <v>600</v>
      </c>
      <c r="AJ109" s="18" t="s">
        <v>7</v>
      </c>
      <c r="AK109" s="14">
        <v>470</v>
      </c>
      <c r="AL109" s="14">
        <v>735</v>
      </c>
      <c r="AM109" s="18" t="s">
        <v>7</v>
      </c>
      <c r="AN109" s="14">
        <v>545</v>
      </c>
      <c r="AO109" s="14">
        <v>886</v>
      </c>
      <c r="AP109" s="18" t="s">
        <v>7</v>
      </c>
      <c r="AQ109" s="132">
        <v>675</v>
      </c>
      <c r="AR109" s="32">
        <v>971</v>
      </c>
      <c r="AS109" s="27">
        <v>580</v>
      </c>
      <c r="AT109" s="27">
        <v>847</v>
      </c>
      <c r="AU109" s="27">
        <v>316</v>
      </c>
      <c r="AV109" s="27">
        <v>538</v>
      </c>
      <c r="AW109" s="18" t="s">
        <v>7</v>
      </c>
      <c r="AX109" s="31">
        <v>633</v>
      </c>
      <c r="AY109" s="30">
        <v>1097</v>
      </c>
      <c r="AZ109" s="14">
        <v>516</v>
      </c>
      <c r="BA109" s="14">
        <v>688</v>
      </c>
      <c r="BB109" s="14">
        <v>430</v>
      </c>
      <c r="BC109" s="57">
        <v>9030</v>
      </c>
      <c r="BD109" s="18" t="s">
        <v>7</v>
      </c>
      <c r="BE109" s="31">
        <v>485</v>
      </c>
      <c r="BF109" s="30">
        <v>679</v>
      </c>
      <c r="BG109" s="18" t="s">
        <v>7</v>
      </c>
      <c r="BH109" s="130">
        <v>505</v>
      </c>
      <c r="BI109" s="34">
        <v>11740</v>
      </c>
      <c r="BJ109" s="4">
        <v>425</v>
      </c>
      <c r="BK109" s="4">
        <v>8075</v>
      </c>
      <c r="BL109" s="120">
        <v>117</v>
      </c>
      <c r="BM109" s="4">
        <v>2340</v>
      </c>
      <c r="BN109" s="43"/>
      <c r="BO109" s="31"/>
      <c r="BP109" s="31">
        <v>3140</v>
      </c>
      <c r="BQ109" s="48"/>
      <c r="BR109" s="31"/>
      <c r="BS109" s="31">
        <v>3245</v>
      </c>
      <c r="BU109" s="31"/>
      <c r="BV109" s="30">
        <v>400</v>
      </c>
      <c r="BW109" s="48"/>
      <c r="BX109" s="31"/>
      <c r="BY109" s="68">
        <v>232</v>
      </c>
      <c r="CA109" s="31"/>
      <c r="CB109" s="68">
        <v>133</v>
      </c>
    </row>
    <row r="110" spans="1:82" x14ac:dyDescent="0.3">
      <c r="A110" s="180" t="s">
        <v>207</v>
      </c>
      <c r="B110" s="14"/>
      <c r="C110" s="14">
        <v>4500</v>
      </c>
      <c r="D110" s="11"/>
      <c r="E110" s="14">
        <v>1300</v>
      </c>
      <c r="F110" s="14"/>
      <c r="G110" s="14"/>
      <c r="H110" s="14"/>
      <c r="I110" s="14">
        <v>2250</v>
      </c>
      <c r="J110" s="18"/>
      <c r="K110" s="14">
        <v>2400</v>
      </c>
      <c r="L110" s="14"/>
      <c r="M110" s="14"/>
      <c r="N110" s="51"/>
      <c r="O110" s="14"/>
      <c r="P110" s="14"/>
      <c r="Q110" s="18"/>
      <c r="R110" s="14"/>
      <c r="S110" s="14"/>
      <c r="T110" s="19"/>
      <c r="U110" s="19"/>
      <c r="V110" s="51" t="s">
        <v>7</v>
      </c>
      <c r="W110" s="19">
        <v>3400</v>
      </c>
      <c r="X110" s="19">
        <v>1578</v>
      </c>
      <c r="Y110" s="19">
        <v>11220</v>
      </c>
      <c r="Z110" s="19">
        <v>3712</v>
      </c>
      <c r="AA110" s="18" t="s">
        <v>7</v>
      </c>
      <c r="AB110" s="37">
        <v>15680</v>
      </c>
      <c r="AC110" s="19">
        <v>4867</v>
      </c>
      <c r="AD110" s="18" t="s">
        <v>7</v>
      </c>
      <c r="AE110" s="19">
        <v>13650</v>
      </c>
      <c r="AF110" s="19">
        <v>4125</v>
      </c>
      <c r="AG110" s="18" t="s">
        <v>7</v>
      </c>
      <c r="AH110" s="14">
        <v>12550</v>
      </c>
      <c r="AI110" s="14">
        <v>4172</v>
      </c>
      <c r="AJ110" s="18" t="s">
        <v>7</v>
      </c>
      <c r="AK110" s="14">
        <v>7260</v>
      </c>
      <c r="AL110" s="14">
        <v>4677</v>
      </c>
      <c r="AM110" s="18" t="s">
        <v>7</v>
      </c>
      <c r="AN110" s="14">
        <v>8100</v>
      </c>
      <c r="AO110" s="14">
        <v>5694</v>
      </c>
      <c r="AP110" s="18" t="s">
        <v>7</v>
      </c>
      <c r="AQ110" s="132">
        <v>9650</v>
      </c>
      <c r="AR110" s="32">
        <v>6957</v>
      </c>
      <c r="AS110" s="27">
        <v>8200</v>
      </c>
      <c r="AT110" s="27">
        <v>4527</v>
      </c>
      <c r="AU110" s="27">
        <v>16821</v>
      </c>
      <c r="AV110" s="27">
        <v>7515</v>
      </c>
      <c r="AW110" s="18" t="s">
        <v>7</v>
      </c>
      <c r="AX110" s="31">
        <v>84</v>
      </c>
      <c r="AY110" s="30">
        <v>224</v>
      </c>
      <c r="AZ110" s="14">
        <v>35</v>
      </c>
      <c r="BA110" s="14">
        <v>166</v>
      </c>
      <c r="BB110" s="14">
        <v>11</v>
      </c>
      <c r="BC110" s="57">
        <v>780</v>
      </c>
      <c r="BD110" s="18" t="s">
        <v>7</v>
      </c>
      <c r="BE110" s="31">
        <v>19</v>
      </c>
      <c r="BF110" s="30">
        <v>73</v>
      </c>
      <c r="BG110" s="18" t="s">
        <v>7</v>
      </c>
      <c r="BH110" s="130">
        <v>19</v>
      </c>
      <c r="BI110" s="34">
        <v>1100</v>
      </c>
      <c r="BJ110" s="4">
        <v>18</v>
      </c>
      <c r="BK110" s="4">
        <v>1512</v>
      </c>
      <c r="BL110" s="4">
        <v>33</v>
      </c>
      <c r="BM110" s="4">
        <v>324</v>
      </c>
      <c r="BN110" s="18" t="s">
        <v>7</v>
      </c>
      <c r="BO110" s="31">
        <v>1004</v>
      </c>
      <c r="BP110" s="31">
        <v>8240</v>
      </c>
      <c r="BQ110" s="18" t="s">
        <v>7</v>
      </c>
      <c r="BR110" s="31">
        <v>100</v>
      </c>
      <c r="BS110" s="31">
        <v>6000</v>
      </c>
      <c r="BT110" s="18" t="s">
        <v>7</v>
      </c>
      <c r="BU110" s="31">
        <v>50</v>
      </c>
      <c r="BV110" s="30">
        <v>113</v>
      </c>
      <c r="BW110" s="18" t="s">
        <v>7</v>
      </c>
      <c r="BX110" s="30">
        <v>83</v>
      </c>
      <c r="BY110" s="30">
        <v>336</v>
      </c>
      <c r="BZ110" s="15" t="s">
        <v>7</v>
      </c>
      <c r="CA110" s="30">
        <v>65</v>
      </c>
      <c r="CB110" s="30">
        <v>240</v>
      </c>
      <c r="CC110" s="4">
        <v>4670</v>
      </c>
      <c r="CD110" s="283">
        <v>2079</v>
      </c>
    </row>
    <row r="111" spans="1:82" x14ac:dyDescent="0.3">
      <c r="A111" s="180" t="s">
        <v>208</v>
      </c>
      <c r="B111" s="14"/>
      <c r="C111" s="14"/>
      <c r="D111" s="11"/>
      <c r="E111" s="14"/>
      <c r="F111" s="14"/>
      <c r="G111" s="14"/>
      <c r="H111" s="14"/>
      <c r="I111" s="14"/>
      <c r="J111" s="18"/>
      <c r="K111" s="14"/>
      <c r="L111" s="14"/>
      <c r="M111" s="14"/>
      <c r="N111" s="51"/>
      <c r="O111" s="14"/>
      <c r="P111" s="14"/>
      <c r="Q111" s="18"/>
      <c r="R111" s="14"/>
      <c r="S111" s="14"/>
      <c r="T111" s="19"/>
      <c r="U111" s="19"/>
      <c r="V111" s="51"/>
      <c r="W111" s="19"/>
      <c r="X111" s="19"/>
      <c r="Y111" s="19"/>
      <c r="Z111" s="19"/>
      <c r="AA111" s="18"/>
      <c r="AB111" s="19"/>
      <c r="AC111" s="19"/>
      <c r="AD111" s="18"/>
      <c r="AE111" s="19"/>
      <c r="AF111" s="19"/>
      <c r="AG111" s="51"/>
      <c r="AH111" s="14"/>
      <c r="AI111" s="14"/>
      <c r="AJ111" s="18"/>
      <c r="AK111" s="14"/>
      <c r="AL111" s="14"/>
      <c r="AM111" s="18"/>
      <c r="AN111" s="14"/>
      <c r="AO111" s="14"/>
      <c r="AP111" s="18"/>
      <c r="AQ111" s="132"/>
      <c r="AR111" s="32"/>
      <c r="AS111" s="27"/>
      <c r="AT111" s="27"/>
      <c r="AU111" s="27"/>
      <c r="AV111" s="27"/>
      <c r="AW111" s="18" t="s">
        <v>7</v>
      </c>
      <c r="AX111" s="31">
        <v>1441</v>
      </c>
      <c r="AY111" s="30">
        <v>1920</v>
      </c>
      <c r="AZ111" s="14">
        <v>670</v>
      </c>
      <c r="BA111" s="14">
        <v>983</v>
      </c>
      <c r="BB111" s="14">
        <v>359</v>
      </c>
      <c r="BC111" s="57">
        <v>7230</v>
      </c>
      <c r="BD111" s="18" t="s">
        <v>7</v>
      </c>
      <c r="BE111" s="31">
        <v>365</v>
      </c>
      <c r="BF111" s="30">
        <v>378</v>
      </c>
      <c r="BG111" s="18" t="s">
        <v>7</v>
      </c>
      <c r="BH111" s="130">
        <v>417</v>
      </c>
      <c r="BI111" s="34">
        <v>5805</v>
      </c>
      <c r="BJ111" s="4">
        <v>464</v>
      </c>
      <c r="BK111" s="4">
        <v>4640</v>
      </c>
      <c r="BL111" s="4">
        <v>389</v>
      </c>
      <c r="BM111" s="4">
        <v>3890</v>
      </c>
      <c r="BO111" s="31"/>
      <c r="BP111" s="31">
        <v>90</v>
      </c>
      <c r="BR111" s="31"/>
      <c r="BS111" s="31">
        <v>17500</v>
      </c>
      <c r="BT111" s="15" t="s">
        <v>7</v>
      </c>
      <c r="BU111" s="31">
        <v>1100</v>
      </c>
      <c r="BV111" s="30">
        <v>1100</v>
      </c>
      <c r="BW111" s="15" t="s">
        <v>7</v>
      </c>
      <c r="BX111" s="30">
        <v>4000</v>
      </c>
      <c r="BY111" s="30">
        <v>2133</v>
      </c>
      <c r="BZ111" s="15" t="s">
        <v>7</v>
      </c>
      <c r="CA111" s="30">
        <v>1500</v>
      </c>
      <c r="CB111" s="30">
        <v>1000</v>
      </c>
      <c r="CD111" s="283"/>
    </row>
    <row r="112" spans="1:82" x14ac:dyDescent="0.3">
      <c r="A112" s="188" t="s">
        <v>209</v>
      </c>
      <c r="B112" s="14"/>
      <c r="C112" s="14"/>
      <c r="D112" s="11"/>
      <c r="E112" s="14"/>
      <c r="F112" s="14"/>
      <c r="G112" s="14"/>
      <c r="H112" s="14"/>
      <c r="I112" s="14"/>
      <c r="J112" s="18"/>
      <c r="K112" s="14"/>
      <c r="L112" s="14"/>
      <c r="M112" s="14"/>
      <c r="N112" s="51"/>
      <c r="O112" s="14"/>
      <c r="P112" s="14"/>
      <c r="Q112" s="18"/>
      <c r="R112" s="14"/>
      <c r="S112" s="14"/>
      <c r="T112" s="19"/>
      <c r="U112" s="19"/>
      <c r="V112" s="51"/>
      <c r="W112" s="19"/>
      <c r="X112" s="19"/>
      <c r="Y112" s="19"/>
      <c r="Z112" s="19"/>
      <c r="AA112" s="18"/>
      <c r="AB112" s="19"/>
      <c r="AC112" s="19"/>
      <c r="AD112" s="18"/>
      <c r="AE112" s="19"/>
      <c r="AF112" s="19"/>
      <c r="AG112" s="51"/>
      <c r="AH112" s="14"/>
      <c r="AI112" s="14"/>
      <c r="AJ112" s="18"/>
      <c r="AK112" s="14"/>
      <c r="AL112" s="14"/>
      <c r="AM112" s="18"/>
      <c r="AN112" s="14"/>
      <c r="AO112" s="14"/>
      <c r="AP112" s="18"/>
      <c r="AQ112" s="132"/>
      <c r="AR112" s="32"/>
      <c r="AS112" s="27"/>
      <c r="AT112" s="27"/>
      <c r="AU112" s="27"/>
      <c r="AV112" s="27"/>
      <c r="AW112" s="20" t="s">
        <v>7</v>
      </c>
      <c r="AX112" s="31">
        <v>32338</v>
      </c>
      <c r="AY112" s="30">
        <v>8823</v>
      </c>
      <c r="AZ112" s="14">
        <v>17496</v>
      </c>
      <c r="BA112" s="69">
        <v>5832</v>
      </c>
      <c r="BB112" s="14">
        <v>46873</v>
      </c>
      <c r="BC112" s="57">
        <v>228180</v>
      </c>
      <c r="BD112" s="20" t="s">
        <v>7</v>
      </c>
      <c r="BE112" s="31">
        <v>47870</v>
      </c>
      <c r="BF112" s="30">
        <v>13694</v>
      </c>
      <c r="BG112" s="20" t="s">
        <v>7</v>
      </c>
      <c r="BH112" s="130">
        <v>26807</v>
      </c>
      <c r="BI112" s="34">
        <v>92635</v>
      </c>
      <c r="BJ112" s="4">
        <v>26370</v>
      </c>
      <c r="BK112" s="83">
        <v>145035</v>
      </c>
      <c r="BL112" s="4">
        <v>33119</v>
      </c>
      <c r="BM112" s="83">
        <v>136117</v>
      </c>
      <c r="BN112" s="20" t="s">
        <v>7</v>
      </c>
      <c r="BO112" s="31">
        <v>62255</v>
      </c>
      <c r="BP112" s="31">
        <v>248765</v>
      </c>
      <c r="BQ112" s="20" t="s">
        <v>7</v>
      </c>
      <c r="BR112" s="31">
        <v>64187</v>
      </c>
      <c r="BS112" s="31">
        <v>385122</v>
      </c>
      <c r="BT112" s="20" t="s">
        <v>7</v>
      </c>
      <c r="BU112" s="31">
        <v>71357</v>
      </c>
      <c r="BV112" s="31">
        <v>28543</v>
      </c>
      <c r="BW112" s="20" t="s">
        <v>7</v>
      </c>
      <c r="BX112" s="30">
        <v>16595</v>
      </c>
      <c r="BY112" s="30">
        <v>3855</v>
      </c>
      <c r="BZ112" s="15" t="s">
        <v>7</v>
      </c>
      <c r="CA112" s="30">
        <v>6000</v>
      </c>
      <c r="CB112" s="30">
        <v>1334</v>
      </c>
      <c r="CD112" s="283"/>
    </row>
    <row r="113" spans="1:82" x14ac:dyDescent="0.3">
      <c r="A113" s="227" t="s">
        <v>287</v>
      </c>
      <c r="B113" s="14"/>
      <c r="C113" s="14"/>
      <c r="D113" s="11"/>
      <c r="E113" s="14"/>
      <c r="F113" s="14"/>
      <c r="G113" s="14"/>
      <c r="H113" s="14"/>
      <c r="I113" s="14"/>
      <c r="J113" s="18"/>
      <c r="K113" s="14"/>
      <c r="L113" s="14"/>
      <c r="M113" s="14"/>
      <c r="N113" s="51"/>
      <c r="O113" s="14"/>
      <c r="P113" s="14"/>
      <c r="Q113" s="18"/>
      <c r="R113" s="14"/>
      <c r="S113" s="14"/>
      <c r="T113" s="19"/>
      <c r="U113" s="19"/>
      <c r="V113" s="51"/>
      <c r="W113" s="19"/>
      <c r="X113" s="19"/>
      <c r="Y113" s="19"/>
      <c r="Z113" s="19"/>
      <c r="AA113" s="18"/>
      <c r="AB113" s="19"/>
      <c r="AC113" s="19"/>
      <c r="AD113" s="18"/>
      <c r="AE113" s="19"/>
      <c r="AF113" s="19"/>
      <c r="AG113" s="51"/>
      <c r="AH113" s="14"/>
      <c r="AI113" s="14"/>
      <c r="AJ113" s="18"/>
      <c r="AK113" s="14"/>
      <c r="AL113" s="14"/>
      <c r="AM113" s="18"/>
      <c r="AN113" s="14"/>
      <c r="AO113" s="14"/>
      <c r="AP113" s="18"/>
      <c r="AQ113" s="132"/>
      <c r="AR113" s="32"/>
      <c r="AS113" s="27"/>
      <c r="AT113" s="27"/>
      <c r="AU113" s="27"/>
      <c r="AV113" s="27"/>
      <c r="AW113" s="18"/>
      <c r="AX113" s="31"/>
      <c r="AY113" s="30"/>
      <c r="AZ113" s="14"/>
      <c r="BA113" s="14"/>
      <c r="BB113" s="14"/>
      <c r="BC113" s="57"/>
      <c r="BD113" s="18"/>
      <c r="BE113" s="31"/>
      <c r="BF113" s="30"/>
      <c r="BG113" s="18"/>
      <c r="BH113" s="130"/>
      <c r="BI113" s="34"/>
      <c r="BM113" s="4">
        <v>1008</v>
      </c>
      <c r="BN113" s="43"/>
      <c r="BO113" s="31"/>
      <c r="BP113" s="31">
        <v>1000</v>
      </c>
      <c r="BQ113" s="48"/>
      <c r="BR113" s="31"/>
      <c r="BS113" s="31">
        <v>2400</v>
      </c>
      <c r="BT113" s="20" t="s">
        <v>7</v>
      </c>
      <c r="BU113" s="31">
        <v>900</v>
      </c>
      <c r="BV113" s="30">
        <v>360</v>
      </c>
      <c r="BW113" s="20" t="s">
        <v>7</v>
      </c>
      <c r="BX113" s="30">
        <v>350</v>
      </c>
      <c r="BY113" s="31">
        <v>133</v>
      </c>
      <c r="BZ113" s="15" t="s">
        <v>7</v>
      </c>
      <c r="CA113" s="31">
        <v>210</v>
      </c>
      <c r="CB113" s="30">
        <v>80</v>
      </c>
      <c r="CC113" s="4">
        <v>600</v>
      </c>
      <c r="CD113" s="4">
        <v>240</v>
      </c>
    </row>
    <row r="114" spans="1:82" x14ac:dyDescent="0.3">
      <c r="A114" s="180" t="s">
        <v>105</v>
      </c>
      <c r="B114" s="14"/>
      <c r="C114" s="14"/>
      <c r="D114" s="11"/>
      <c r="E114" s="14"/>
      <c r="F114" s="14"/>
      <c r="G114" s="14"/>
      <c r="H114" s="14"/>
      <c r="I114" s="14">
        <v>8150</v>
      </c>
      <c r="J114" s="18"/>
      <c r="K114" s="14">
        <v>8700</v>
      </c>
      <c r="L114" s="14"/>
      <c r="M114" s="14"/>
      <c r="N114" s="51"/>
      <c r="O114" s="14"/>
      <c r="P114" s="14"/>
      <c r="Q114" s="18"/>
      <c r="R114" s="14"/>
      <c r="S114" s="14"/>
      <c r="T114" s="19"/>
      <c r="U114" s="19"/>
      <c r="V114" s="51" t="s">
        <v>25</v>
      </c>
      <c r="W114" s="19">
        <v>1429</v>
      </c>
      <c r="X114" s="19">
        <v>714</v>
      </c>
      <c r="Y114" s="19">
        <v>1380</v>
      </c>
      <c r="Z114" s="19">
        <v>771</v>
      </c>
      <c r="AA114" s="18" t="s">
        <v>25</v>
      </c>
      <c r="AB114" s="37">
        <v>1255</v>
      </c>
      <c r="AC114" s="37">
        <v>618</v>
      </c>
      <c r="AD114" s="18" t="s">
        <v>25</v>
      </c>
      <c r="AE114" s="19">
        <v>1220</v>
      </c>
      <c r="AF114" s="19">
        <v>558</v>
      </c>
      <c r="AG114" s="51"/>
      <c r="AH114" s="14"/>
      <c r="AI114" s="14"/>
      <c r="AJ114" s="18" t="s">
        <v>25</v>
      </c>
      <c r="AK114" s="14">
        <v>1271</v>
      </c>
      <c r="AL114" s="14">
        <v>609</v>
      </c>
      <c r="AM114" s="18" t="s">
        <v>25</v>
      </c>
      <c r="AN114" s="14">
        <v>1187</v>
      </c>
      <c r="AO114" s="14">
        <v>613</v>
      </c>
      <c r="AP114" s="18" t="s">
        <v>25</v>
      </c>
      <c r="AQ114" s="132">
        <v>1309</v>
      </c>
      <c r="AR114" s="32">
        <v>655</v>
      </c>
      <c r="AS114" s="27">
        <v>1064</v>
      </c>
      <c r="AT114" s="27">
        <v>637</v>
      </c>
      <c r="AU114" s="27">
        <v>1185</v>
      </c>
      <c r="AV114" s="27">
        <v>830</v>
      </c>
      <c r="AW114" s="18" t="s">
        <v>25</v>
      </c>
      <c r="AX114" s="31">
        <v>1560</v>
      </c>
      <c r="AY114" s="30">
        <v>959</v>
      </c>
      <c r="AZ114" s="14">
        <v>1424</v>
      </c>
      <c r="BA114" s="14">
        <v>707</v>
      </c>
      <c r="BB114" s="14">
        <v>1052</v>
      </c>
      <c r="BC114" s="57">
        <v>7455</v>
      </c>
      <c r="BD114" s="18" t="s">
        <v>25</v>
      </c>
      <c r="BE114" s="31">
        <v>1166</v>
      </c>
      <c r="BF114" s="30">
        <v>547</v>
      </c>
      <c r="BG114" s="18" t="s">
        <v>25</v>
      </c>
      <c r="BH114" s="130">
        <v>1075</v>
      </c>
      <c r="BI114" s="34">
        <v>7898</v>
      </c>
      <c r="BJ114" s="4">
        <v>1039</v>
      </c>
      <c r="BK114" s="4">
        <v>8568</v>
      </c>
      <c r="BL114" s="4" t="s">
        <v>97</v>
      </c>
      <c r="BM114" s="4">
        <v>19800</v>
      </c>
      <c r="BN114" s="43"/>
      <c r="BO114" s="31"/>
      <c r="BP114" s="31">
        <v>7600</v>
      </c>
      <c r="BQ114" s="48"/>
      <c r="BR114" s="31"/>
      <c r="BS114" s="31">
        <v>14310</v>
      </c>
      <c r="BU114" s="31"/>
      <c r="BV114" s="30"/>
      <c r="BW114" s="48"/>
      <c r="BX114" s="31"/>
      <c r="BY114" s="30">
        <v>901</v>
      </c>
      <c r="CA114" s="31"/>
      <c r="CB114" s="30">
        <v>1066</v>
      </c>
      <c r="CD114" s="283">
        <v>1320</v>
      </c>
    </row>
    <row r="115" spans="1:82" x14ac:dyDescent="0.3">
      <c r="A115" s="180" t="s">
        <v>343</v>
      </c>
      <c r="B115" s="14"/>
      <c r="C115" s="14">
        <v>13200</v>
      </c>
      <c r="D115" s="11"/>
      <c r="E115" s="14">
        <v>2500</v>
      </c>
      <c r="F115" s="14"/>
      <c r="G115" s="14"/>
      <c r="H115" s="14"/>
      <c r="I115" s="14">
        <v>21100</v>
      </c>
      <c r="J115" s="18"/>
      <c r="K115" s="14">
        <v>20000</v>
      </c>
      <c r="L115" s="14"/>
      <c r="M115" s="14"/>
      <c r="N115" s="51"/>
      <c r="O115" s="14"/>
      <c r="P115" s="14">
        <v>1316</v>
      </c>
      <c r="Q115" s="18"/>
      <c r="R115" s="14"/>
      <c r="S115" s="14">
        <v>1764</v>
      </c>
      <c r="T115" s="19"/>
      <c r="U115" s="19"/>
      <c r="V115" s="51" t="s">
        <v>24</v>
      </c>
      <c r="W115" s="19">
        <v>3000</v>
      </c>
      <c r="X115" s="19">
        <v>1714</v>
      </c>
      <c r="Y115" s="19">
        <v>3300</v>
      </c>
      <c r="Z115" s="19">
        <v>1650</v>
      </c>
      <c r="AA115" s="18" t="s">
        <v>24</v>
      </c>
      <c r="AB115" s="19"/>
      <c r="AC115" s="19"/>
      <c r="AD115" s="18" t="s">
        <v>24</v>
      </c>
      <c r="AE115" s="19"/>
      <c r="AF115" s="19"/>
      <c r="AG115" s="18" t="s">
        <v>24</v>
      </c>
      <c r="AH115" s="14">
        <v>1565</v>
      </c>
      <c r="AI115" s="14">
        <v>587</v>
      </c>
      <c r="AJ115" s="18"/>
      <c r="AK115" s="14"/>
      <c r="AL115" s="14"/>
      <c r="AM115" s="18" t="s">
        <v>24</v>
      </c>
      <c r="AN115" s="14"/>
      <c r="AO115" s="14">
        <v>875</v>
      </c>
      <c r="AP115" s="18" t="s">
        <v>24</v>
      </c>
      <c r="AQ115" s="134">
        <v>1603</v>
      </c>
      <c r="AR115" s="32">
        <v>1024</v>
      </c>
      <c r="AS115" s="27"/>
      <c r="AT115" s="27">
        <v>1184</v>
      </c>
      <c r="AU115" s="27"/>
      <c r="AV115" s="27">
        <v>1484</v>
      </c>
      <c r="AW115" s="18" t="s">
        <v>24</v>
      </c>
      <c r="AX115" s="31"/>
      <c r="AY115" s="30">
        <v>1596</v>
      </c>
      <c r="AZ115" s="14"/>
      <c r="BA115" s="14">
        <v>1415</v>
      </c>
      <c r="BB115" s="14"/>
      <c r="BC115" s="57">
        <v>40560</v>
      </c>
      <c r="BD115" s="18" t="s">
        <v>24</v>
      </c>
      <c r="BE115" s="31">
        <v>3528</v>
      </c>
      <c r="BF115" s="30">
        <v>2901</v>
      </c>
      <c r="BG115" s="18"/>
      <c r="BH115" s="130"/>
      <c r="BI115" s="34"/>
      <c r="BL115" s="4" t="s">
        <v>97</v>
      </c>
      <c r="BN115" s="43"/>
      <c r="BO115" s="31"/>
      <c r="BQ115" s="48"/>
      <c r="BR115" s="31"/>
      <c r="BU115" s="31"/>
      <c r="BV115" s="30"/>
      <c r="BW115" s="48"/>
      <c r="BX115" s="31"/>
      <c r="BY115" s="30">
        <v>1420</v>
      </c>
      <c r="CA115" s="31"/>
      <c r="CB115" s="30">
        <v>1034</v>
      </c>
      <c r="CD115" s="283"/>
    </row>
    <row r="116" spans="1:82" x14ac:dyDescent="0.3">
      <c r="A116" s="222" t="s">
        <v>288</v>
      </c>
      <c r="B116" s="14"/>
      <c r="C116" s="14"/>
      <c r="D116" s="11"/>
      <c r="E116" s="14"/>
      <c r="F116" s="14"/>
      <c r="G116" s="14"/>
      <c r="H116" s="14"/>
      <c r="I116" s="14"/>
      <c r="J116" s="18"/>
      <c r="K116" s="14"/>
      <c r="L116" s="14"/>
      <c r="M116" s="14"/>
      <c r="N116" s="51"/>
      <c r="O116" s="14"/>
      <c r="P116" s="14"/>
      <c r="Q116" s="18"/>
      <c r="R116" s="14"/>
      <c r="S116" s="14"/>
      <c r="T116" s="19"/>
      <c r="U116" s="19"/>
      <c r="V116" s="51"/>
      <c r="W116" s="19"/>
      <c r="X116" s="19"/>
      <c r="Y116" s="19"/>
      <c r="Z116" s="19"/>
      <c r="AB116" s="19"/>
      <c r="AC116" s="19"/>
      <c r="AD116" s="18"/>
      <c r="AE116" s="19"/>
      <c r="AF116" s="19"/>
      <c r="AG116" s="51"/>
      <c r="AH116" s="14"/>
      <c r="AI116" s="14"/>
      <c r="AJ116" s="51"/>
      <c r="AK116" s="14"/>
      <c r="AL116" s="14"/>
      <c r="AM116" s="18"/>
      <c r="AN116" s="14"/>
      <c r="AO116" s="14"/>
      <c r="AP116" s="18"/>
      <c r="AQ116" s="132"/>
      <c r="AR116" s="32"/>
      <c r="AS116" s="27"/>
      <c r="AT116" s="27"/>
      <c r="AU116" s="27"/>
      <c r="AV116" s="27"/>
      <c r="AW116" s="18"/>
      <c r="AX116" s="31"/>
      <c r="AY116" s="30"/>
      <c r="AZ116" s="14"/>
      <c r="BA116" s="14"/>
      <c r="BB116" s="14"/>
      <c r="BC116" s="14"/>
      <c r="BD116" s="131"/>
      <c r="BE116" s="31"/>
      <c r="BF116" s="31"/>
      <c r="BH116" s="130"/>
      <c r="BI116" s="34"/>
      <c r="BN116" s="43"/>
      <c r="BO116" s="31"/>
      <c r="BP116" s="31">
        <v>15420</v>
      </c>
      <c r="BQ116" s="48"/>
      <c r="BR116" s="31"/>
      <c r="BS116" s="31">
        <v>14910</v>
      </c>
      <c r="BU116" s="31"/>
      <c r="BV116" s="30"/>
      <c r="BW116" s="48"/>
      <c r="BX116" s="31"/>
      <c r="BY116" s="30">
        <v>833</v>
      </c>
      <c r="CA116" s="31"/>
      <c r="CB116" s="30">
        <v>666</v>
      </c>
      <c r="CD116" s="283"/>
    </row>
    <row r="117" spans="1:82" x14ac:dyDescent="0.3">
      <c r="A117" s="180" t="s">
        <v>393</v>
      </c>
      <c r="B117" s="14"/>
      <c r="C117" s="14"/>
      <c r="D117" s="11"/>
      <c r="E117" s="14"/>
      <c r="F117" s="14"/>
      <c r="G117" s="14"/>
      <c r="H117" s="14"/>
      <c r="I117" s="14"/>
      <c r="J117" s="18"/>
      <c r="K117" s="14"/>
      <c r="L117" s="14"/>
      <c r="M117" s="14"/>
      <c r="N117" s="51"/>
      <c r="O117" s="14"/>
      <c r="P117" s="14"/>
      <c r="Q117" s="18"/>
      <c r="R117" s="14"/>
      <c r="S117" s="14"/>
      <c r="T117" s="19"/>
      <c r="U117" s="19"/>
      <c r="V117" s="51"/>
      <c r="W117" s="19"/>
      <c r="X117" s="19"/>
      <c r="Y117" s="19"/>
      <c r="Z117" s="19"/>
      <c r="AB117" s="19"/>
      <c r="AC117" s="19"/>
      <c r="AD117" s="18"/>
      <c r="AE117" s="19"/>
      <c r="AF117" s="19"/>
      <c r="AG117" s="51"/>
      <c r="AH117" s="14"/>
      <c r="AI117" s="14"/>
      <c r="AJ117" s="51"/>
      <c r="AK117" s="14"/>
      <c r="AL117" s="14"/>
      <c r="AM117" s="18"/>
      <c r="AN117" s="14"/>
      <c r="AO117" s="14"/>
      <c r="AP117" s="18"/>
      <c r="AQ117" s="132"/>
      <c r="AR117" s="32"/>
      <c r="AS117" s="27"/>
      <c r="AT117" s="27"/>
      <c r="AU117" s="27"/>
      <c r="AV117" s="27"/>
      <c r="AW117" s="18"/>
      <c r="AX117" s="31"/>
      <c r="AY117" s="30"/>
      <c r="AZ117" s="14"/>
      <c r="BA117" s="14"/>
      <c r="BB117" s="14"/>
      <c r="BC117" s="14"/>
      <c r="BD117" s="131"/>
      <c r="BE117" s="31"/>
      <c r="BF117" s="31"/>
      <c r="BG117" s="15" t="s">
        <v>24</v>
      </c>
      <c r="BH117" s="38">
        <v>3162</v>
      </c>
      <c r="BI117" s="34">
        <v>40013</v>
      </c>
      <c r="BJ117" s="4">
        <v>2985</v>
      </c>
      <c r="BK117" s="4">
        <v>40770</v>
      </c>
      <c r="BM117" s="4">
        <v>25590</v>
      </c>
      <c r="BN117" s="43"/>
      <c r="BO117" s="31"/>
      <c r="BP117" s="31">
        <v>34450</v>
      </c>
      <c r="BQ117" s="48"/>
      <c r="BR117" s="31"/>
      <c r="BS117" s="31">
        <v>29390</v>
      </c>
      <c r="BU117" s="31"/>
      <c r="BV117" s="30"/>
      <c r="BW117" s="48"/>
      <c r="BX117" s="31"/>
      <c r="BY117" s="31"/>
      <c r="CA117" s="31"/>
      <c r="CB117" s="30"/>
      <c r="CD117" s="283"/>
    </row>
    <row r="118" spans="1:82" x14ac:dyDescent="0.3">
      <c r="A118" s="180" t="s">
        <v>399</v>
      </c>
      <c r="B118" s="14"/>
      <c r="C118" s="14"/>
      <c r="D118" s="11"/>
      <c r="E118" s="14"/>
      <c r="F118" s="14"/>
      <c r="G118" s="14"/>
      <c r="H118" s="14"/>
      <c r="I118" s="14"/>
      <c r="J118" s="18"/>
      <c r="K118" s="14"/>
      <c r="L118" s="14"/>
      <c r="M118" s="14"/>
      <c r="N118" s="51"/>
      <c r="O118" s="14"/>
      <c r="P118" s="14"/>
      <c r="Q118" s="18"/>
      <c r="R118" s="14"/>
      <c r="S118" s="14"/>
      <c r="T118" s="19"/>
      <c r="U118" s="19"/>
      <c r="V118" s="51"/>
      <c r="W118" s="19"/>
      <c r="X118" s="19"/>
      <c r="Y118" s="19"/>
      <c r="Z118" s="19"/>
      <c r="AB118" s="19"/>
      <c r="AC118" s="19"/>
      <c r="AD118" s="18"/>
      <c r="AE118" s="19"/>
      <c r="AF118" s="19"/>
      <c r="AG118" s="51"/>
      <c r="AH118" s="14"/>
      <c r="AI118" s="14"/>
      <c r="AJ118" s="51"/>
      <c r="AK118" s="14"/>
      <c r="AL118" s="14"/>
      <c r="AM118" s="18"/>
      <c r="AN118" s="14"/>
      <c r="AO118" s="14"/>
      <c r="AP118" s="18"/>
      <c r="AQ118" s="132"/>
      <c r="AR118" s="32"/>
      <c r="AS118" s="27"/>
      <c r="AT118" s="27"/>
      <c r="AU118" s="27"/>
      <c r="AV118" s="27"/>
      <c r="AW118" s="18"/>
      <c r="AX118" s="31"/>
      <c r="AY118" s="30"/>
      <c r="AZ118" s="14"/>
      <c r="BA118" s="14"/>
      <c r="BB118" s="14"/>
      <c r="BC118" s="14"/>
      <c r="BD118" s="131"/>
      <c r="BE118" s="31"/>
      <c r="BF118" s="31"/>
      <c r="BG118" s="15" t="s">
        <v>24</v>
      </c>
      <c r="BH118" s="38">
        <v>146</v>
      </c>
      <c r="BI118" s="34">
        <v>3770</v>
      </c>
      <c r="BJ118" s="4">
        <v>158</v>
      </c>
      <c r="BK118" s="4">
        <v>4266</v>
      </c>
      <c r="BM118" s="4">
        <v>2760</v>
      </c>
      <c r="BN118" s="43"/>
      <c r="BO118" s="31"/>
      <c r="BP118" s="31">
        <v>3622</v>
      </c>
      <c r="BQ118" s="43"/>
      <c r="BR118" s="31"/>
      <c r="BS118" s="31">
        <v>5360</v>
      </c>
      <c r="BU118" s="31"/>
      <c r="BV118" s="31">
        <v>180</v>
      </c>
      <c r="BW118" s="43"/>
      <c r="BX118" s="31"/>
      <c r="BY118" s="30">
        <v>327</v>
      </c>
      <c r="CA118" s="31"/>
      <c r="CB118" s="31">
        <v>380</v>
      </c>
      <c r="CD118" s="283"/>
    </row>
    <row r="119" spans="1:82" x14ac:dyDescent="0.3">
      <c r="A119" s="180" t="s">
        <v>394</v>
      </c>
      <c r="L119" s="14"/>
      <c r="M119" s="14"/>
      <c r="N119" s="51"/>
      <c r="O119" s="14"/>
      <c r="P119" s="14"/>
      <c r="Q119" s="18"/>
      <c r="R119" s="14"/>
      <c r="S119" s="14"/>
      <c r="T119" s="19"/>
      <c r="U119" s="19"/>
      <c r="V119" s="51"/>
      <c r="W119" s="19"/>
      <c r="X119" s="19"/>
      <c r="Y119" s="19"/>
      <c r="Z119" s="19"/>
      <c r="AB119" s="19"/>
      <c r="AC119" s="19"/>
      <c r="AD119" s="18"/>
      <c r="AE119" s="19"/>
      <c r="AF119" s="19"/>
      <c r="AG119" s="51"/>
      <c r="AH119" s="14"/>
      <c r="AI119" s="14"/>
      <c r="AJ119" s="51"/>
      <c r="AK119" s="14"/>
      <c r="AL119" s="14"/>
      <c r="AM119" s="18"/>
      <c r="AN119" s="14"/>
      <c r="AO119" s="14"/>
      <c r="AP119" s="18"/>
      <c r="AQ119" s="132"/>
      <c r="AR119" s="32"/>
      <c r="AS119" s="27"/>
      <c r="AT119" s="27"/>
      <c r="AU119" s="27"/>
      <c r="AV119" s="27"/>
      <c r="AW119" s="18"/>
      <c r="AX119" s="31"/>
      <c r="AY119" s="30"/>
      <c r="AZ119" s="14"/>
      <c r="BA119" s="14"/>
      <c r="BB119" s="14"/>
      <c r="BC119" s="14"/>
      <c r="BD119" s="131"/>
      <c r="BE119" s="31"/>
      <c r="BF119" s="31"/>
      <c r="BG119" s="15" t="s">
        <v>56</v>
      </c>
      <c r="BH119" s="130"/>
      <c r="BI119" s="34"/>
      <c r="BL119" s="4">
        <v>9000</v>
      </c>
      <c r="BM119" s="83">
        <v>11125</v>
      </c>
      <c r="BN119" s="43"/>
      <c r="BO119" s="31"/>
      <c r="BP119" s="31">
        <v>4500</v>
      </c>
      <c r="BQ119" s="43"/>
      <c r="BR119" s="31"/>
      <c r="BS119" s="31">
        <v>8320</v>
      </c>
      <c r="BU119" s="31"/>
      <c r="BV119" s="31"/>
      <c r="BW119" s="43"/>
      <c r="BX119" s="31"/>
      <c r="BY119" s="30">
        <v>527</v>
      </c>
      <c r="CA119" s="31"/>
      <c r="CB119" s="31">
        <v>467</v>
      </c>
    </row>
    <row r="120" spans="1:82" x14ac:dyDescent="0.3">
      <c r="A120" s="222" t="s">
        <v>289</v>
      </c>
      <c r="L120" s="14"/>
      <c r="M120" s="14"/>
      <c r="N120" s="51"/>
      <c r="O120" s="14"/>
      <c r="P120" s="14"/>
      <c r="Q120" s="18"/>
      <c r="R120" s="14"/>
      <c r="S120" s="14"/>
      <c r="T120" s="19"/>
      <c r="U120" s="19"/>
      <c r="V120" s="51"/>
      <c r="W120" s="19"/>
      <c r="X120" s="19"/>
      <c r="Y120" s="19"/>
      <c r="Z120" s="19"/>
      <c r="AA120" s="18"/>
      <c r="AB120" s="19"/>
      <c r="AC120" s="19"/>
      <c r="AD120" s="18"/>
      <c r="AE120" s="19"/>
      <c r="AF120" s="19"/>
      <c r="AG120" s="51"/>
      <c r="AH120" s="14"/>
      <c r="AI120" s="14"/>
      <c r="AJ120" s="51"/>
      <c r="AK120" s="14"/>
      <c r="AL120" s="14"/>
      <c r="AM120" s="18"/>
      <c r="AN120" s="14"/>
      <c r="AO120" s="14"/>
      <c r="AP120" s="18"/>
      <c r="AQ120" s="132"/>
      <c r="AR120" s="32"/>
      <c r="AS120" s="27"/>
      <c r="AT120" s="27"/>
      <c r="AU120" s="27"/>
      <c r="AV120" s="27"/>
      <c r="AW120" s="18"/>
      <c r="AX120" s="31"/>
      <c r="AY120" s="30"/>
      <c r="AZ120" s="14"/>
      <c r="BA120" s="14"/>
      <c r="BB120" s="14"/>
      <c r="BC120" s="14"/>
      <c r="BD120" s="131"/>
      <c r="BE120" s="31"/>
      <c r="BF120" s="31"/>
      <c r="BH120" s="130"/>
      <c r="BI120" s="34"/>
      <c r="BM120" s="83"/>
      <c r="BN120" s="43"/>
      <c r="BO120" s="31"/>
      <c r="BP120" s="31"/>
      <c r="BQ120" s="43"/>
      <c r="BR120" s="31"/>
      <c r="BS120" s="31"/>
      <c r="BU120" s="31"/>
      <c r="BV120" s="31"/>
      <c r="BW120" s="43"/>
      <c r="BX120" s="31"/>
      <c r="BY120" s="30"/>
      <c r="CA120" s="31"/>
      <c r="CB120" s="31"/>
      <c r="CD120" s="4">
        <v>1330</v>
      </c>
    </row>
    <row r="121" spans="1:82" x14ac:dyDescent="0.3">
      <c r="A121" s="11" t="s">
        <v>47</v>
      </c>
      <c r="B121" s="14"/>
      <c r="C121" s="14">
        <v>8500</v>
      </c>
      <c r="D121" s="11"/>
      <c r="E121" s="14">
        <v>22510</v>
      </c>
      <c r="F121" s="14"/>
      <c r="G121" s="14"/>
      <c r="H121" s="14"/>
      <c r="I121" s="14">
        <v>17710</v>
      </c>
      <c r="J121" s="18"/>
      <c r="K121" s="14">
        <v>42150</v>
      </c>
      <c r="L121" s="14"/>
      <c r="M121" s="14"/>
      <c r="N121" s="18" t="s">
        <v>7</v>
      </c>
      <c r="O121" s="14">
        <v>2214</v>
      </c>
      <c r="P121" s="14">
        <v>3183</v>
      </c>
      <c r="Q121" s="18" t="s">
        <v>7</v>
      </c>
      <c r="R121" s="14">
        <v>2800</v>
      </c>
      <c r="S121" s="14">
        <v>4079</v>
      </c>
      <c r="T121" s="19"/>
      <c r="U121" s="19"/>
      <c r="V121" s="51" t="s">
        <v>7</v>
      </c>
      <c r="W121" s="19">
        <v>1054</v>
      </c>
      <c r="X121" s="19">
        <v>1954</v>
      </c>
      <c r="Y121" s="19">
        <v>818</v>
      </c>
      <c r="Z121" s="19">
        <v>1544</v>
      </c>
      <c r="AA121" s="18" t="s">
        <v>7</v>
      </c>
      <c r="AB121" s="19">
        <v>783</v>
      </c>
      <c r="AC121" s="19">
        <v>1413</v>
      </c>
      <c r="AD121" s="18" t="s">
        <v>7</v>
      </c>
      <c r="AE121" s="37">
        <v>985</v>
      </c>
      <c r="AF121" s="37">
        <v>1346</v>
      </c>
      <c r="AG121" s="18" t="s">
        <v>7</v>
      </c>
      <c r="AH121" s="14">
        <v>1050</v>
      </c>
      <c r="AI121" s="14">
        <v>1447</v>
      </c>
      <c r="AJ121" s="18" t="s">
        <v>7</v>
      </c>
      <c r="AK121" s="14">
        <v>686</v>
      </c>
      <c r="AL121" s="14">
        <v>1182</v>
      </c>
      <c r="AM121" s="18" t="s">
        <v>7</v>
      </c>
      <c r="AN121" s="14">
        <v>737</v>
      </c>
      <c r="AO121" s="14">
        <v>1343</v>
      </c>
      <c r="AP121" s="18" t="s">
        <v>7</v>
      </c>
      <c r="AQ121" s="132">
        <v>751</v>
      </c>
      <c r="AR121" s="32">
        <v>1478</v>
      </c>
      <c r="AS121" s="27">
        <v>674</v>
      </c>
      <c r="AT121" s="27">
        <v>1487</v>
      </c>
      <c r="AU121" s="27">
        <v>723</v>
      </c>
      <c r="AV121" s="27">
        <v>1688</v>
      </c>
      <c r="AW121" s="18" t="s">
        <v>7</v>
      </c>
      <c r="AX121" s="31">
        <v>694</v>
      </c>
      <c r="AY121" s="30">
        <v>1619</v>
      </c>
      <c r="AZ121" s="14">
        <v>644</v>
      </c>
      <c r="BA121" s="14">
        <v>1400</v>
      </c>
      <c r="BB121" s="14">
        <v>804</v>
      </c>
      <c r="BC121" s="57">
        <v>27785</v>
      </c>
      <c r="BD121" s="18" t="s">
        <v>7</v>
      </c>
      <c r="BE121" s="31"/>
      <c r="BF121" s="30">
        <v>2028</v>
      </c>
      <c r="BG121" s="15" t="s">
        <v>7</v>
      </c>
      <c r="BH121" s="130"/>
      <c r="BI121" s="34">
        <v>29590</v>
      </c>
      <c r="BJ121" s="4" t="s">
        <v>97</v>
      </c>
      <c r="BK121" s="4">
        <v>29880</v>
      </c>
      <c r="BL121" s="4" t="s">
        <v>97</v>
      </c>
      <c r="BM121" s="4">
        <v>18827</v>
      </c>
      <c r="BN121" s="43"/>
      <c r="BO121" s="31"/>
      <c r="BP121" s="31">
        <v>141991</v>
      </c>
      <c r="BQ121" s="43"/>
      <c r="BR121" s="31"/>
      <c r="BS121" s="31">
        <v>57330</v>
      </c>
      <c r="BU121" s="31"/>
      <c r="BV121" s="31">
        <v>1900</v>
      </c>
      <c r="BW121" s="43"/>
      <c r="BX121" s="31"/>
      <c r="BY121" s="31">
        <v>3404</v>
      </c>
      <c r="CA121" s="31"/>
      <c r="CB121" s="31">
        <v>2500</v>
      </c>
      <c r="CD121" s="4">
        <v>2387</v>
      </c>
    </row>
    <row r="122" spans="1:82" x14ac:dyDescent="0.3">
      <c r="A122" s="25" t="s">
        <v>26</v>
      </c>
      <c r="B122" s="14"/>
      <c r="C122" s="14">
        <v>800</v>
      </c>
      <c r="D122" s="11"/>
      <c r="E122" s="14">
        <v>500</v>
      </c>
      <c r="F122" s="14"/>
      <c r="G122" s="14"/>
      <c r="H122" s="14"/>
      <c r="I122" s="14">
        <v>950</v>
      </c>
      <c r="J122" s="18"/>
      <c r="K122" s="14">
        <v>1100</v>
      </c>
      <c r="L122" s="14"/>
      <c r="M122" s="14"/>
      <c r="N122" s="18"/>
      <c r="O122" s="14"/>
      <c r="P122" s="14"/>
      <c r="Q122" s="18"/>
      <c r="R122" s="14"/>
      <c r="S122" s="14"/>
      <c r="T122" s="19"/>
      <c r="U122" s="19"/>
      <c r="V122" s="51"/>
      <c r="W122" s="19"/>
      <c r="X122" s="19"/>
      <c r="Y122" s="19"/>
      <c r="Z122" s="19"/>
      <c r="AA122" s="18"/>
      <c r="AB122" s="19"/>
      <c r="AC122" s="19"/>
      <c r="AD122" s="18"/>
      <c r="AE122" s="19"/>
      <c r="AF122" s="19"/>
      <c r="AG122" s="51"/>
      <c r="AH122" s="14"/>
      <c r="AI122" s="14"/>
      <c r="AJ122" s="18"/>
      <c r="AK122" s="14"/>
      <c r="AL122" s="14"/>
      <c r="AM122" s="18"/>
      <c r="AN122" s="14"/>
      <c r="AO122" s="14"/>
      <c r="AP122" s="18"/>
      <c r="AQ122" s="132"/>
      <c r="AR122" s="32"/>
      <c r="AS122" s="27"/>
      <c r="AT122" s="27"/>
      <c r="AU122" s="27"/>
      <c r="AV122" s="27"/>
      <c r="AW122" s="18"/>
      <c r="AX122" s="31"/>
      <c r="AY122" s="30"/>
      <c r="AZ122" s="14"/>
      <c r="BA122" s="14"/>
      <c r="BB122" s="14"/>
      <c r="BC122" s="14"/>
      <c r="BD122" s="18"/>
      <c r="BE122" s="31"/>
      <c r="BF122" s="31"/>
      <c r="BH122" s="130"/>
      <c r="BI122" s="34"/>
      <c r="BN122" s="43"/>
      <c r="BO122" s="31"/>
      <c r="BP122" s="31"/>
      <c r="BQ122" s="43"/>
      <c r="BR122" s="31"/>
      <c r="BS122" s="31"/>
      <c r="BU122" s="31"/>
      <c r="BV122" s="31"/>
      <c r="BW122" s="43"/>
      <c r="BX122" s="31"/>
      <c r="BY122" s="31"/>
      <c r="CA122" s="31"/>
      <c r="CB122" s="31"/>
    </row>
    <row r="123" spans="1:82" x14ac:dyDescent="0.3">
      <c r="A123" s="25" t="s">
        <v>74</v>
      </c>
      <c r="B123" s="14"/>
      <c r="C123" s="14"/>
      <c r="D123" s="11"/>
      <c r="E123" s="14"/>
      <c r="F123" s="14"/>
      <c r="G123" s="14"/>
      <c r="H123" s="14"/>
      <c r="I123" s="14"/>
      <c r="J123" s="18"/>
      <c r="K123" s="14"/>
      <c r="L123" s="14"/>
      <c r="M123" s="14"/>
      <c r="N123" s="18" t="s">
        <v>7</v>
      </c>
      <c r="O123" s="14">
        <v>1800</v>
      </c>
      <c r="P123" s="14">
        <v>1752</v>
      </c>
      <c r="Q123" s="18" t="s">
        <v>7</v>
      </c>
      <c r="R123" s="14">
        <v>1690</v>
      </c>
      <c r="S123" s="14">
        <v>1785</v>
      </c>
      <c r="T123" s="19"/>
      <c r="U123" s="19"/>
      <c r="V123" s="51" t="s">
        <v>7</v>
      </c>
      <c r="W123" s="19">
        <v>1500</v>
      </c>
      <c r="X123" s="19">
        <v>1714</v>
      </c>
      <c r="Y123" s="19">
        <v>1840</v>
      </c>
      <c r="Z123" s="19">
        <v>2070</v>
      </c>
      <c r="AA123" s="18" t="s">
        <v>7</v>
      </c>
      <c r="AD123" s="18" t="s">
        <v>7</v>
      </c>
      <c r="AE123" s="19">
        <v>1850</v>
      </c>
      <c r="AF123" s="4">
        <v>1325</v>
      </c>
      <c r="AG123" s="51"/>
      <c r="AH123" s="14"/>
      <c r="AI123" s="14"/>
      <c r="AJ123" s="18"/>
      <c r="AK123" s="14"/>
      <c r="AL123" s="14"/>
      <c r="AM123" s="18"/>
      <c r="AN123" s="14"/>
      <c r="AO123" s="14"/>
      <c r="AP123" s="18"/>
      <c r="AQ123" s="132"/>
      <c r="AR123" s="32"/>
      <c r="AS123" s="27"/>
      <c r="AT123" s="27"/>
      <c r="AU123" s="27"/>
      <c r="AV123" s="27"/>
      <c r="AW123" s="18"/>
      <c r="AX123" s="31"/>
      <c r="AY123" s="30"/>
      <c r="AZ123" s="14"/>
      <c r="BA123" s="14"/>
      <c r="BB123" s="14"/>
      <c r="BC123" s="14"/>
      <c r="BD123" s="18"/>
      <c r="BE123" s="31"/>
      <c r="BF123" s="31"/>
      <c r="BH123" s="130"/>
      <c r="BI123" s="130"/>
      <c r="BN123" s="43"/>
      <c r="BO123" s="31"/>
      <c r="BP123" s="31"/>
      <c r="BQ123" s="43"/>
      <c r="BR123" s="31"/>
      <c r="BS123" s="31"/>
      <c r="BU123" s="31"/>
      <c r="BV123" s="31"/>
      <c r="BW123" s="43"/>
      <c r="BX123" s="31"/>
      <c r="BY123" s="31"/>
      <c r="CA123" s="31"/>
      <c r="CB123" s="31"/>
    </row>
    <row r="124" spans="1:82" x14ac:dyDescent="0.3">
      <c r="A124" s="180" t="s">
        <v>214</v>
      </c>
      <c r="B124" s="14"/>
      <c r="C124" s="14">
        <v>900</v>
      </c>
      <c r="D124" s="11"/>
      <c r="E124" s="14">
        <v>1950</v>
      </c>
      <c r="F124" s="14"/>
      <c r="G124" s="14"/>
      <c r="H124" s="14"/>
      <c r="I124" s="14">
        <v>6750</v>
      </c>
      <c r="J124" s="18"/>
      <c r="K124" s="14">
        <v>6200</v>
      </c>
      <c r="L124" s="14"/>
      <c r="M124" s="14"/>
      <c r="N124" s="51"/>
      <c r="O124" s="14"/>
      <c r="P124" s="14"/>
      <c r="Q124" s="18"/>
      <c r="R124" s="14"/>
      <c r="S124" s="14"/>
      <c r="T124" s="19"/>
      <c r="U124" s="19"/>
      <c r="V124" s="51"/>
      <c r="W124" s="19"/>
      <c r="X124" s="19"/>
      <c r="Y124" s="19"/>
      <c r="Z124" s="19"/>
      <c r="AA124" s="18"/>
      <c r="AB124" s="19"/>
      <c r="AC124" s="19"/>
      <c r="AD124" s="18"/>
      <c r="AE124" s="19"/>
      <c r="AF124" s="19"/>
      <c r="AG124" s="51"/>
      <c r="AH124" s="14"/>
      <c r="AI124" s="14"/>
      <c r="AJ124" s="18"/>
      <c r="AK124" s="14"/>
      <c r="AL124" s="14"/>
      <c r="AM124" s="18"/>
      <c r="AN124" s="14"/>
      <c r="AO124" s="14"/>
      <c r="AP124" s="18"/>
      <c r="AQ124" s="132"/>
      <c r="AR124" s="32"/>
      <c r="AS124" s="27"/>
      <c r="AT124" s="27"/>
      <c r="AU124" s="27"/>
      <c r="AV124" s="27"/>
      <c r="AW124" s="18"/>
      <c r="AX124" s="31"/>
      <c r="AY124" s="30"/>
      <c r="AZ124" s="14"/>
      <c r="BA124" s="14"/>
      <c r="BB124" s="14"/>
      <c r="BC124" s="14"/>
      <c r="BD124" s="18"/>
      <c r="BE124" s="31"/>
      <c r="BF124" s="31"/>
      <c r="BH124" s="130"/>
      <c r="BI124" s="130"/>
      <c r="BN124" s="43"/>
      <c r="BO124" s="31"/>
      <c r="BP124" s="31"/>
      <c r="BQ124" s="43"/>
      <c r="BR124" s="31"/>
      <c r="BS124" s="31"/>
      <c r="BU124" s="31"/>
      <c r="BV124" s="31"/>
      <c r="BW124" s="43"/>
      <c r="BX124" s="31"/>
      <c r="BY124" s="31"/>
      <c r="CA124" s="31"/>
      <c r="CB124" s="31"/>
    </row>
    <row r="125" spans="1:82" x14ac:dyDescent="0.3">
      <c r="A125" s="181" t="s">
        <v>215</v>
      </c>
      <c r="B125" s="11"/>
      <c r="C125" s="11"/>
      <c r="D125" s="11"/>
      <c r="E125" s="11"/>
      <c r="F125" s="14"/>
      <c r="G125" s="14"/>
      <c r="H125" s="14"/>
      <c r="I125" s="14">
        <v>260</v>
      </c>
      <c r="J125" s="18"/>
      <c r="K125" s="14">
        <v>450</v>
      </c>
      <c r="L125" s="14"/>
      <c r="M125" s="14"/>
      <c r="N125" s="51"/>
      <c r="O125" s="14"/>
      <c r="P125" s="14"/>
      <c r="Q125" s="18"/>
      <c r="R125" s="14"/>
      <c r="S125" s="14"/>
      <c r="T125" s="19"/>
      <c r="U125" s="19"/>
      <c r="V125" s="51" t="s">
        <v>7</v>
      </c>
      <c r="W125" s="19"/>
      <c r="X125" s="19"/>
      <c r="Y125" s="19"/>
      <c r="Z125" s="19"/>
      <c r="AA125" s="18" t="s">
        <v>7</v>
      </c>
      <c r="AB125" s="19">
        <v>1710</v>
      </c>
      <c r="AC125" s="19">
        <v>1894</v>
      </c>
      <c r="AD125" s="18" t="s">
        <v>7</v>
      </c>
      <c r="AE125" s="19"/>
      <c r="AF125" s="19"/>
      <c r="AG125" s="51"/>
      <c r="AH125" s="14"/>
      <c r="AI125" s="14"/>
      <c r="AJ125" s="18"/>
      <c r="AK125" s="14"/>
      <c r="AL125" s="14"/>
      <c r="AM125" s="18"/>
      <c r="AN125" s="14"/>
      <c r="AO125" s="14"/>
      <c r="AP125" s="18"/>
      <c r="AQ125" s="132"/>
      <c r="AR125" s="32"/>
      <c r="AS125" s="27"/>
      <c r="AT125" s="27"/>
      <c r="AU125" s="27"/>
      <c r="AV125" s="27"/>
      <c r="AW125" s="18"/>
      <c r="AX125" s="31"/>
      <c r="AY125" s="30"/>
      <c r="AZ125" s="14"/>
      <c r="BA125" s="14"/>
      <c r="BB125" s="14"/>
      <c r="BC125" s="14"/>
      <c r="BD125" s="18"/>
      <c r="BE125" s="31"/>
      <c r="BF125" s="31"/>
      <c r="BH125" s="130"/>
      <c r="BI125" s="130"/>
      <c r="BN125" s="43"/>
      <c r="BO125" s="31"/>
      <c r="BP125" s="31"/>
      <c r="BQ125" s="43"/>
      <c r="BR125" s="31"/>
      <c r="BS125" s="31"/>
      <c r="BU125" s="31"/>
      <c r="BV125" s="31"/>
      <c r="BW125" s="43"/>
      <c r="BX125" s="31"/>
      <c r="BY125" s="31"/>
      <c r="CA125" s="31"/>
      <c r="CB125" s="31"/>
    </row>
    <row r="126" spans="1:82" x14ac:dyDescent="0.3">
      <c r="A126" s="180" t="s">
        <v>216</v>
      </c>
      <c r="B126" s="11"/>
      <c r="C126" s="11"/>
      <c r="D126" s="11"/>
      <c r="E126" s="11"/>
      <c r="F126" s="14"/>
      <c r="G126" s="14"/>
      <c r="H126" s="14"/>
      <c r="I126" s="14">
        <v>2020</v>
      </c>
      <c r="J126" s="18"/>
      <c r="K126" s="14">
        <v>900</v>
      </c>
      <c r="L126" s="14"/>
      <c r="M126" s="14"/>
      <c r="N126" s="51"/>
      <c r="O126" s="14"/>
      <c r="P126" s="14"/>
      <c r="Q126" s="18"/>
      <c r="R126" s="14"/>
      <c r="S126" s="14"/>
      <c r="T126" s="19"/>
      <c r="U126" s="19"/>
      <c r="V126" s="51"/>
      <c r="W126" s="19"/>
      <c r="X126" s="19"/>
      <c r="Y126" s="19"/>
      <c r="Z126" s="19"/>
      <c r="AB126" s="19"/>
      <c r="AC126" s="19"/>
      <c r="AD126" s="18"/>
      <c r="AE126" s="19"/>
      <c r="AF126" s="19"/>
      <c r="AG126" s="51"/>
      <c r="AH126" s="14"/>
      <c r="AI126" s="14"/>
      <c r="AJ126" s="18"/>
      <c r="AK126" s="14"/>
      <c r="AL126" s="14"/>
      <c r="AM126" s="18"/>
      <c r="AN126" s="14"/>
      <c r="AO126" s="14"/>
      <c r="AP126" s="18"/>
      <c r="AQ126" s="132"/>
      <c r="AR126" s="32"/>
      <c r="AS126" s="27"/>
      <c r="AT126" s="27"/>
      <c r="AU126" s="27"/>
      <c r="AV126" s="27"/>
      <c r="AW126" s="18"/>
      <c r="AX126" s="31"/>
      <c r="AY126" s="30"/>
      <c r="AZ126" s="14"/>
      <c r="BA126" s="14"/>
      <c r="BB126" s="14"/>
      <c r="BC126" s="57"/>
      <c r="BD126" s="18"/>
      <c r="BE126" s="31"/>
      <c r="BF126" s="31"/>
      <c r="BH126" s="130"/>
      <c r="BI126" s="130"/>
      <c r="BN126" s="43"/>
      <c r="BO126" s="31"/>
      <c r="BP126" s="31"/>
      <c r="BQ126" s="43"/>
      <c r="BR126" s="31"/>
      <c r="BS126" s="31"/>
      <c r="BU126" s="31"/>
      <c r="BV126" s="31"/>
      <c r="BW126" s="43"/>
      <c r="BX126" s="31"/>
      <c r="BY126" s="31"/>
      <c r="CA126" s="31"/>
      <c r="CB126" s="31"/>
    </row>
    <row r="127" spans="1:82" x14ac:dyDescent="0.3">
      <c r="A127" s="180" t="s">
        <v>217</v>
      </c>
      <c r="B127" s="14"/>
      <c r="C127" s="14">
        <v>1800</v>
      </c>
      <c r="D127" s="11"/>
      <c r="E127" s="14">
        <v>12000</v>
      </c>
      <c r="F127" s="14"/>
      <c r="G127" s="14"/>
      <c r="H127" s="14"/>
      <c r="I127" s="14">
        <v>13150</v>
      </c>
      <c r="J127" s="18"/>
      <c r="K127" s="14">
        <v>13900</v>
      </c>
      <c r="L127" s="14"/>
      <c r="M127" s="14"/>
      <c r="N127" s="51"/>
      <c r="O127" s="14"/>
      <c r="P127" s="14"/>
      <c r="Q127" s="18"/>
      <c r="R127" s="14"/>
      <c r="S127" s="14"/>
      <c r="T127" s="19"/>
      <c r="U127" s="19"/>
      <c r="V127" s="51"/>
      <c r="W127" s="19"/>
      <c r="X127" s="19"/>
      <c r="Y127" s="19"/>
      <c r="Z127" s="19"/>
      <c r="AB127" s="19"/>
      <c r="AC127" s="19"/>
      <c r="AD127" s="18"/>
      <c r="AE127" s="19"/>
      <c r="AF127" s="19"/>
      <c r="AG127" s="51"/>
      <c r="AH127" s="14"/>
      <c r="AI127" s="14"/>
      <c r="AJ127" s="18"/>
      <c r="AK127" s="14"/>
      <c r="AL127" s="14"/>
      <c r="AM127" s="18"/>
      <c r="AN127" s="14"/>
      <c r="AO127" s="14"/>
      <c r="AP127" s="18"/>
      <c r="AQ127" s="132"/>
      <c r="AR127" s="32"/>
      <c r="AS127" s="27"/>
      <c r="AT127" s="27"/>
      <c r="AU127" s="27"/>
      <c r="AV127" s="27"/>
      <c r="AW127" s="18"/>
      <c r="AX127" s="31"/>
      <c r="AY127" s="30"/>
      <c r="AZ127" s="14"/>
      <c r="BA127" s="14"/>
      <c r="BB127" s="14"/>
      <c r="BC127" s="57"/>
      <c r="BD127" s="18"/>
      <c r="BE127" s="31"/>
      <c r="BF127" s="30"/>
      <c r="BH127" s="130"/>
      <c r="BI127" s="34"/>
      <c r="BN127" s="43"/>
      <c r="BO127" s="31"/>
      <c r="BP127" s="31"/>
      <c r="BQ127" s="43"/>
      <c r="BR127" s="31"/>
      <c r="BS127" s="31"/>
      <c r="BU127" s="31"/>
      <c r="BV127" s="31"/>
      <c r="BW127" s="43"/>
      <c r="BX127" s="31"/>
      <c r="BY127" s="31"/>
      <c r="CA127" s="31"/>
      <c r="CB127" s="31"/>
    </row>
    <row r="128" spans="1:82" x14ac:dyDescent="0.3">
      <c r="A128" s="180" t="s">
        <v>218</v>
      </c>
      <c r="B128" s="11"/>
      <c r="D128" s="11"/>
      <c r="E128" s="11"/>
      <c r="F128" s="11"/>
      <c r="G128" s="11"/>
      <c r="H128" s="11"/>
      <c r="I128" s="11"/>
      <c r="J128" s="11"/>
      <c r="K128" s="11"/>
      <c r="L128" s="14"/>
      <c r="M128" s="14"/>
      <c r="Q128" s="18"/>
      <c r="T128" s="19"/>
      <c r="U128" s="19"/>
      <c r="AD128" s="18"/>
      <c r="AE128" s="19"/>
      <c r="AF128" s="19"/>
      <c r="AG128" s="18" t="s">
        <v>7</v>
      </c>
      <c r="AH128" s="14">
        <v>1730</v>
      </c>
      <c r="AI128" s="14">
        <v>1681</v>
      </c>
      <c r="AJ128" s="18" t="s">
        <v>7</v>
      </c>
      <c r="AK128" s="14">
        <v>2112</v>
      </c>
      <c r="AL128" s="14">
        <v>1879</v>
      </c>
      <c r="AM128" s="18" t="s">
        <v>7</v>
      </c>
      <c r="AN128" s="14">
        <v>2030</v>
      </c>
      <c r="AO128" s="14">
        <v>1917</v>
      </c>
      <c r="AP128" s="18" t="s">
        <v>7</v>
      </c>
      <c r="AQ128" s="132">
        <v>2155</v>
      </c>
      <c r="AR128" s="32">
        <v>1751</v>
      </c>
      <c r="AS128" s="27">
        <v>1958</v>
      </c>
      <c r="AT128" s="27">
        <v>1892</v>
      </c>
      <c r="AU128" s="27">
        <v>1560</v>
      </c>
      <c r="AV128" s="27">
        <v>1456</v>
      </c>
      <c r="AW128" s="18" t="s">
        <v>7</v>
      </c>
      <c r="AX128" s="31">
        <v>1523</v>
      </c>
      <c r="AY128" s="30">
        <v>1431</v>
      </c>
      <c r="AZ128" s="14">
        <v>3132</v>
      </c>
      <c r="BA128" s="14">
        <v>2610</v>
      </c>
      <c r="BB128" s="14">
        <v>4461</v>
      </c>
      <c r="BC128" s="57">
        <v>46080</v>
      </c>
      <c r="BD128" s="18" t="s">
        <v>7</v>
      </c>
      <c r="BE128" s="31">
        <v>4690</v>
      </c>
      <c r="BF128" s="30">
        <v>3753</v>
      </c>
      <c r="BG128" s="18" t="s">
        <v>7</v>
      </c>
      <c r="BH128" s="38">
        <v>4978</v>
      </c>
      <c r="BI128" s="34">
        <v>64714</v>
      </c>
      <c r="BJ128" s="4">
        <v>5010</v>
      </c>
      <c r="BK128" s="4">
        <v>56364</v>
      </c>
      <c r="BL128" s="4" t="s">
        <v>97</v>
      </c>
      <c r="BM128" s="4">
        <v>76414</v>
      </c>
      <c r="BN128" s="43"/>
      <c r="BO128" s="31"/>
      <c r="BP128" s="31">
        <v>79325</v>
      </c>
      <c r="BQ128" s="43"/>
      <c r="BR128" s="31"/>
      <c r="BS128" s="31">
        <v>138350</v>
      </c>
      <c r="BU128" s="31"/>
      <c r="BW128" s="43"/>
      <c r="BX128" s="31"/>
      <c r="BZ128" s="18"/>
      <c r="CA128" s="31"/>
    </row>
    <row r="129" spans="1:82" x14ac:dyDescent="0.3">
      <c r="A129" s="222" t="s">
        <v>290</v>
      </c>
      <c r="B129" s="11"/>
      <c r="D129" s="11"/>
      <c r="E129" s="11"/>
      <c r="F129" s="11"/>
      <c r="G129" s="11"/>
      <c r="H129" s="11"/>
      <c r="I129" s="11"/>
      <c r="J129" s="11"/>
      <c r="K129" s="11"/>
      <c r="L129" s="14"/>
      <c r="M129" s="14"/>
      <c r="Q129" s="18"/>
      <c r="T129" s="19"/>
      <c r="U129" s="19"/>
      <c r="AD129" s="18"/>
      <c r="AE129" s="19"/>
      <c r="AF129" s="19"/>
      <c r="AG129" s="51"/>
      <c r="AH129" s="14"/>
      <c r="AI129" s="14"/>
      <c r="AJ129" s="18"/>
      <c r="AK129" s="14"/>
      <c r="AL129" s="14"/>
      <c r="AM129" s="18"/>
      <c r="AN129" s="14"/>
      <c r="AO129" s="14"/>
      <c r="AP129" s="18"/>
      <c r="AQ129" s="132"/>
      <c r="AR129" s="32"/>
      <c r="AS129" s="27"/>
      <c r="AT129" s="27"/>
      <c r="AU129" s="27"/>
      <c r="AV129" s="27"/>
      <c r="AW129" s="18"/>
      <c r="AX129" s="31"/>
      <c r="AY129" s="30"/>
      <c r="AZ129" s="14"/>
      <c r="BA129" s="14"/>
      <c r="BB129" s="14"/>
      <c r="BC129" s="57"/>
      <c r="BD129" s="18"/>
      <c r="BE129" s="31"/>
      <c r="BF129" s="30"/>
      <c r="BG129" s="18"/>
      <c r="BH129" s="34"/>
      <c r="BI129" s="34"/>
      <c r="BN129" s="43"/>
      <c r="BO129" s="31"/>
      <c r="BP129" s="31"/>
      <c r="BQ129" s="43"/>
      <c r="BR129" s="31"/>
      <c r="BS129" s="31"/>
      <c r="BT129" s="18"/>
      <c r="BU129" s="31"/>
      <c r="BV129" s="31">
        <v>12350</v>
      </c>
      <c r="BW129" s="18" t="s">
        <v>12</v>
      </c>
      <c r="BX129" s="31"/>
      <c r="BY129" s="31">
        <v>13802</v>
      </c>
      <c r="BZ129" s="18" t="s">
        <v>12</v>
      </c>
      <c r="CA129" s="31"/>
      <c r="CB129" s="31">
        <v>12760</v>
      </c>
      <c r="CC129" s="4">
        <v>1215</v>
      </c>
      <c r="CD129" s="4">
        <v>14600</v>
      </c>
    </row>
    <row r="130" spans="1:82" x14ac:dyDescent="0.3">
      <c r="A130" s="25" t="s">
        <v>27</v>
      </c>
      <c r="B130" s="14"/>
      <c r="D130" s="11"/>
      <c r="E130" s="14">
        <v>1000</v>
      </c>
      <c r="F130" s="14"/>
      <c r="G130" s="14"/>
      <c r="H130" s="14"/>
      <c r="I130" s="14">
        <v>3050</v>
      </c>
      <c r="J130" s="18"/>
      <c r="K130" s="14">
        <v>3400</v>
      </c>
      <c r="L130" s="14"/>
      <c r="M130" s="14"/>
      <c r="N130" s="51"/>
      <c r="O130" s="14"/>
      <c r="P130" s="14"/>
      <c r="Q130" s="18"/>
      <c r="R130" s="14"/>
      <c r="S130" s="14"/>
      <c r="T130" s="19"/>
      <c r="U130" s="19"/>
      <c r="V130" s="51" t="s">
        <v>7</v>
      </c>
      <c r="W130" s="19">
        <v>700</v>
      </c>
      <c r="X130" s="19">
        <v>1100</v>
      </c>
      <c r="Y130" s="19"/>
      <c r="Z130" s="19"/>
      <c r="AB130" s="19"/>
      <c r="AC130" s="19"/>
      <c r="AD130" s="18"/>
      <c r="AE130" s="19"/>
      <c r="AF130" s="19"/>
      <c r="AG130" s="51"/>
      <c r="AH130" s="14"/>
      <c r="AI130" s="14"/>
      <c r="AJ130" s="18"/>
      <c r="AK130" s="14"/>
      <c r="AL130" s="14"/>
      <c r="AM130" s="18" t="s">
        <v>7</v>
      </c>
      <c r="AN130" s="14">
        <v>264</v>
      </c>
      <c r="AO130" s="14">
        <v>364</v>
      </c>
      <c r="AP130" s="18" t="s">
        <v>7</v>
      </c>
      <c r="AQ130" s="132">
        <v>283</v>
      </c>
      <c r="AR130" s="32">
        <v>283</v>
      </c>
      <c r="AS130" s="27">
        <v>279</v>
      </c>
      <c r="AT130" s="27">
        <v>358</v>
      </c>
      <c r="AU130" s="27">
        <v>353</v>
      </c>
      <c r="AV130" s="27">
        <v>575</v>
      </c>
      <c r="AW130" s="18" t="s">
        <v>7</v>
      </c>
      <c r="AX130" s="31">
        <v>281</v>
      </c>
      <c r="AY130" s="30">
        <v>506</v>
      </c>
      <c r="AZ130" s="14">
        <v>316</v>
      </c>
      <c r="BA130" s="14">
        <v>558</v>
      </c>
      <c r="BB130" s="14">
        <v>277</v>
      </c>
      <c r="BC130" s="57">
        <v>5550</v>
      </c>
      <c r="BD130" s="18" t="s">
        <v>7</v>
      </c>
      <c r="BE130" s="31">
        <v>236</v>
      </c>
      <c r="BF130" s="30">
        <v>322</v>
      </c>
      <c r="BG130" s="18" t="s">
        <v>7</v>
      </c>
      <c r="BH130" s="130">
        <v>259</v>
      </c>
      <c r="BI130" s="34">
        <v>5885</v>
      </c>
      <c r="BJ130" s="4">
        <v>277</v>
      </c>
      <c r="BK130" s="4">
        <v>7479</v>
      </c>
      <c r="BL130" s="120">
        <v>70</v>
      </c>
      <c r="BM130" s="4">
        <v>1960</v>
      </c>
      <c r="BN130" s="43"/>
      <c r="BO130" s="31"/>
      <c r="BP130" s="31">
        <v>56100</v>
      </c>
      <c r="BQ130" s="43"/>
      <c r="BR130" s="31"/>
      <c r="BS130" s="31">
        <v>31488</v>
      </c>
      <c r="BU130" s="31"/>
      <c r="BV130" s="31">
        <v>1357</v>
      </c>
      <c r="BW130" s="43"/>
      <c r="BX130" s="31"/>
      <c r="BY130" s="68">
        <v>865</v>
      </c>
      <c r="CA130" s="31"/>
      <c r="CB130" s="68">
        <v>633</v>
      </c>
    </row>
    <row r="131" spans="1:82" x14ac:dyDescent="0.3">
      <c r="A131" s="222" t="s">
        <v>291</v>
      </c>
      <c r="B131" s="14"/>
      <c r="D131" s="11"/>
      <c r="E131" s="14"/>
      <c r="F131" s="14"/>
      <c r="G131" s="14"/>
      <c r="H131" s="14"/>
      <c r="I131" s="14"/>
      <c r="J131" s="18"/>
      <c r="K131" s="14"/>
      <c r="L131" s="14"/>
      <c r="M131" s="14"/>
      <c r="N131" s="51"/>
      <c r="O131" s="14"/>
      <c r="P131" s="14"/>
      <c r="Q131" s="18"/>
      <c r="R131" s="14"/>
      <c r="S131" s="14"/>
      <c r="T131" s="19"/>
      <c r="U131" s="19"/>
      <c r="V131" s="51"/>
      <c r="W131" s="19"/>
      <c r="X131" s="19"/>
      <c r="Y131" s="19"/>
      <c r="Z131" s="19"/>
      <c r="AB131" s="19"/>
      <c r="AC131" s="19"/>
      <c r="AD131" s="18"/>
      <c r="AE131" s="19"/>
      <c r="AF131" s="19"/>
      <c r="AG131" s="51"/>
      <c r="AH131" s="14"/>
      <c r="AI131" s="14"/>
      <c r="AJ131" s="51"/>
      <c r="AK131" s="14"/>
      <c r="AL131" s="14"/>
      <c r="AM131" s="18"/>
      <c r="AN131" s="14"/>
      <c r="AO131" s="14"/>
      <c r="AP131" s="18"/>
      <c r="AQ131" s="132"/>
      <c r="AR131" s="32"/>
      <c r="AS131" s="27"/>
      <c r="AT131" s="27"/>
      <c r="AU131" s="27"/>
      <c r="AV131" s="27"/>
      <c r="AW131" s="18"/>
      <c r="AX131" s="31"/>
      <c r="AY131" s="30"/>
      <c r="AZ131" s="14"/>
      <c r="BA131" s="14"/>
      <c r="BB131" s="14"/>
      <c r="BC131" s="57"/>
      <c r="BD131" s="18"/>
      <c r="BE131" s="31"/>
      <c r="BF131" s="30"/>
      <c r="BG131" s="18"/>
      <c r="BH131" s="130"/>
      <c r="BI131" s="34"/>
      <c r="BL131" s="120">
        <v>105</v>
      </c>
      <c r="BM131" s="4">
        <v>1050</v>
      </c>
      <c r="BN131" s="43"/>
      <c r="BO131" s="31"/>
      <c r="BP131" s="31">
        <v>736</v>
      </c>
      <c r="BQ131" s="43"/>
      <c r="BR131" s="31"/>
      <c r="BS131" s="31">
        <v>2435</v>
      </c>
      <c r="BU131" s="31"/>
      <c r="BV131" s="31">
        <v>86</v>
      </c>
      <c r="BW131" s="43"/>
      <c r="BX131" s="31"/>
      <c r="BY131" s="68">
        <v>164</v>
      </c>
      <c r="CA131" s="31"/>
      <c r="CB131" s="68">
        <v>207</v>
      </c>
    </row>
    <row r="132" spans="1:82" x14ac:dyDescent="0.3">
      <c r="A132" s="25" t="s">
        <v>28</v>
      </c>
      <c r="B132" s="14"/>
      <c r="D132" s="11"/>
      <c r="E132" s="14">
        <v>300</v>
      </c>
      <c r="F132" s="14"/>
      <c r="G132" s="14"/>
      <c r="H132" s="14"/>
      <c r="I132" s="14">
        <v>250</v>
      </c>
      <c r="J132" s="18"/>
      <c r="K132" s="14">
        <v>330</v>
      </c>
      <c r="L132" s="14"/>
      <c r="M132" s="14"/>
      <c r="N132" s="51"/>
      <c r="O132" s="14"/>
      <c r="P132" s="14"/>
      <c r="Q132" s="18"/>
      <c r="R132" s="14"/>
      <c r="S132" s="14"/>
      <c r="T132" s="19"/>
      <c r="U132" s="19"/>
      <c r="V132" s="51"/>
      <c r="W132" s="19"/>
      <c r="X132" s="19"/>
      <c r="Y132" s="19"/>
      <c r="Z132" s="19"/>
      <c r="AB132" s="19"/>
      <c r="AC132" s="19"/>
      <c r="AD132" s="18"/>
      <c r="AE132" s="19"/>
      <c r="AF132" s="19"/>
      <c r="AG132" s="136"/>
      <c r="AH132" s="137"/>
      <c r="AI132" s="137"/>
      <c r="AJ132" s="136"/>
      <c r="AK132" s="137"/>
      <c r="AL132" s="137"/>
      <c r="AM132" s="138"/>
      <c r="AN132" s="137"/>
      <c r="AO132" s="137">
        <v>44</v>
      </c>
      <c r="AP132" s="18"/>
      <c r="AQ132" s="132"/>
      <c r="AR132" s="32">
        <v>40</v>
      </c>
      <c r="AS132" s="27"/>
      <c r="AT132" s="27">
        <v>39</v>
      </c>
      <c r="AU132" s="27"/>
      <c r="AV132" s="27">
        <v>46</v>
      </c>
      <c r="AW132" s="18" t="s">
        <v>25</v>
      </c>
      <c r="AX132" s="31"/>
      <c r="AY132" s="30">
        <v>60</v>
      </c>
      <c r="AZ132" s="14"/>
      <c r="BA132" s="14">
        <v>77</v>
      </c>
      <c r="BB132" s="14">
        <v>20200</v>
      </c>
      <c r="BC132" s="57">
        <v>7575</v>
      </c>
      <c r="BD132" s="18" t="s">
        <v>25</v>
      </c>
      <c r="BE132" s="31">
        <v>25300</v>
      </c>
      <c r="BF132" s="30">
        <v>735</v>
      </c>
      <c r="BG132" s="18" t="s">
        <v>25</v>
      </c>
      <c r="BH132" s="130">
        <v>21230</v>
      </c>
      <c r="BI132" s="34">
        <v>9195</v>
      </c>
      <c r="BJ132" s="4">
        <v>65920</v>
      </c>
      <c r="BK132" s="83">
        <v>26779</v>
      </c>
      <c r="BL132" s="4">
        <v>214144</v>
      </c>
      <c r="BM132" s="4">
        <v>110925</v>
      </c>
      <c r="BN132" s="18" t="s">
        <v>25</v>
      </c>
      <c r="BO132" s="31">
        <v>210000</v>
      </c>
      <c r="BP132" s="31">
        <v>105000</v>
      </c>
      <c r="BQ132" s="18" t="s">
        <v>25</v>
      </c>
      <c r="BR132" s="31">
        <v>382880</v>
      </c>
      <c r="BS132" s="29">
        <v>202844</v>
      </c>
      <c r="BT132" s="15" t="s">
        <v>25</v>
      </c>
      <c r="BU132" s="31">
        <v>299250</v>
      </c>
      <c r="BV132" s="31">
        <v>9975</v>
      </c>
      <c r="BW132" s="58" t="s">
        <v>12</v>
      </c>
      <c r="BX132" s="30">
        <v>282</v>
      </c>
      <c r="BY132" s="31">
        <v>17717</v>
      </c>
      <c r="BZ132" s="20" t="s">
        <v>12</v>
      </c>
      <c r="CA132" s="31">
        <v>253</v>
      </c>
      <c r="CB132" s="31">
        <v>14734</v>
      </c>
      <c r="CC132" s="4">
        <v>319</v>
      </c>
      <c r="CD132" s="4">
        <v>27328</v>
      </c>
    </row>
    <row r="133" spans="1:82" x14ac:dyDescent="0.3">
      <c r="A133" s="222" t="s">
        <v>48</v>
      </c>
      <c r="B133" s="14"/>
      <c r="C133" s="14"/>
      <c r="D133" s="11"/>
      <c r="E133" s="14">
        <v>6000</v>
      </c>
      <c r="F133" s="14"/>
      <c r="G133" s="14"/>
      <c r="H133" s="14"/>
      <c r="I133" s="14">
        <v>6650</v>
      </c>
      <c r="J133" s="18"/>
      <c r="K133" s="14">
        <v>8150</v>
      </c>
      <c r="L133" s="14"/>
      <c r="M133" s="14"/>
      <c r="N133" s="51"/>
      <c r="O133" s="14"/>
      <c r="P133" s="14">
        <v>844</v>
      </c>
      <c r="Q133" s="18"/>
      <c r="R133" s="14"/>
      <c r="S133" s="14">
        <v>797</v>
      </c>
      <c r="T133" s="19"/>
      <c r="U133" s="19"/>
      <c r="V133" s="51"/>
      <c r="W133" s="19"/>
      <c r="X133" s="19">
        <v>786</v>
      </c>
      <c r="Y133" s="19"/>
      <c r="Z133" s="19">
        <v>875</v>
      </c>
      <c r="AB133" s="19"/>
      <c r="AC133" s="19">
        <v>769</v>
      </c>
      <c r="AD133" s="18"/>
      <c r="AE133" s="19"/>
      <c r="AF133" s="37">
        <v>928</v>
      </c>
      <c r="AG133" s="51"/>
      <c r="AH133" s="14"/>
      <c r="AI133" s="14">
        <v>883</v>
      </c>
      <c r="AJ133" s="51"/>
      <c r="AK133" s="14"/>
      <c r="AL133" s="14">
        <v>935</v>
      </c>
      <c r="AM133" s="18"/>
      <c r="AN133" s="14"/>
      <c r="AO133" s="14">
        <v>950</v>
      </c>
      <c r="AP133" s="18" t="s">
        <v>24</v>
      </c>
      <c r="AQ133" s="132"/>
      <c r="AR133" s="32">
        <v>990</v>
      </c>
      <c r="AS133" s="27"/>
      <c r="AT133" s="27">
        <v>1110</v>
      </c>
      <c r="AU133" s="27"/>
      <c r="AV133" s="27">
        <v>797</v>
      </c>
      <c r="AW133" s="18"/>
      <c r="AX133" s="31"/>
      <c r="AY133" s="30">
        <v>946</v>
      </c>
      <c r="AZ133" s="14"/>
      <c r="BA133" s="14">
        <v>1372</v>
      </c>
      <c r="BB133" s="14"/>
      <c r="BC133" s="57">
        <v>23115</v>
      </c>
      <c r="BD133" s="18"/>
      <c r="BE133" s="31"/>
      <c r="BF133" s="30">
        <v>1394</v>
      </c>
      <c r="BG133" s="18"/>
      <c r="BH133" s="130"/>
      <c r="BI133" s="34"/>
      <c r="BN133" s="43"/>
      <c r="BO133" s="31"/>
      <c r="BP133" s="31"/>
      <c r="BQ133" s="43"/>
      <c r="BR133" s="31"/>
      <c r="BS133" s="31"/>
      <c r="BU133" s="31"/>
      <c r="BV133" s="31"/>
      <c r="BW133" s="43"/>
      <c r="BX133" s="31"/>
      <c r="BY133" s="31"/>
      <c r="CA133" s="31"/>
      <c r="CB133" s="31"/>
      <c r="CD133" s="4">
        <v>1178</v>
      </c>
    </row>
    <row r="134" spans="1:82" x14ac:dyDescent="0.3">
      <c r="A134" s="180" t="s">
        <v>219</v>
      </c>
      <c r="B134" s="14"/>
      <c r="C134" s="14"/>
      <c r="D134" s="11"/>
      <c r="E134" s="14"/>
      <c r="F134" s="14"/>
      <c r="G134" s="14"/>
      <c r="H134" s="14"/>
      <c r="I134" s="14"/>
      <c r="J134" s="18"/>
      <c r="K134" s="14"/>
      <c r="L134" s="14"/>
      <c r="M134" s="14"/>
      <c r="N134" s="51"/>
      <c r="O134" s="14"/>
      <c r="P134" s="14"/>
      <c r="Q134" s="18"/>
      <c r="R134" s="14"/>
      <c r="S134" s="14"/>
      <c r="T134" s="19"/>
      <c r="U134" s="19"/>
      <c r="V134" s="51"/>
      <c r="W134" s="19"/>
      <c r="X134" s="19"/>
      <c r="Y134" s="19"/>
      <c r="Z134" s="19"/>
      <c r="AB134" s="19"/>
      <c r="AC134" s="19"/>
      <c r="AD134" s="18"/>
      <c r="AE134" s="19"/>
      <c r="AF134" s="19"/>
      <c r="AG134" s="51"/>
      <c r="AH134" s="14"/>
      <c r="AI134" s="14"/>
      <c r="AJ134" s="51"/>
      <c r="AK134" s="14"/>
      <c r="AL134" s="14"/>
      <c r="AM134" s="18"/>
      <c r="AN134" s="14"/>
      <c r="AO134" s="14"/>
      <c r="AP134" s="18"/>
      <c r="AQ134" s="132"/>
      <c r="AR134" s="32"/>
      <c r="AS134" s="27"/>
      <c r="AT134" s="27"/>
      <c r="AU134" s="27"/>
      <c r="AV134" s="27"/>
      <c r="AW134" s="18"/>
      <c r="AX134" s="31"/>
      <c r="AY134" s="30"/>
      <c r="AZ134" s="14"/>
      <c r="BA134" s="14"/>
      <c r="BB134" s="14"/>
      <c r="BC134" s="57"/>
      <c r="BD134" s="131"/>
      <c r="BE134" s="31"/>
      <c r="BF134" s="30"/>
      <c r="BG134" s="131"/>
      <c r="BH134" s="130"/>
      <c r="BI134" s="34">
        <v>16580</v>
      </c>
      <c r="BJ134" s="4" t="s">
        <v>97</v>
      </c>
      <c r="BK134" s="4">
        <v>16940</v>
      </c>
      <c r="BL134" s="4" t="s">
        <v>97</v>
      </c>
      <c r="BM134" s="4">
        <v>11647</v>
      </c>
      <c r="BN134" s="43"/>
      <c r="BO134" s="31"/>
      <c r="BP134" s="31">
        <v>20000</v>
      </c>
      <c r="BQ134" s="43"/>
      <c r="BR134" s="31"/>
      <c r="BS134" s="31">
        <v>26080</v>
      </c>
      <c r="BU134" s="31"/>
      <c r="BV134" s="31">
        <v>886</v>
      </c>
      <c r="BW134" s="43"/>
      <c r="BX134" s="31"/>
      <c r="BY134" s="30">
        <v>507</v>
      </c>
      <c r="CA134" s="31"/>
      <c r="CB134" s="31">
        <v>967</v>
      </c>
    </row>
    <row r="135" spans="1:82" x14ac:dyDescent="0.3">
      <c r="A135" s="222" t="s">
        <v>292</v>
      </c>
      <c r="B135" s="14"/>
      <c r="C135" s="14"/>
      <c r="D135" s="11"/>
      <c r="E135" s="14"/>
      <c r="F135" s="14"/>
      <c r="G135" s="14"/>
      <c r="H135" s="14"/>
      <c r="I135" s="14"/>
      <c r="J135" s="18"/>
      <c r="K135" s="14"/>
      <c r="L135" s="14"/>
      <c r="M135" s="14"/>
      <c r="N135" s="51"/>
      <c r="O135" s="14"/>
      <c r="P135" s="14"/>
      <c r="Q135" s="18"/>
      <c r="R135" s="14"/>
      <c r="S135" s="14"/>
      <c r="T135" s="19"/>
      <c r="U135" s="19"/>
      <c r="V135" s="51"/>
      <c r="W135" s="19"/>
      <c r="X135" s="19"/>
      <c r="Y135" s="19"/>
      <c r="Z135" s="19"/>
      <c r="AB135" s="19"/>
      <c r="AC135" s="19"/>
      <c r="AD135" s="18"/>
      <c r="AE135" s="19"/>
      <c r="AF135" s="19"/>
      <c r="AG135" s="51"/>
      <c r="AH135" s="14"/>
      <c r="AI135" s="14"/>
      <c r="AJ135" s="51"/>
      <c r="AK135" s="14"/>
      <c r="AL135" s="14"/>
      <c r="AM135" s="18"/>
      <c r="AN135" s="14"/>
      <c r="AO135" s="14"/>
      <c r="AP135" s="18"/>
      <c r="AQ135" s="132"/>
      <c r="AR135" s="32"/>
      <c r="AS135" s="27"/>
      <c r="AT135" s="27"/>
      <c r="AU135" s="27"/>
      <c r="AV135" s="27"/>
      <c r="AW135" s="18"/>
      <c r="AX135" s="31"/>
      <c r="AY135" s="30"/>
      <c r="AZ135" s="14"/>
      <c r="BA135" s="14"/>
      <c r="BB135" s="14"/>
      <c r="BC135" s="57"/>
      <c r="BD135" s="131"/>
      <c r="BE135" s="31"/>
      <c r="BF135" s="30"/>
      <c r="BG135" s="131"/>
      <c r="BH135" s="130"/>
      <c r="BI135" s="34"/>
      <c r="BM135" s="4">
        <v>647</v>
      </c>
      <c r="BN135" s="43"/>
      <c r="BO135" s="31"/>
      <c r="BP135" s="31">
        <v>4750</v>
      </c>
      <c r="BQ135" s="43"/>
      <c r="BR135" s="31"/>
      <c r="BS135" s="31">
        <v>6210</v>
      </c>
      <c r="BU135" s="31"/>
      <c r="BV135" s="31">
        <v>193</v>
      </c>
      <c r="BW135" s="43"/>
      <c r="BX135" s="31"/>
      <c r="BY135" s="30">
        <v>177</v>
      </c>
      <c r="CA135" s="31"/>
      <c r="CB135" s="31">
        <v>220</v>
      </c>
    </row>
    <row r="136" spans="1:82" x14ac:dyDescent="0.3">
      <c r="A136" s="180" t="s">
        <v>220</v>
      </c>
      <c r="B136" s="14"/>
      <c r="C136" s="14"/>
      <c r="D136" s="11"/>
      <c r="E136" s="14"/>
      <c r="F136" s="14"/>
      <c r="G136" s="14"/>
      <c r="H136" s="14"/>
      <c r="I136" s="14"/>
      <c r="J136" s="18"/>
      <c r="K136" s="14"/>
      <c r="L136" s="14"/>
      <c r="M136" s="14"/>
      <c r="N136" s="18" t="s">
        <v>7</v>
      </c>
      <c r="O136" s="14">
        <v>2647</v>
      </c>
      <c r="P136" s="14">
        <v>2957</v>
      </c>
      <c r="Q136" s="18" t="s">
        <v>7</v>
      </c>
      <c r="R136" s="14">
        <v>3200</v>
      </c>
      <c r="S136" s="14">
        <v>3070</v>
      </c>
      <c r="T136" s="19"/>
      <c r="U136" s="19"/>
      <c r="V136" s="51"/>
      <c r="W136" s="19"/>
      <c r="X136" s="19"/>
      <c r="Y136" s="19"/>
      <c r="Z136" s="19"/>
      <c r="AB136" s="19"/>
      <c r="AC136" s="19"/>
      <c r="AD136" s="18"/>
      <c r="AE136" s="19"/>
      <c r="AF136" s="19"/>
      <c r="AG136" s="51"/>
      <c r="AH136" s="14"/>
      <c r="AI136" s="14"/>
      <c r="AJ136" s="51"/>
      <c r="AK136" s="14"/>
      <c r="AL136" s="14"/>
      <c r="AM136" s="18"/>
      <c r="AN136" s="14"/>
      <c r="AO136" s="14"/>
      <c r="AP136" s="18"/>
      <c r="AQ136" s="132"/>
      <c r="AR136" s="32"/>
      <c r="AS136" s="27"/>
      <c r="AT136" s="27"/>
      <c r="AU136" s="27"/>
      <c r="AV136" s="27"/>
      <c r="AW136" s="18"/>
      <c r="AX136" s="31"/>
      <c r="AY136" s="30"/>
      <c r="AZ136" s="14"/>
      <c r="BA136" s="14"/>
      <c r="BB136" s="14"/>
      <c r="BC136" s="57"/>
      <c r="BD136" s="131"/>
      <c r="BE136" s="31"/>
      <c r="BF136" s="30"/>
      <c r="BG136" s="131"/>
      <c r="BH136" s="130"/>
      <c r="BI136" s="34">
        <v>4850</v>
      </c>
      <c r="BK136" s="4">
        <v>5300</v>
      </c>
      <c r="BL136" s="78"/>
      <c r="BM136" s="4">
        <v>22500</v>
      </c>
      <c r="BN136" s="18"/>
      <c r="BO136" s="31"/>
      <c r="BP136" s="31">
        <v>16940</v>
      </c>
      <c r="BQ136" s="18" t="s">
        <v>1</v>
      </c>
      <c r="BR136" s="30"/>
      <c r="BS136" s="31">
        <v>20610</v>
      </c>
      <c r="BT136" s="18" t="s">
        <v>1</v>
      </c>
      <c r="BU136" s="31">
        <v>6800</v>
      </c>
      <c r="BV136" s="31">
        <v>294</v>
      </c>
      <c r="BW136" s="18" t="s">
        <v>1</v>
      </c>
      <c r="BX136" s="139">
        <v>3300</v>
      </c>
      <c r="BY136" s="30">
        <v>188</v>
      </c>
      <c r="BZ136" s="15" t="s">
        <v>1</v>
      </c>
      <c r="CA136" s="139">
        <v>8000</v>
      </c>
      <c r="CB136" s="31">
        <v>407</v>
      </c>
    </row>
    <row r="137" spans="1:82" x14ac:dyDescent="0.3">
      <c r="A137" s="25" t="s">
        <v>40</v>
      </c>
      <c r="B137" s="14"/>
      <c r="C137" s="14">
        <v>16000</v>
      </c>
      <c r="D137" s="11"/>
      <c r="E137" s="14">
        <v>35000</v>
      </c>
      <c r="F137" s="57"/>
      <c r="G137" s="57"/>
      <c r="H137" s="14"/>
      <c r="I137" s="14">
        <v>29500</v>
      </c>
      <c r="J137" s="18"/>
      <c r="K137" s="14">
        <v>33500</v>
      </c>
      <c r="L137" s="11"/>
      <c r="M137" s="11"/>
      <c r="N137" s="18"/>
      <c r="O137" s="11"/>
      <c r="P137" s="11"/>
      <c r="Q137" s="18"/>
      <c r="R137" s="11"/>
      <c r="S137" s="11"/>
      <c r="T137" s="19"/>
      <c r="U137" s="19"/>
      <c r="V137" s="51" t="s">
        <v>7</v>
      </c>
      <c r="W137" s="19">
        <v>1950</v>
      </c>
      <c r="X137" s="19">
        <v>2679</v>
      </c>
      <c r="Y137" s="19">
        <v>1200</v>
      </c>
      <c r="Z137" s="19">
        <v>1500</v>
      </c>
      <c r="AA137" s="18" t="s">
        <v>7</v>
      </c>
      <c r="AB137" s="19">
        <v>1100</v>
      </c>
      <c r="AC137" s="37">
        <v>1360</v>
      </c>
      <c r="AD137" s="18" t="s">
        <v>7</v>
      </c>
      <c r="AE137" s="19">
        <v>1340</v>
      </c>
      <c r="AF137" s="19">
        <v>1803</v>
      </c>
      <c r="AG137" s="18" t="s">
        <v>7</v>
      </c>
      <c r="AH137" s="14">
        <v>1500</v>
      </c>
      <c r="AI137" s="14">
        <v>1417</v>
      </c>
      <c r="AJ137" s="18" t="s">
        <v>7</v>
      </c>
      <c r="AK137" s="14">
        <v>1163</v>
      </c>
      <c r="AL137" s="14">
        <v>1797</v>
      </c>
      <c r="AM137" s="18" t="s">
        <v>7</v>
      </c>
      <c r="AN137" s="14">
        <v>1085</v>
      </c>
      <c r="AO137" s="14">
        <v>2060</v>
      </c>
      <c r="AP137" s="18" t="s">
        <v>7</v>
      </c>
      <c r="AQ137" s="32">
        <v>1201</v>
      </c>
      <c r="AR137" s="32">
        <v>1717</v>
      </c>
      <c r="AS137" s="27">
        <v>1073</v>
      </c>
      <c r="AT137" s="27">
        <v>1812</v>
      </c>
      <c r="AU137" s="27">
        <v>1365</v>
      </c>
      <c r="AV137" s="27">
        <v>2138</v>
      </c>
      <c r="AW137" s="18" t="s">
        <v>7</v>
      </c>
      <c r="AX137" s="30">
        <v>1178</v>
      </c>
      <c r="AY137" s="31">
        <v>1885</v>
      </c>
      <c r="AZ137" s="14">
        <v>1367</v>
      </c>
      <c r="BA137" s="14">
        <v>2413</v>
      </c>
      <c r="BB137" s="14">
        <v>1800</v>
      </c>
      <c r="BC137" s="57">
        <v>48525</v>
      </c>
      <c r="BD137" s="18" t="s">
        <v>7</v>
      </c>
      <c r="BE137" s="31"/>
      <c r="BF137" s="30">
        <v>2972</v>
      </c>
      <c r="BG137" s="18"/>
      <c r="BH137" s="130"/>
      <c r="BI137" s="34">
        <v>42435</v>
      </c>
      <c r="BJ137" s="4" t="s">
        <v>97</v>
      </c>
      <c r="BK137" s="4">
        <v>43950</v>
      </c>
      <c r="BL137" s="4" t="s">
        <v>97</v>
      </c>
      <c r="BM137" s="4">
        <v>92700</v>
      </c>
      <c r="BN137" s="43"/>
      <c r="BO137" s="31"/>
      <c r="BP137" s="31">
        <v>77821</v>
      </c>
      <c r="BQ137" s="43"/>
      <c r="BR137" s="31"/>
      <c r="BS137" s="31">
        <v>58200</v>
      </c>
      <c r="BU137" s="31"/>
      <c r="BV137" s="31">
        <v>604</v>
      </c>
      <c r="BW137" s="43"/>
      <c r="BX137" s="31"/>
      <c r="BY137" s="68">
        <v>8307</v>
      </c>
      <c r="CA137" s="31"/>
      <c r="CB137" s="29">
        <v>5000</v>
      </c>
    </row>
    <row r="138" spans="1:82" x14ac:dyDescent="0.3">
      <c r="A138" s="180" t="s">
        <v>221</v>
      </c>
      <c r="B138" s="14"/>
      <c r="C138" s="14"/>
      <c r="D138" s="11"/>
      <c r="E138" s="14"/>
      <c r="F138" s="57"/>
      <c r="G138" s="57"/>
      <c r="H138" s="14"/>
      <c r="I138" s="69">
        <v>2580</v>
      </c>
      <c r="J138" s="18"/>
      <c r="K138" s="69">
        <v>2980</v>
      </c>
      <c r="L138" s="11"/>
      <c r="M138" s="11"/>
      <c r="N138" s="18"/>
      <c r="O138" s="11"/>
      <c r="P138" s="11"/>
      <c r="Q138" s="18"/>
      <c r="R138" s="11"/>
      <c r="S138" s="11"/>
      <c r="T138" s="19"/>
      <c r="U138" s="19"/>
      <c r="V138" s="51"/>
      <c r="W138" s="19"/>
      <c r="X138" s="19"/>
      <c r="Y138" s="19"/>
      <c r="Z138" s="19"/>
      <c r="AB138" s="19"/>
      <c r="AC138" s="19"/>
      <c r="AD138" s="18"/>
      <c r="AE138" s="19"/>
      <c r="AF138" s="19"/>
      <c r="AG138" s="51"/>
      <c r="AH138" s="14"/>
      <c r="AI138" s="14"/>
      <c r="AJ138" s="18"/>
      <c r="AK138" s="14"/>
      <c r="AL138" s="14"/>
      <c r="AM138" s="18"/>
      <c r="AN138" s="14"/>
      <c r="AO138" s="14"/>
      <c r="AP138" s="18"/>
      <c r="AQ138" s="32"/>
      <c r="AR138" s="32"/>
      <c r="AS138" s="27"/>
      <c r="AT138" s="27"/>
      <c r="AU138" s="27"/>
      <c r="AV138" s="27"/>
      <c r="AW138" s="18"/>
      <c r="AX138" s="30"/>
      <c r="AY138" s="31"/>
      <c r="AZ138" s="14"/>
      <c r="BA138" s="14"/>
      <c r="BB138" s="14"/>
      <c r="BC138" s="57"/>
      <c r="BD138" s="18"/>
      <c r="BE138" s="31"/>
      <c r="BF138" s="30"/>
      <c r="BG138" s="18"/>
      <c r="BH138" s="130"/>
      <c r="BI138" s="34"/>
      <c r="BN138" s="43"/>
      <c r="BO138" s="31"/>
      <c r="BP138" s="31"/>
      <c r="BQ138" s="43"/>
      <c r="BR138" s="31"/>
      <c r="BS138" s="31"/>
      <c r="BU138" s="31"/>
      <c r="BV138" s="31"/>
      <c r="BW138" s="43"/>
      <c r="BX138" s="31"/>
      <c r="BY138" s="31"/>
      <c r="CA138" s="31"/>
      <c r="CB138" s="31"/>
    </row>
    <row r="139" spans="1:82" x14ac:dyDescent="0.3">
      <c r="A139" s="181" t="s">
        <v>106</v>
      </c>
      <c r="B139" s="14"/>
      <c r="C139" s="14"/>
      <c r="D139" s="11"/>
      <c r="E139" s="14">
        <v>330</v>
      </c>
      <c r="F139" s="57"/>
      <c r="G139" s="57"/>
      <c r="H139" s="14"/>
      <c r="I139" s="69">
        <v>230</v>
      </c>
      <c r="J139" s="18"/>
      <c r="K139" s="69">
        <v>280</v>
      </c>
      <c r="L139" s="11"/>
      <c r="M139" s="11"/>
      <c r="N139" s="18"/>
      <c r="O139" s="11"/>
      <c r="P139" s="11"/>
      <c r="Q139" s="18"/>
      <c r="R139" s="11"/>
      <c r="S139" s="11"/>
      <c r="T139" s="19"/>
      <c r="U139" s="19"/>
      <c r="V139" s="51"/>
      <c r="W139" s="19"/>
      <c r="X139" s="19"/>
      <c r="Y139" s="19"/>
      <c r="Z139" s="19"/>
      <c r="AB139" s="19"/>
      <c r="AC139" s="19"/>
      <c r="AD139" s="18"/>
      <c r="AE139" s="19"/>
      <c r="AF139" s="19"/>
      <c r="AG139" s="51"/>
      <c r="AH139" s="14"/>
      <c r="AI139" s="14"/>
      <c r="AJ139" s="18"/>
      <c r="AK139" s="14"/>
      <c r="AL139" s="14"/>
      <c r="AM139" s="18"/>
      <c r="AN139" s="14"/>
      <c r="AO139" s="14"/>
      <c r="AP139" s="18"/>
      <c r="AQ139" s="32"/>
      <c r="AR139" s="32"/>
      <c r="AS139" s="27"/>
      <c r="AT139" s="27"/>
      <c r="AU139" s="27"/>
      <c r="AV139" s="27"/>
      <c r="AW139" s="18"/>
      <c r="AX139" s="30"/>
      <c r="AY139" s="31"/>
      <c r="AZ139" s="14"/>
      <c r="BA139" s="14"/>
      <c r="BB139" s="14"/>
      <c r="BC139" s="57"/>
      <c r="BD139" s="18"/>
      <c r="BE139" s="31"/>
      <c r="BF139" s="30"/>
      <c r="BG139" s="18"/>
      <c r="BH139" s="130"/>
      <c r="BI139" s="34"/>
      <c r="BN139" s="43"/>
      <c r="BO139" s="31"/>
      <c r="BP139" s="31"/>
      <c r="BQ139" s="43"/>
      <c r="BR139" s="31"/>
      <c r="BS139" s="31"/>
      <c r="BU139" s="31"/>
      <c r="BV139" s="31"/>
      <c r="BW139" s="43"/>
      <c r="BX139" s="31"/>
      <c r="BY139" s="31"/>
      <c r="CA139" s="31"/>
      <c r="CB139" s="31"/>
    </row>
    <row r="140" spans="1:82" x14ac:dyDescent="0.3">
      <c r="A140" s="180" t="s">
        <v>225</v>
      </c>
      <c r="B140" s="14"/>
      <c r="C140" s="14"/>
      <c r="D140" s="11"/>
      <c r="E140" s="14">
        <v>2500</v>
      </c>
      <c r="F140" s="57"/>
      <c r="G140" s="57"/>
      <c r="H140" s="14"/>
      <c r="I140" s="69">
        <v>9400</v>
      </c>
      <c r="J140" s="18"/>
      <c r="K140" s="69">
        <v>10000</v>
      </c>
      <c r="L140" s="11"/>
      <c r="M140" s="11"/>
      <c r="N140" s="18" t="s">
        <v>7</v>
      </c>
      <c r="O140" s="44">
        <v>160</v>
      </c>
      <c r="P140" s="44">
        <v>733</v>
      </c>
      <c r="Q140" s="18" t="s">
        <v>7</v>
      </c>
      <c r="R140" s="44">
        <v>182</v>
      </c>
      <c r="S140" s="44">
        <v>684</v>
      </c>
      <c r="T140" s="19"/>
      <c r="U140" s="19"/>
      <c r="V140" s="51"/>
      <c r="W140" s="19"/>
      <c r="X140" s="19"/>
      <c r="Y140" s="19"/>
      <c r="Z140" s="19"/>
      <c r="AB140" s="19"/>
      <c r="AC140" s="19"/>
      <c r="AD140" s="18"/>
      <c r="AE140" s="19"/>
      <c r="AF140" s="19"/>
      <c r="AG140" s="51"/>
      <c r="AH140" s="14"/>
      <c r="AI140" s="14"/>
      <c r="AJ140" s="18"/>
      <c r="AK140" s="14"/>
      <c r="AL140" s="14"/>
      <c r="AM140" s="18" t="s">
        <v>7</v>
      </c>
      <c r="AN140" s="14">
        <v>180</v>
      </c>
      <c r="AO140" s="14">
        <v>416</v>
      </c>
      <c r="AP140" s="18" t="s">
        <v>7</v>
      </c>
      <c r="AQ140" s="132">
        <v>195</v>
      </c>
      <c r="AR140" s="32">
        <v>426</v>
      </c>
      <c r="AS140" s="27">
        <v>207</v>
      </c>
      <c r="AT140" s="27">
        <v>442</v>
      </c>
      <c r="AU140" s="27">
        <v>210</v>
      </c>
      <c r="AV140" s="27">
        <v>448</v>
      </c>
      <c r="AW140" s="18" t="s">
        <v>7</v>
      </c>
      <c r="AX140" s="31">
        <v>236</v>
      </c>
      <c r="AY140" s="30">
        <v>503</v>
      </c>
      <c r="AZ140" s="14">
        <v>263</v>
      </c>
      <c r="BA140" s="14">
        <v>491</v>
      </c>
      <c r="BB140" s="14">
        <v>310</v>
      </c>
      <c r="BC140" s="57">
        <v>9300</v>
      </c>
      <c r="BD140" s="18" t="s">
        <v>7</v>
      </c>
      <c r="BE140" s="31">
        <v>277</v>
      </c>
      <c r="BF140" s="30">
        <v>572</v>
      </c>
      <c r="BG140" s="18" t="s">
        <v>7</v>
      </c>
      <c r="BH140" s="130">
        <v>296</v>
      </c>
      <c r="BI140" s="34">
        <v>8525</v>
      </c>
      <c r="BJ140" s="4">
        <v>347</v>
      </c>
      <c r="BK140" s="4">
        <v>14574</v>
      </c>
      <c r="BN140" s="43"/>
      <c r="BO140" s="31"/>
      <c r="BP140" s="31"/>
      <c r="BQ140" s="43"/>
      <c r="BR140" s="31"/>
      <c r="BS140" s="31"/>
      <c r="BU140" s="31"/>
      <c r="BV140" s="31"/>
      <c r="BW140" s="43"/>
      <c r="BX140" s="31"/>
      <c r="BY140" s="31"/>
      <c r="CA140" s="31"/>
      <c r="CB140" s="31"/>
    </row>
    <row r="141" spans="1:82" x14ac:dyDescent="0.3">
      <c r="A141" s="222" t="s">
        <v>293</v>
      </c>
      <c r="B141" s="14"/>
      <c r="C141" s="14"/>
      <c r="D141" s="11"/>
      <c r="E141" s="14"/>
      <c r="F141" s="25"/>
      <c r="G141" s="25"/>
      <c r="H141" s="11"/>
      <c r="I141" s="11"/>
      <c r="J141" s="11"/>
      <c r="K141" s="11"/>
      <c r="L141" s="14"/>
      <c r="M141" s="14"/>
      <c r="N141" s="18"/>
      <c r="O141" s="14"/>
      <c r="P141" s="14"/>
      <c r="Q141" s="18"/>
      <c r="R141" s="14"/>
      <c r="S141" s="14"/>
      <c r="T141" s="19"/>
      <c r="U141" s="19"/>
      <c r="V141" s="51"/>
      <c r="W141" s="19"/>
      <c r="X141" s="19"/>
      <c r="Y141" s="19"/>
      <c r="Z141" s="19"/>
      <c r="AA141" s="51"/>
      <c r="AB141" s="19"/>
      <c r="AC141" s="19"/>
      <c r="AD141" s="18"/>
      <c r="AE141" s="19"/>
      <c r="AF141" s="19"/>
      <c r="AG141" s="51"/>
      <c r="AH141" s="14"/>
      <c r="AI141" s="14"/>
      <c r="AJ141" s="18"/>
      <c r="AK141" s="14"/>
      <c r="AL141" s="14"/>
      <c r="AM141" s="18"/>
      <c r="AP141" s="18"/>
      <c r="AW141" s="18"/>
      <c r="BC141" s="78"/>
      <c r="BD141" s="131"/>
      <c r="BF141" s="78"/>
      <c r="BI141" s="78"/>
      <c r="BN141" s="43"/>
      <c r="BO141" s="31"/>
      <c r="BP141" s="31">
        <v>2700</v>
      </c>
      <c r="BQ141" s="43"/>
      <c r="BR141" s="31"/>
      <c r="BS141" s="31"/>
      <c r="BU141" s="31"/>
      <c r="BV141" s="31"/>
      <c r="BW141" s="43"/>
      <c r="BX141" s="31"/>
      <c r="BY141" s="31"/>
      <c r="CA141" s="31"/>
      <c r="CB141" s="31"/>
    </row>
    <row r="142" spans="1:82" x14ac:dyDescent="0.3">
      <c r="A142" s="184" t="s">
        <v>222</v>
      </c>
      <c r="B142" s="14"/>
      <c r="C142" s="14">
        <v>560</v>
      </c>
      <c r="D142" s="11"/>
      <c r="E142" s="14">
        <v>21100</v>
      </c>
      <c r="F142" s="11"/>
      <c r="G142" s="11"/>
      <c r="H142" s="11"/>
      <c r="I142" s="11"/>
      <c r="J142" s="11"/>
      <c r="K142" s="11"/>
      <c r="L142" s="14"/>
      <c r="M142" s="14"/>
      <c r="N142" s="18" t="s">
        <v>2</v>
      </c>
      <c r="O142" s="70"/>
      <c r="P142" s="14">
        <v>830</v>
      </c>
      <c r="Q142" s="18" t="s">
        <v>2</v>
      </c>
      <c r="R142" s="14">
        <v>42</v>
      </c>
      <c r="S142" s="14">
        <v>872</v>
      </c>
      <c r="T142" s="19"/>
      <c r="U142" s="19"/>
      <c r="V142" s="51" t="s">
        <v>2</v>
      </c>
      <c r="W142" s="19">
        <v>60</v>
      </c>
      <c r="X142" s="19">
        <v>1286</v>
      </c>
      <c r="Y142" s="52">
        <v>82</v>
      </c>
      <c r="Z142" s="52">
        <v>1575</v>
      </c>
      <c r="AA142" s="140" t="s">
        <v>44</v>
      </c>
      <c r="AB142" s="19">
        <v>82</v>
      </c>
      <c r="AC142" s="19">
        <v>2018</v>
      </c>
      <c r="AD142" s="18" t="s">
        <v>44</v>
      </c>
      <c r="AE142" s="19">
        <v>79</v>
      </c>
      <c r="AF142" s="19">
        <v>1817</v>
      </c>
      <c r="AG142" s="18" t="s">
        <v>44</v>
      </c>
      <c r="AH142" s="14">
        <v>68</v>
      </c>
      <c r="AI142" s="14">
        <v>1624</v>
      </c>
      <c r="AJ142" s="18" t="s">
        <v>44</v>
      </c>
      <c r="AK142" s="14"/>
      <c r="AL142" s="14"/>
      <c r="AM142" s="18" t="s">
        <v>44</v>
      </c>
      <c r="AN142" s="14"/>
      <c r="AO142" s="14"/>
      <c r="AP142" s="18"/>
      <c r="AQ142" s="132"/>
      <c r="AR142" s="32"/>
      <c r="AS142" s="27"/>
      <c r="AT142" s="27">
        <v>1485</v>
      </c>
      <c r="AU142" s="27"/>
      <c r="AV142" s="27">
        <v>1396</v>
      </c>
      <c r="AW142" s="18"/>
      <c r="AX142" s="31"/>
      <c r="AY142" s="30">
        <v>1328</v>
      </c>
      <c r="AZ142" s="14"/>
      <c r="BA142" s="14">
        <v>1384</v>
      </c>
      <c r="BB142" s="14"/>
      <c r="BC142" s="57">
        <v>20910</v>
      </c>
      <c r="BD142" s="131"/>
      <c r="BE142" s="31"/>
      <c r="BF142" s="30">
        <v>1374</v>
      </c>
      <c r="BH142" s="130"/>
      <c r="BI142" s="34"/>
      <c r="BN142" s="43"/>
      <c r="BO142" s="31"/>
      <c r="BP142" s="31"/>
      <c r="BQ142" s="43"/>
      <c r="BR142" s="31"/>
      <c r="BS142" s="31"/>
      <c r="BU142" s="31"/>
      <c r="BV142" s="31"/>
      <c r="BW142" s="43"/>
      <c r="BX142" s="31"/>
      <c r="BY142" s="31"/>
      <c r="CA142" s="31"/>
      <c r="CB142" s="31"/>
      <c r="CD142" s="4">
        <v>422</v>
      </c>
    </row>
    <row r="143" spans="1:82" x14ac:dyDescent="0.3">
      <c r="A143" s="222" t="s">
        <v>294</v>
      </c>
      <c r="B143" s="14"/>
      <c r="C143" s="14"/>
      <c r="D143" s="11"/>
      <c r="E143" s="14"/>
      <c r="F143" s="11"/>
      <c r="G143" s="11"/>
      <c r="H143" s="11"/>
      <c r="I143" s="11"/>
      <c r="J143" s="11"/>
      <c r="K143" s="11"/>
      <c r="L143" s="14"/>
      <c r="M143" s="14"/>
      <c r="N143" s="51"/>
      <c r="O143" s="14"/>
      <c r="P143" s="14"/>
      <c r="Q143" s="18"/>
      <c r="R143" s="14"/>
      <c r="S143" s="14"/>
      <c r="T143" s="19"/>
      <c r="U143" s="19"/>
      <c r="V143" s="51"/>
      <c r="W143" s="19"/>
      <c r="X143" s="19"/>
      <c r="Y143" s="19"/>
      <c r="Z143" s="19"/>
      <c r="AA143" s="51"/>
      <c r="AB143" s="19"/>
      <c r="AC143" s="19"/>
      <c r="AD143" s="18"/>
      <c r="AE143" s="19"/>
      <c r="AF143" s="19"/>
      <c r="AG143" s="51"/>
      <c r="AH143" s="14"/>
      <c r="AI143" s="14"/>
      <c r="AJ143" s="51"/>
      <c r="AK143" s="14"/>
      <c r="AL143" s="14"/>
      <c r="AM143" s="18"/>
      <c r="AN143" s="14"/>
      <c r="AO143" s="69">
        <v>398</v>
      </c>
      <c r="AP143" s="18"/>
      <c r="AQ143" s="132"/>
      <c r="AR143" s="32">
        <v>442</v>
      </c>
      <c r="AS143" s="27"/>
      <c r="AT143" s="27"/>
      <c r="AU143" s="27"/>
      <c r="AV143" s="27"/>
      <c r="AW143" s="18"/>
      <c r="AX143" s="31"/>
      <c r="AY143" s="30"/>
      <c r="AZ143" s="11"/>
      <c r="BA143" s="11"/>
      <c r="BB143" s="11"/>
      <c r="BC143" s="25"/>
      <c r="BD143" s="131"/>
      <c r="BE143" s="11"/>
      <c r="BF143" s="25"/>
      <c r="BG143" s="15" t="s">
        <v>7</v>
      </c>
      <c r="BH143" s="130"/>
      <c r="BI143" s="34">
        <v>5635</v>
      </c>
      <c r="BJ143" s="4" t="s">
        <v>97</v>
      </c>
      <c r="BK143" s="4">
        <v>5510</v>
      </c>
      <c r="BL143" s="120">
        <v>600</v>
      </c>
      <c r="BM143" s="4">
        <v>15000</v>
      </c>
      <c r="BN143" s="43"/>
      <c r="BO143" s="31"/>
      <c r="BP143" s="31">
        <v>16115</v>
      </c>
      <c r="BQ143" s="43"/>
      <c r="BR143" s="31"/>
      <c r="BS143" s="31">
        <v>17195</v>
      </c>
      <c r="BU143" s="31"/>
      <c r="BV143" s="29">
        <v>1046</v>
      </c>
      <c r="BW143" s="43"/>
      <c r="BX143" s="31"/>
      <c r="BY143" s="30">
        <v>330</v>
      </c>
      <c r="CA143" s="31"/>
      <c r="CB143" s="31">
        <v>1133</v>
      </c>
    </row>
    <row r="144" spans="1:82" x14ac:dyDescent="0.3">
      <c r="A144" s="222" t="s">
        <v>295</v>
      </c>
      <c r="B144" s="14"/>
      <c r="C144" s="14"/>
      <c r="D144" s="11"/>
      <c r="E144" s="14"/>
      <c r="F144" s="11"/>
      <c r="G144" s="11"/>
      <c r="H144" s="11"/>
      <c r="I144" s="11"/>
      <c r="J144" s="11"/>
      <c r="K144" s="11"/>
      <c r="AG144" s="51"/>
      <c r="AH144" s="14"/>
      <c r="AI144" s="14"/>
      <c r="AJ144" s="51"/>
      <c r="AK144" s="14"/>
      <c r="AL144" s="14">
        <v>1479</v>
      </c>
      <c r="AM144" s="18"/>
      <c r="AN144" s="14"/>
      <c r="AO144" s="14">
        <v>912</v>
      </c>
      <c r="AP144" s="18"/>
      <c r="AQ144" s="132"/>
      <c r="AR144" s="32">
        <v>919</v>
      </c>
      <c r="AU144" s="27"/>
      <c r="AW144" s="18"/>
      <c r="BB144" s="14"/>
      <c r="BC144" s="78"/>
      <c r="BD144" s="131"/>
      <c r="BE144" s="31"/>
      <c r="BF144" s="78"/>
      <c r="BH144" s="130"/>
      <c r="BI144" s="34">
        <v>15645</v>
      </c>
      <c r="BJ144" s="4" t="s">
        <v>97</v>
      </c>
      <c r="BK144" s="4">
        <v>14460</v>
      </c>
      <c r="BL144" s="4" t="s">
        <v>97</v>
      </c>
      <c r="BM144" s="83">
        <v>32490</v>
      </c>
      <c r="BN144" s="43"/>
      <c r="BO144" s="31"/>
      <c r="BP144" s="31">
        <v>12940</v>
      </c>
      <c r="BQ144" s="43"/>
      <c r="BR144" s="31"/>
      <c r="BS144" s="31">
        <v>17060</v>
      </c>
      <c r="BU144" s="31"/>
      <c r="BV144" s="31">
        <v>1190</v>
      </c>
      <c r="BW144" s="43"/>
      <c r="BX144" s="31"/>
      <c r="BY144" s="30">
        <v>1444</v>
      </c>
      <c r="CA144" s="31"/>
      <c r="CB144" s="31">
        <v>1270</v>
      </c>
    </row>
    <row r="145" spans="1:82" x14ac:dyDescent="0.3">
      <c r="A145" s="222" t="s">
        <v>107</v>
      </c>
      <c r="B145" s="14"/>
      <c r="C145" s="14"/>
      <c r="D145" s="11"/>
      <c r="E145" s="14"/>
      <c r="F145" s="11"/>
      <c r="G145" s="11"/>
      <c r="H145" s="11"/>
      <c r="I145" s="11"/>
      <c r="J145" s="11"/>
      <c r="K145" s="11"/>
      <c r="L145" s="14"/>
      <c r="M145" s="14"/>
      <c r="N145" s="51"/>
      <c r="O145" s="70"/>
      <c r="P145" s="14"/>
      <c r="Q145" s="18"/>
      <c r="R145" s="14"/>
      <c r="S145" s="14"/>
      <c r="T145" s="19"/>
      <c r="U145" s="19"/>
      <c r="V145" s="51"/>
      <c r="W145" s="19"/>
      <c r="X145" s="19"/>
      <c r="Y145" s="19"/>
      <c r="Z145" s="19"/>
      <c r="AA145" s="51"/>
      <c r="AB145" s="19"/>
      <c r="AC145" s="19"/>
      <c r="AD145" s="18"/>
      <c r="AE145" s="19"/>
      <c r="AF145" s="19"/>
      <c r="AG145" s="51"/>
      <c r="AH145" s="14"/>
      <c r="AI145" s="14"/>
      <c r="AJ145" s="51"/>
      <c r="AK145" s="14"/>
      <c r="AL145" s="14"/>
      <c r="AM145" s="18"/>
      <c r="AN145" s="14"/>
      <c r="AO145" s="14"/>
      <c r="AP145" s="18"/>
      <c r="AQ145" s="11"/>
      <c r="AR145" s="11"/>
      <c r="AS145" s="27"/>
      <c r="AT145" s="27"/>
      <c r="AU145" s="27"/>
      <c r="AV145" s="27"/>
      <c r="AW145" s="18"/>
      <c r="AX145" s="31"/>
      <c r="AY145" s="30"/>
      <c r="AZ145" s="14"/>
      <c r="BA145" s="14"/>
      <c r="BB145" s="14"/>
      <c r="BC145" s="57"/>
      <c r="BD145" s="131"/>
      <c r="BE145" s="31"/>
      <c r="BF145" s="30"/>
      <c r="BH145" s="130"/>
      <c r="BI145" s="34"/>
      <c r="BN145" s="43"/>
      <c r="BO145" s="31"/>
      <c r="BP145" s="31">
        <v>110625</v>
      </c>
      <c r="BQ145" s="43"/>
      <c r="BR145" s="31"/>
      <c r="BS145" s="31">
        <v>9405</v>
      </c>
      <c r="BU145" s="31"/>
      <c r="BV145" s="31">
        <v>1538</v>
      </c>
      <c r="BW145" s="43"/>
      <c r="BX145" s="31"/>
      <c r="BY145" s="68">
        <v>467</v>
      </c>
      <c r="CA145" s="31"/>
      <c r="CB145" s="68">
        <v>865</v>
      </c>
    </row>
    <row r="146" spans="1:82" x14ac:dyDescent="0.3">
      <c r="A146" s="25" t="s">
        <v>29</v>
      </c>
      <c r="B146" s="14"/>
      <c r="C146" s="14"/>
      <c r="D146" s="11"/>
      <c r="E146" s="14">
        <v>500</v>
      </c>
      <c r="F146" s="14"/>
      <c r="G146" s="14"/>
      <c r="H146" s="14"/>
      <c r="I146" s="14">
        <v>1000</v>
      </c>
      <c r="J146" s="18"/>
      <c r="K146" s="14">
        <v>1450</v>
      </c>
      <c r="L146" s="14"/>
      <c r="M146" s="14"/>
      <c r="N146" s="51"/>
      <c r="O146" s="70"/>
      <c r="P146" s="14"/>
      <c r="Q146" s="18"/>
      <c r="R146" s="14"/>
      <c r="S146" s="14"/>
      <c r="T146" s="19"/>
      <c r="U146" s="19"/>
      <c r="V146" s="51"/>
      <c r="W146" s="19"/>
      <c r="X146" s="19"/>
      <c r="Y146" s="19"/>
      <c r="Z146" s="19"/>
      <c r="AA146" s="51"/>
      <c r="AB146" s="19"/>
      <c r="AC146" s="19"/>
      <c r="AD146" s="18"/>
      <c r="AE146" s="19"/>
      <c r="AF146" s="19"/>
      <c r="AG146" s="51"/>
      <c r="AH146" s="14"/>
      <c r="AI146" s="14"/>
      <c r="AJ146" s="51"/>
      <c r="AK146" s="14"/>
      <c r="AL146" s="14"/>
      <c r="AM146" s="18"/>
      <c r="AN146" s="14"/>
      <c r="AO146" s="14"/>
      <c r="AP146" s="18"/>
      <c r="AQ146" s="11"/>
      <c r="AR146" s="11"/>
      <c r="AS146" s="27"/>
      <c r="AT146" s="27"/>
      <c r="AU146" s="27"/>
      <c r="AV146" s="27"/>
      <c r="AW146" s="18"/>
      <c r="AX146" s="31"/>
      <c r="AY146" s="30"/>
      <c r="AZ146" s="14"/>
      <c r="BA146" s="14"/>
      <c r="BB146" s="14"/>
      <c r="BC146" s="57"/>
      <c r="BD146" s="131"/>
      <c r="BE146" s="31"/>
      <c r="BF146" s="30"/>
      <c r="BG146" s="15" t="s">
        <v>1</v>
      </c>
      <c r="BH146" s="130"/>
      <c r="BI146" s="34"/>
      <c r="BL146" s="120">
        <v>686</v>
      </c>
      <c r="BM146" s="4">
        <v>7016</v>
      </c>
      <c r="BN146" s="43"/>
      <c r="BO146" s="31"/>
      <c r="BP146" s="31">
        <v>4300</v>
      </c>
      <c r="BQ146" s="43"/>
      <c r="BR146" s="31"/>
      <c r="BS146" s="31">
        <v>6580</v>
      </c>
      <c r="BU146" s="31"/>
      <c r="BV146" s="31">
        <v>385</v>
      </c>
      <c r="BW146" s="43"/>
      <c r="BX146" s="31"/>
      <c r="BY146" s="68">
        <v>507</v>
      </c>
      <c r="CA146" s="31"/>
      <c r="CB146" s="68">
        <v>434</v>
      </c>
    </row>
    <row r="147" spans="1:82" x14ac:dyDescent="0.3">
      <c r="BC147" s="78"/>
      <c r="BF147" s="78"/>
      <c r="BI147" s="78"/>
    </row>
    <row r="148" spans="1:82" x14ac:dyDescent="0.3">
      <c r="A148" s="222" t="s">
        <v>108</v>
      </c>
      <c r="B148" s="14"/>
      <c r="C148" s="14">
        <v>5400</v>
      </c>
      <c r="D148" s="11"/>
      <c r="E148" s="14">
        <v>8500</v>
      </c>
      <c r="F148" s="11"/>
      <c r="G148" s="11"/>
      <c r="H148" s="11"/>
      <c r="I148" s="11"/>
      <c r="J148" s="11"/>
      <c r="K148" s="11"/>
      <c r="L148" s="14"/>
      <c r="M148" s="14"/>
      <c r="N148" s="51"/>
      <c r="O148" s="14"/>
      <c r="P148" s="14">
        <v>7930</v>
      </c>
      <c r="Q148" s="18"/>
      <c r="R148" s="14"/>
      <c r="S148" s="14">
        <v>8418</v>
      </c>
      <c r="T148" s="19"/>
      <c r="U148" s="19"/>
      <c r="V148" s="51"/>
      <c r="W148" s="19"/>
      <c r="X148" s="19">
        <v>6900</v>
      </c>
      <c r="Y148" s="19"/>
      <c r="Z148" s="19">
        <v>7542</v>
      </c>
      <c r="AA148" s="51"/>
      <c r="AB148" s="19"/>
      <c r="AC148" s="19">
        <v>6247</v>
      </c>
      <c r="AD148" s="18"/>
      <c r="AE148" s="19"/>
      <c r="AF148" s="19">
        <v>5728</v>
      </c>
      <c r="AG148" s="51"/>
      <c r="AH148" s="14"/>
      <c r="AI148" s="14">
        <v>6307</v>
      </c>
      <c r="AJ148" s="51"/>
      <c r="AK148" s="14"/>
      <c r="AL148" s="14">
        <v>5467</v>
      </c>
      <c r="AM148" s="18"/>
      <c r="AN148" s="14"/>
      <c r="AO148" s="14">
        <v>2850</v>
      </c>
      <c r="AP148" s="18"/>
      <c r="AQ148" s="132"/>
      <c r="AR148" s="32">
        <v>2761</v>
      </c>
      <c r="AS148" s="27"/>
      <c r="AT148" s="27">
        <v>3225</v>
      </c>
      <c r="AU148" s="27"/>
      <c r="AV148" s="27">
        <v>2802</v>
      </c>
      <c r="AW148" s="18"/>
      <c r="AX148" s="31"/>
      <c r="AY148" s="30">
        <v>3002</v>
      </c>
      <c r="AZ148" s="14"/>
      <c r="BA148" s="14">
        <v>4675</v>
      </c>
      <c r="BB148" s="14"/>
      <c r="BC148" s="57">
        <v>50955</v>
      </c>
      <c r="BD148" s="131"/>
      <c r="BE148" s="31"/>
      <c r="BF148" s="30">
        <v>3975</v>
      </c>
      <c r="BH148" s="130"/>
      <c r="BI148" s="34">
        <v>54130</v>
      </c>
      <c r="BJ148" s="4" t="s">
        <v>97</v>
      </c>
      <c r="BK148" s="4">
        <v>53075</v>
      </c>
      <c r="BL148" s="4" t="s">
        <v>97</v>
      </c>
      <c r="BM148" s="4">
        <v>2025</v>
      </c>
      <c r="BN148" s="43"/>
      <c r="BO148" s="31"/>
      <c r="BP148" s="31">
        <v>11459</v>
      </c>
      <c r="BQ148" s="43"/>
      <c r="BR148" s="31"/>
      <c r="BS148" s="31">
        <v>17110</v>
      </c>
      <c r="BU148" s="31"/>
      <c r="BV148" s="31">
        <v>2125</v>
      </c>
      <c r="BW148" s="43"/>
      <c r="BX148" s="31"/>
      <c r="BY148" s="29">
        <f>11836-BY69-BY106-BY109-BY130-BY131-BY137-BY145-BY146</f>
        <v>340</v>
      </c>
      <c r="CA148" s="31"/>
      <c r="CB148" s="29">
        <f>9131-CB69-CB106-CB109-CB130-CB131-CB137-CB145-CB146</f>
        <v>899</v>
      </c>
      <c r="CD148" s="4">
        <v>1331</v>
      </c>
    </row>
    <row r="149" spans="1:82" x14ac:dyDescent="0.3">
      <c r="BC149" s="78"/>
      <c r="BF149" s="78"/>
      <c r="BI149" s="78"/>
    </row>
    <row r="150" spans="1:82" s="11" customFormat="1" x14ac:dyDescent="0.3">
      <c r="A150" s="25" t="s">
        <v>32</v>
      </c>
      <c r="B150" s="141"/>
      <c r="C150" s="141">
        <f>SUM(C3:C149)</f>
        <v>2050555</v>
      </c>
      <c r="D150" s="141"/>
      <c r="E150" s="141">
        <f>SUM(E3:E149)</f>
        <v>2583410</v>
      </c>
      <c r="F150" s="141"/>
      <c r="G150" s="141"/>
      <c r="H150" s="141"/>
      <c r="I150" s="141">
        <v>2718970</v>
      </c>
      <c r="J150" s="18"/>
      <c r="K150" s="141">
        <v>2815465</v>
      </c>
      <c r="L150" s="14"/>
      <c r="M150" s="14"/>
      <c r="N150" s="51"/>
      <c r="O150" s="14"/>
      <c r="P150" s="14">
        <v>307162</v>
      </c>
      <c r="Q150" s="18"/>
      <c r="S150" s="14">
        <v>317913</v>
      </c>
      <c r="T150" s="19"/>
      <c r="U150" s="19"/>
      <c r="V150" s="51"/>
      <c r="W150" s="19"/>
      <c r="X150" s="19">
        <v>409474</v>
      </c>
      <c r="Y150" s="19"/>
      <c r="Z150" s="19">
        <v>419374</v>
      </c>
      <c r="AA150" s="51"/>
      <c r="AB150" s="19"/>
      <c r="AC150" s="19">
        <v>336142</v>
      </c>
      <c r="AD150" s="18"/>
      <c r="AE150" s="19"/>
      <c r="AF150" s="19">
        <v>358788</v>
      </c>
      <c r="AG150" s="51"/>
      <c r="AH150" s="14"/>
      <c r="AJ150" s="51"/>
      <c r="AK150" s="14"/>
      <c r="AM150" s="18"/>
      <c r="AN150" s="14"/>
      <c r="AP150" s="18"/>
      <c r="AQ150" s="77"/>
      <c r="AS150" s="27"/>
      <c r="AU150" s="27"/>
      <c r="AW150" s="18"/>
      <c r="AZ150" s="14"/>
      <c r="BB150" s="14"/>
      <c r="BC150" s="25"/>
      <c r="BD150" s="55"/>
      <c r="BE150" s="31"/>
      <c r="BF150" s="25"/>
      <c r="BG150" s="18"/>
      <c r="BI150" s="142"/>
      <c r="BN150" s="18"/>
      <c r="BQ150" s="43"/>
      <c r="BT150" s="18"/>
      <c r="BU150" s="31"/>
      <c r="BW150" s="43"/>
      <c r="BX150" s="31"/>
      <c r="BZ150" s="18"/>
      <c r="CA150" s="31"/>
    </row>
    <row r="151" spans="1:82" x14ac:dyDescent="0.3">
      <c r="A151" s="25" t="s">
        <v>31</v>
      </c>
      <c r="B151" s="14"/>
      <c r="C151" s="14">
        <v>132000</v>
      </c>
      <c r="D151" s="11"/>
      <c r="E151" s="14">
        <v>140000</v>
      </c>
      <c r="F151" s="14"/>
      <c r="G151" s="14"/>
      <c r="H151" s="14"/>
      <c r="I151" s="14">
        <v>580500</v>
      </c>
      <c r="J151" s="18"/>
      <c r="K151" s="14">
        <v>661000</v>
      </c>
      <c r="L151" s="14"/>
      <c r="M151" s="14"/>
      <c r="N151" s="51"/>
      <c r="O151" s="14"/>
      <c r="P151" s="14">
        <v>41287</v>
      </c>
      <c r="Q151" s="18"/>
      <c r="R151" s="14"/>
      <c r="S151" s="14">
        <v>41983</v>
      </c>
      <c r="T151" s="19"/>
      <c r="U151" s="19"/>
      <c r="V151" s="51"/>
      <c r="W151" s="19"/>
      <c r="X151" s="19">
        <v>45357</v>
      </c>
      <c r="Y151" s="19"/>
      <c r="Z151" s="19">
        <v>71188</v>
      </c>
      <c r="AA151" s="51"/>
      <c r="AB151" s="19"/>
      <c r="AC151" s="19">
        <v>62830</v>
      </c>
      <c r="AD151" s="18"/>
      <c r="AE151" s="19"/>
      <c r="AF151" s="19">
        <v>72917</v>
      </c>
      <c r="AG151" s="51"/>
      <c r="AH151" s="14"/>
      <c r="AI151" s="14">
        <v>71333</v>
      </c>
      <c r="AJ151" s="51"/>
      <c r="AK151" s="14"/>
      <c r="AL151" s="14">
        <v>60971</v>
      </c>
      <c r="AM151" s="18"/>
      <c r="AN151" s="14"/>
      <c r="AO151" s="14">
        <v>73436</v>
      </c>
      <c r="AP151" s="18"/>
      <c r="AQ151" s="132"/>
      <c r="AR151" s="32">
        <v>70501</v>
      </c>
      <c r="AS151" s="27"/>
      <c r="AT151" s="27">
        <v>66280</v>
      </c>
      <c r="AU151" s="27"/>
      <c r="AV151" s="27">
        <v>106494</v>
      </c>
      <c r="AW151" s="18"/>
      <c r="AX151" s="31"/>
      <c r="AY151" s="30">
        <v>59585</v>
      </c>
      <c r="AZ151" s="14"/>
      <c r="BA151" s="14">
        <v>65304</v>
      </c>
      <c r="BB151" s="14"/>
      <c r="BC151" s="57">
        <v>459540</v>
      </c>
      <c r="BD151" s="131"/>
      <c r="BE151" s="31"/>
      <c r="BF151" s="30">
        <v>50570</v>
      </c>
      <c r="BH151" s="130"/>
      <c r="BI151" s="34">
        <v>1952000</v>
      </c>
      <c r="BJ151" s="4" t="s">
        <v>97</v>
      </c>
      <c r="BK151" s="130">
        <v>3122175</v>
      </c>
      <c r="BL151" s="4" t="s">
        <v>97</v>
      </c>
      <c r="BM151" s="83">
        <v>2060589</v>
      </c>
      <c r="BN151" s="43"/>
      <c r="BO151" s="31"/>
      <c r="BP151" s="31">
        <v>1033365</v>
      </c>
      <c r="BQ151" s="43"/>
      <c r="BR151" s="31"/>
      <c r="BS151" s="31">
        <v>2558950</v>
      </c>
      <c r="BU151" s="31"/>
      <c r="BV151" s="31">
        <v>180213</v>
      </c>
      <c r="BW151" s="43"/>
      <c r="BX151" s="31"/>
      <c r="BY151" s="31">
        <v>34586</v>
      </c>
      <c r="CA151" s="31"/>
      <c r="CB151" s="31">
        <v>43000</v>
      </c>
      <c r="CD151" s="31">
        <v>105343</v>
      </c>
    </row>
    <row r="152" spans="1:82" s="11" customFormat="1" x14ac:dyDescent="0.3">
      <c r="N152" s="18"/>
      <c r="Q152" s="18"/>
      <c r="V152" s="18"/>
      <c r="AA152" s="18"/>
      <c r="AD152" s="18"/>
      <c r="AG152" s="18"/>
      <c r="AJ152" s="18"/>
      <c r="AM152" s="18"/>
      <c r="AP152" s="18"/>
      <c r="AW152" s="18"/>
      <c r="BC152" s="25"/>
      <c r="BD152" s="18"/>
      <c r="BG152" s="18"/>
      <c r="BN152" s="18"/>
      <c r="BQ152" s="18"/>
      <c r="BT152" s="18"/>
      <c r="BW152" s="18"/>
      <c r="BZ152" s="18"/>
    </row>
    <row r="153" spans="1:82" s="11" customFormat="1" x14ac:dyDescent="0.3">
      <c r="A153" s="195" t="s">
        <v>230</v>
      </c>
      <c r="B153" s="14"/>
      <c r="C153" s="14">
        <v>2182555</v>
      </c>
      <c r="E153" s="14">
        <v>2723410</v>
      </c>
      <c r="F153" s="14"/>
      <c r="G153" s="14"/>
      <c r="I153" s="14">
        <v>3299470</v>
      </c>
      <c r="K153" s="14">
        <v>3476465</v>
      </c>
      <c r="N153" s="18"/>
      <c r="P153" s="14">
        <v>351449</v>
      </c>
      <c r="Q153" s="18"/>
      <c r="S153" s="14">
        <v>359825</v>
      </c>
      <c r="T153" s="14"/>
      <c r="U153" s="14"/>
      <c r="V153" s="51"/>
      <c r="X153" s="14">
        <v>454831</v>
      </c>
      <c r="Z153" s="14">
        <v>490562</v>
      </c>
      <c r="AA153" s="18"/>
      <c r="AC153" s="14">
        <v>398972</v>
      </c>
      <c r="AD153" s="18"/>
      <c r="AF153" s="69">
        <v>431705</v>
      </c>
      <c r="AG153" s="18"/>
      <c r="AI153" s="14">
        <v>389259</v>
      </c>
      <c r="AJ153" s="18"/>
      <c r="AL153" s="14">
        <v>485329</v>
      </c>
      <c r="AM153" s="18"/>
      <c r="AO153" s="14">
        <v>467374</v>
      </c>
      <c r="AP153" s="18"/>
      <c r="AR153" s="32">
        <v>496305</v>
      </c>
      <c r="AT153" s="27">
        <v>654238</v>
      </c>
      <c r="AV153" s="27">
        <v>486142</v>
      </c>
      <c r="AW153" s="18"/>
      <c r="BA153" s="14">
        <v>736921</v>
      </c>
      <c r="BC153" s="57">
        <v>12980000</v>
      </c>
      <c r="BD153" s="18"/>
      <c r="BF153" s="30">
        <v>900499</v>
      </c>
      <c r="BG153" s="18"/>
      <c r="BI153" s="30">
        <v>20451135</v>
      </c>
      <c r="BK153" s="29">
        <v>22762810</v>
      </c>
      <c r="BM153" s="30">
        <v>16510473</v>
      </c>
      <c r="BN153" s="18"/>
      <c r="BP153" s="29">
        <v>10298745</v>
      </c>
      <c r="BQ153" s="18"/>
      <c r="BS153" s="29">
        <v>17542068</v>
      </c>
      <c r="BT153" s="18"/>
      <c r="BV153" s="31">
        <v>1327146</v>
      </c>
      <c r="BW153" s="18"/>
      <c r="BY153" s="31">
        <v>2285156</v>
      </c>
      <c r="BZ153" s="18"/>
      <c r="CB153" s="31">
        <v>2295136</v>
      </c>
      <c r="CD153" s="54">
        <v>1740008</v>
      </c>
    </row>
    <row r="155" spans="1:82" x14ac:dyDescent="0.3">
      <c r="D155" s="11"/>
      <c r="BN155" s="18"/>
      <c r="BQ155" s="18"/>
      <c r="BR155" s="11"/>
      <c r="BS155" s="11"/>
      <c r="BU155" s="11"/>
      <c r="BV155" s="11"/>
      <c r="BW155" s="143"/>
      <c r="BX155" s="60"/>
      <c r="BY155" s="60">
        <f>SUM(BY3:BY149,BY151)</f>
        <v>2290186</v>
      </c>
      <c r="CA155" s="4" t="s">
        <v>81</v>
      </c>
      <c r="CB155" s="60">
        <f>SUM(CB3:CB149,CB151)</f>
        <v>2298937</v>
      </c>
    </row>
    <row r="156" spans="1:82" x14ac:dyDescent="0.3">
      <c r="A156" s="199" t="s">
        <v>274</v>
      </c>
      <c r="BN156" s="18"/>
      <c r="BQ156" s="18"/>
      <c r="BR156" s="11"/>
      <c r="BS156" s="11"/>
      <c r="BU156" s="11"/>
      <c r="BV156" s="11"/>
    </row>
    <row r="157" spans="1:82" x14ac:dyDescent="0.3">
      <c r="B157" s="4">
        <v>1</v>
      </c>
      <c r="C157" s="220" t="s">
        <v>275</v>
      </c>
      <c r="D157" s="4">
        <v>15</v>
      </c>
      <c r="E157" s="221" t="s">
        <v>276</v>
      </c>
      <c r="BN157" s="18"/>
      <c r="BQ157" s="18"/>
      <c r="BR157" s="11"/>
      <c r="BS157" s="11"/>
      <c r="BU157" s="11"/>
      <c r="BV157" s="11"/>
    </row>
    <row r="158" spans="1:82" x14ac:dyDescent="0.3">
      <c r="D158" s="11"/>
      <c r="BN158" s="18"/>
      <c r="BQ158" s="18"/>
      <c r="BR158" s="11"/>
      <c r="BS158" s="11"/>
      <c r="BU158" s="11"/>
      <c r="BV158" s="11"/>
    </row>
    <row r="159" spans="1:82" x14ac:dyDescent="0.3">
      <c r="D159" s="11"/>
      <c r="BN159" s="18"/>
      <c r="BQ159" s="18"/>
      <c r="BR159" s="11"/>
      <c r="BS159" s="11"/>
      <c r="BU159" s="11"/>
      <c r="BV159" s="11"/>
      <c r="BW159" s="4"/>
      <c r="BZ159" s="4"/>
    </row>
    <row r="160" spans="1:82" x14ac:dyDescent="0.3">
      <c r="D160" s="11"/>
      <c r="BN160" s="18"/>
      <c r="BQ160" s="18"/>
      <c r="BR160" s="11"/>
      <c r="BS160" s="11"/>
      <c r="BU160" s="11"/>
      <c r="BV160" s="11"/>
      <c r="BW160" s="4"/>
      <c r="BZ160" s="4"/>
    </row>
    <row r="161" spans="4:78" x14ac:dyDescent="0.3">
      <c r="D161" s="11"/>
      <c r="BN161" s="18"/>
      <c r="BQ161" s="18"/>
      <c r="BR161" s="11"/>
      <c r="BS161" s="11"/>
      <c r="BU161" s="11"/>
      <c r="BV161" s="11"/>
      <c r="BW161" s="4"/>
      <c r="BZ161" s="4"/>
    </row>
    <row r="162" spans="4:78" x14ac:dyDescent="0.3">
      <c r="D162" s="11"/>
      <c r="BN162" s="18"/>
      <c r="BQ162" s="18"/>
      <c r="BR162" s="11"/>
      <c r="BS162" s="11"/>
      <c r="BU162" s="11"/>
      <c r="BV162" s="11"/>
      <c r="BW162" s="4"/>
      <c r="BZ162" s="4"/>
    </row>
    <row r="163" spans="4:78" x14ac:dyDescent="0.3">
      <c r="D163" s="11"/>
      <c r="BN163" s="18"/>
      <c r="BQ163" s="18"/>
      <c r="BR163" s="11"/>
      <c r="BS163" s="11"/>
      <c r="BU163" s="11"/>
      <c r="BV163" s="11"/>
      <c r="BW163" s="4"/>
      <c r="BZ163" s="4"/>
    </row>
    <row r="164" spans="4:78" x14ac:dyDescent="0.3">
      <c r="D164" s="11"/>
      <c r="BN164" s="18"/>
      <c r="BQ164" s="18"/>
      <c r="BR164" s="11"/>
      <c r="BS164" s="11"/>
      <c r="BU164" s="11"/>
      <c r="BV164" s="11"/>
      <c r="BW164" s="4"/>
      <c r="BZ164" s="4"/>
    </row>
    <row r="165" spans="4:78" x14ac:dyDescent="0.3">
      <c r="D165" s="11"/>
      <c r="BN165" s="18"/>
      <c r="BQ165" s="18"/>
      <c r="BR165" s="11"/>
      <c r="BS165" s="11"/>
      <c r="BU165" s="11"/>
      <c r="BV165" s="11"/>
      <c r="BW165" s="4"/>
      <c r="BZ165" s="4"/>
    </row>
    <row r="166" spans="4:78" x14ac:dyDescent="0.3">
      <c r="D166" s="11"/>
      <c r="BN166" s="18"/>
      <c r="BQ166" s="18"/>
      <c r="BR166" s="11"/>
      <c r="BS166" s="11"/>
      <c r="BU166" s="11"/>
      <c r="BV166" s="11"/>
      <c r="BW166" s="4"/>
      <c r="BZ166" s="4"/>
    </row>
    <row r="167" spans="4:78" x14ac:dyDescent="0.3">
      <c r="D167" s="11"/>
      <c r="BN167" s="18"/>
      <c r="BQ167" s="18"/>
      <c r="BR167" s="11"/>
      <c r="BS167" s="11"/>
      <c r="BU167" s="11"/>
      <c r="BV167" s="11"/>
      <c r="BW167" s="4"/>
      <c r="BZ167" s="4"/>
    </row>
    <row r="168" spans="4:78" x14ac:dyDescent="0.3">
      <c r="D168" s="11"/>
      <c r="BN168" s="18"/>
      <c r="BQ168" s="18"/>
      <c r="BR168" s="11"/>
      <c r="BS168" s="11"/>
      <c r="BU168" s="11"/>
      <c r="BV168" s="11"/>
      <c r="BW168" s="4"/>
      <c r="BZ168" s="4"/>
    </row>
    <row r="169" spans="4:78" x14ac:dyDescent="0.3">
      <c r="D169" s="11"/>
      <c r="BN169" s="18"/>
      <c r="BQ169" s="18"/>
      <c r="BR169" s="11"/>
      <c r="BS169" s="11"/>
      <c r="BU169" s="11"/>
      <c r="BV169" s="11"/>
      <c r="BW169" s="4"/>
      <c r="BZ169" s="4"/>
    </row>
    <row r="170" spans="4:78" x14ac:dyDescent="0.3">
      <c r="D170" s="11"/>
      <c r="BN170" s="18"/>
      <c r="BQ170" s="18"/>
      <c r="BR170" s="11"/>
      <c r="BS170" s="11"/>
      <c r="BU170" s="11"/>
      <c r="BV170" s="11"/>
      <c r="BW170" s="4"/>
      <c r="BZ170" s="4"/>
    </row>
    <row r="171" spans="4:78" x14ac:dyDescent="0.3">
      <c r="D171" s="11"/>
      <c r="BN171" s="18"/>
      <c r="BQ171" s="18"/>
      <c r="BR171" s="11"/>
      <c r="BS171" s="11"/>
      <c r="BU171" s="11"/>
      <c r="BV171" s="11"/>
      <c r="BW171" s="4"/>
      <c r="BZ171" s="4"/>
    </row>
    <row r="172" spans="4:78" x14ac:dyDescent="0.3">
      <c r="D172" s="11"/>
      <c r="BN172" s="18"/>
      <c r="BQ172" s="18"/>
      <c r="BR172" s="11"/>
      <c r="BS172" s="11"/>
      <c r="BU172" s="11"/>
      <c r="BV172" s="11"/>
      <c r="BW172" s="4"/>
      <c r="BZ172" s="4"/>
    </row>
    <row r="173" spans="4:78" x14ac:dyDescent="0.3">
      <c r="D173" s="11"/>
      <c r="BN173" s="18"/>
      <c r="BQ173" s="18"/>
      <c r="BR173" s="11"/>
      <c r="BS173" s="11"/>
      <c r="BU173" s="11"/>
      <c r="BV173" s="11"/>
      <c r="BW173" s="4"/>
      <c r="BZ173" s="4"/>
    </row>
    <row r="174" spans="4:78" x14ac:dyDescent="0.3">
      <c r="D174" s="11"/>
      <c r="BN174" s="18"/>
      <c r="BQ174" s="18"/>
      <c r="BR174" s="11"/>
      <c r="BS174" s="11"/>
      <c r="BU174" s="11"/>
      <c r="BV174" s="11"/>
      <c r="BW174" s="4"/>
      <c r="BZ174" s="4"/>
    </row>
    <row r="175" spans="4:78" x14ac:dyDescent="0.3">
      <c r="D175" s="11"/>
      <c r="BN175" s="18"/>
      <c r="BQ175" s="18"/>
      <c r="BR175" s="11"/>
      <c r="BS175" s="11"/>
      <c r="BU175" s="11"/>
      <c r="BV175" s="11"/>
      <c r="BW175" s="4"/>
      <c r="BZ175" s="4"/>
    </row>
    <row r="176" spans="4:78" x14ac:dyDescent="0.3">
      <c r="D176" s="11"/>
      <c r="BN176" s="18"/>
      <c r="BQ176" s="18"/>
      <c r="BR176" s="11"/>
      <c r="BS176" s="11"/>
      <c r="BU176" s="11"/>
      <c r="BV176" s="11"/>
      <c r="BW176" s="4"/>
      <c r="BZ176" s="4"/>
    </row>
    <row r="177" spans="4:78" x14ac:dyDescent="0.3">
      <c r="D177" s="11"/>
      <c r="BN177" s="18"/>
      <c r="BQ177" s="18"/>
      <c r="BR177" s="11"/>
      <c r="BS177" s="11"/>
      <c r="BU177" s="11"/>
      <c r="BV177" s="11"/>
      <c r="BW177" s="4"/>
      <c r="BZ177" s="4"/>
    </row>
    <row r="178" spans="4:78" x14ac:dyDescent="0.3">
      <c r="D178" s="11"/>
      <c r="BN178" s="18"/>
      <c r="BQ178" s="18"/>
      <c r="BR178" s="11"/>
      <c r="BS178" s="11"/>
      <c r="BU178" s="11"/>
      <c r="BV178" s="11"/>
      <c r="BW178" s="4"/>
      <c r="BZ178" s="4"/>
    </row>
    <row r="179" spans="4:78" x14ac:dyDescent="0.3">
      <c r="D179" s="11"/>
      <c r="BN179" s="18"/>
      <c r="BQ179" s="18"/>
      <c r="BR179" s="11"/>
      <c r="BS179" s="11"/>
      <c r="BU179" s="11"/>
      <c r="BV179" s="11"/>
      <c r="BW179" s="4"/>
      <c r="BZ179" s="4"/>
    </row>
    <row r="180" spans="4:78" x14ac:dyDescent="0.3">
      <c r="D180" s="11"/>
      <c r="BN180" s="18"/>
      <c r="BQ180" s="18"/>
      <c r="BR180" s="11"/>
      <c r="BS180" s="11"/>
      <c r="BU180" s="11"/>
      <c r="BV180" s="11"/>
      <c r="BW180" s="4"/>
      <c r="BZ180" s="4"/>
    </row>
    <row r="181" spans="4:78" x14ac:dyDescent="0.3">
      <c r="D181" s="11"/>
      <c r="BN181" s="18"/>
      <c r="BQ181" s="18"/>
      <c r="BR181" s="11"/>
      <c r="BS181" s="11"/>
      <c r="BU181" s="11"/>
      <c r="BV181" s="11"/>
      <c r="BW181" s="4"/>
      <c r="BZ181" s="4"/>
    </row>
    <row r="182" spans="4:78" x14ac:dyDescent="0.3">
      <c r="D182" s="11"/>
      <c r="BN182" s="18"/>
      <c r="BQ182" s="18"/>
      <c r="BR182" s="11"/>
      <c r="BS182" s="11"/>
      <c r="BU182" s="11"/>
      <c r="BV182" s="11"/>
      <c r="BW182" s="4"/>
      <c r="BZ182" s="4"/>
    </row>
    <row r="183" spans="4:78" x14ac:dyDescent="0.3">
      <c r="D183" s="11"/>
      <c r="BN183" s="18"/>
      <c r="BQ183" s="18"/>
      <c r="BR183" s="11"/>
      <c r="BS183" s="11"/>
      <c r="BU183" s="11"/>
      <c r="BV183" s="11"/>
      <c r="BW183" s="4"/>
      <c r="BZ183" s="4"/>
    </row>
    <row r="184" spans="4:78" x14ac:dyDescent="0.3">
      <c r="D184" s="11"/>
      <c r="BN184" s="18"/>
      <c r="BQ184" s="18"/>
      <c r="BR184" s="11"/>
      <c r="BS184" s="11"/>
      <c r="BU184" s="11"/>
      <c r="BV184" s="11"/>
      <c r="BW184" s="4"/>
      <c r="BZ184" s="4"/>
    </row>
    <row r="185" spans="4:78" x14ac:dyDescent="0.3">
      <c r="D185" s="11"/>
      <c r="BN185" s="18"/>
      <c r="BQ185" s="18"/>
      <c r="BR185" s="11"/>
      <c r="BS185" s="11"/>
      <c r="BU185" s="11"/>
      <c r="BV185" s="11"/>
      <c r="BW185" s="4"/>
      <c r="BZ185" s="4"/>
    </row>
    <row r="186" spans="4:78" x14ac:dyDescent="0.3">
      <c r="D186" s="11"/>
      <c r="BN186" s="18"/>
      <c r="BQ186" s="18"/>
      <c r="BR186" s="11"/>
      <c r="BS186" s="11"/>
      <c r="BU186" s="11"/>
      <c r="BV186" s="11"/>
      <c r="BW186" s="4"/>
      <c r="BZ186" s="4"/>
    </row>
    <row r="187" spans="4:78" x14ac:dyDescent="0.3">
      <c r="D187" s="11"/>
      <c r="BN187" s="18"/>
      <c r="BQ187" s="18"/>
      <c r="BR187" s="11"/>
      <c r="BS187" s="11"/>
      <c r="BU187" s="11"/>
      <c r="BV187" s="11"/>
      <c r="BW187" s="4"/>
      <c r="BZ187" s="4"/>
    </row>
    <row r="188" spans="4:78" x14ac:dyDescent="0.3">
      <c r="D188" s="11"/>
      <c r="BN188" s="18"/>
      <c r="BQ188" s="18"/>
      <c r="BR188" s="11"/>
      <c r="BS188" s="11"/>
      <c r="BU188" s="11"/>
      <c r="BV188" s="11"/>
      <c r="BW188" s="4"/>
      <c r="BZ188" s="4"/>
    </row>
    <row r="189" spans="4:78" x14ac:dyDescent="0.3">
      <c r="D189" s="11"/>
      <c r="BN189" s="18"/>
      <c r="BQ189" s="18"/>
      <c r="BR189" s="11"/>
      <c r="BS189" s="11"/>
      <c r="BU189" s="11"/>
      <c r="BV189" s="11"/>
      <c r="BW189" s="4"/>
      <c r="BZ189" s="4"/>
    </row>
    <row r="190" spans="4:78" x14ac:dyDescent="0.3">
      <c r="D190" s="11"/>
      <c r="BN190" s="18"/>
      <c r="BQ190" s="18"/>
      <c r="BR190" s="11"/>
      <c r="BS190" s="11"/>
      <c r="BU190" s="11"/>
      <c r="BV190" s="11"/>
      <c r="BW190" s="4"/>
      <c r="BZ190" s="4"/>
    </row>
    <row r="191" spans="4:78" x14ac:dyDescent="0.3">
      <c r="N191" s="4"/>
      <c r="Q191" s="4"/>
      <c r="V191" s="4"/>
      <c r="AA191" s="4"/>
      <c r="AD191" s="4"/>
      <c r="AG191" s="4"/>
      <c r="AJ191" s="4"/>
      <c r="AM191" s="4"/>
      <c r="AP191" s="4"/>
      <c r="AW191" s="4"/>
      <c r="BD191" s="4"/>
      <c r="BG191" s="4"/>
      <c r="BN191" s="18"/>
      <c r="BQ191" s="18"/>
      <c r="BR191" s="11"/>
      <c r="BS191" s="11"/>
      <c r="BU191" s="11"/>
      <c r="BV191" s="11"/>
      <c r="BW191" s="4"/>
      <c r="BZ191" s="4"/>
    </row>
    <row r="192" spans="4:78" x14ac:dyDescent="0.3">
      <c r="N192" s="4"/>
      <c r="Q192" s="4"/>
      <c r="V192" s="4"/>
      <c r="AA192" s="4"/>
      <c r="AD192" s="4"/>
      <c r="AG192" s="4"/>
      <c r="AJ192" s="4"/>
      <c r="AM192" s="4"/>
      <c r="AP192" s="4"/>
      <c r="AW192" s="4"/>
      <c r="BD192" s="4"/>
      <c r="BG192" s="4"/>
      <c r="BN192" s="18"/>
      <c r="BQ192" s="18"/>
      <c r="BR192" s="11"/>
      <c r="BS192" s="11"/>
      <c r="BU192" s="11"/>
      <c r="BV192" s="11"/>
      <c r="BW192" s="4"/>
      <c r="BZ192" s="4"/>
    </row>
    <row r="193" spans="14:78" x14ac:dyDescent="0.3">
      <c r="N193" s="4"/>
      <c r="Q193" s="4"/>
      <c r="V193" s="4"/>
      <c r="AA193" s="4"/>
      <c r="AD193" s="4"/>
      <c r="AG193" s="4"/>
      <c r="AJ193" s="4"/>
      <c r="AM193" s="4"/>
      <c r="AP193" s="4"/>
      <c r="AW193" s="4"/>
      <c r="BD193" s="4"/>
      <c r="BG193" s="4"/>
      <c r="BN193" s="18"/>
      <c r="BQ193" s="18"/>
      <c r="BR193" s="11"/>
      <c r="BS193" s="11"/>
      <c r="BU193" s="11"/>
      <c r="BV193" s="11"/>
      <c r="BW193" s="4"/>
      <c r="BZ193" s="4"/>
    </row>
    <row r="194" spans="14:78" x14ac:dyDescent="0.3">
      <c r="N194" s="4"/>
      <c r="Q194" s="4"/>
      <c r="V194" s="4"/>
      <c r="AA194" s="4"/>
      <c r="AD194" s="4"/>
      <c r="AG194" s="4"/>
      <c r="AJ194" s="4"/>
      <c r="AM194" s="4"/>
      <c r="AP194" s="4"/>
      <c r="AW194" s="4"/>
      <c r="BD194" s="4"/>
      <c r="BG194" s="4"/>
      <c r="BN194" s="18"/>
      <c r="BQ194" s="18"/>
      <c r="BR194" s="11"/>
      <c r="BS194" s="11"/>
      <c r="BU194" s="11"/>
      <c r="BV194" s="11"/>
      <c r="BW194" s="4"/>
      <c r="BZ194" s="4"/>
    </row>
    <row r="195" spans="14:78" x14ac:dyDescent="0.3">
      <c r="N195" s="4"/>
      <c r="Q195" s="4"/>
      <c r="V195" s="4"/>
      <c r="AA195" s="4"/>
      <c r="AD195" s="4"/>
      <c r="AG195" s="4"/>
      <c r="AJ195" s="4"/>
      <c r="AM195" s="4"/>
      <c r="AP195" s="4"/>
      <c r="AW195" s="4"/>
      <c r="BD195" s="4"/>
      <c r="BG195" s="4"/>
      <c r="BN195" s="18"/>
      <c r="BQ195" s="18"/>
      <c r="BR195" s="11"/>
      <c r="BS195" s="11"/>
      <c r="BU195" s="11"/>
      <c r="BV195" s="11"/>
      <c r="BW195" s="4"/>
      <c r="BZ195" s="4"/>
    </row>
    <row r="196" spans="14:78" x14ac:dyDescent="0.3">
      <c r="N196" s="4"/>
      <c r="Q196" s="4"/>
      <c r="V196" s="4"/>
      <c r="AA196" s="4"/>
      <c r="AD196" s="4"/>
      <c r="AG196" s="4"/>
      <c r="AJ196" s="4"/>
      <c r="AM196" s="4"/>
      <c r="AP196" s="4"/>
      <c r="AW196" s="4"/>
      <c r="BD196" s="4"/>
      <c r="BG196" s="4"/>
      <c r="BN196" s="18"/>
      <c r="BQ196" s="18"/>
      <c r="BR196" s="11"/>
      <c r="BS196" s="11"/>
      <c r="BU196" s="11"/>
      <c r="BV196" s="11"/>
      <c r="BW196" s="4"/>
      <c r="BZ196" s="4"/>
    </row>
    <row r="197" spans="14:78" x14ac:dyDescent="0.3">
      <c r="N197" s="4"/>
      <c r="Q197" s="4"/>
      <c r="V197" s="4"/>
      <c r="AA197" s="4"/>
      <c r="AD197" s="4"/>
      <c r="AG197" s="4"/>
      <c r="AJ197" s="4"/>
      <c r="AM197" s="4"/>
      <c r="AP197" s="4"/>
      <c r="AW197" s="4"/>
      <c r="BD197" s="4"/>
      <c r="BG197" s="4"/>
      <c r="BN197" s="18"/>
      <c r="BQ197" s="18"/>
      <c r="BR197" s="11"/>
      <c r="BS197" s="11"/>
      <c r="BU197" s="11"/>
      <c r="BV197" s="11"/>
      <c r="BW197" s="4"/>
      <c r="BZ197" s="4"/>
    </row>
  </sheetData>
  <mergeCells count="37">
    <mergeCell ref="CD110:CD112"/>
    <mergeCell ref="CD114:CD118"/>
    <mergeCell ref="P4:P6"/>
    <mergeCell ref="S4:S6"/>
    <mergeCell ref="X4:X6"/>
    <mergeCell ref="Z4:Z6"/>
    <mergeCell ref="AC4:AC6"/>
    <mergeCell ref="AF4:AF6"/>
    <mergeCell ref="BX1:BY1"/>
    <mergeCell ref="CA1:CB1"/>
    <mergeCell ref="CC1:CD1"/>
    <mergeCell ref="BH1:BI1"/>
    <mergeCell ref="AU1:AV1"/>
    <mergeCell ref="AX1:AY1"/>
    <mergeCell ref="AZ1:BA1"/>
    <mergeCell ref="BB1:BC1"/>
    <mergeCell ref="BE1:BF1"/>
    <mergeCell ref="BJ1:BK1"/>
    <mergeCell ref="BL1:BM1"/>
    <mergeCell ref="BO1:BP1"/>
    <mergeCell ref="BR1:BS1"/>
    <mergeCell ref="BU1:BV1"/>
    <mergeCell ref="B1:C1"/>
    <mergeCell ref="D1:E1"/>
    <mergeCell ref="H1:I1"/>
    <mergeCell ref="J1:K1"/>
    <mergeCell ref="O1:P1"/>
    <mergeCell ref="R1:S1"/>
    <mergeCell ref="W1:X1"/>
    <mergeCell ref="Y1:Z1"/>
    <mergeCell ref="AB1:AC1"/>
    <mergeCell ref="AE1:AF1"/>
    <mergeCell ref="AH1:AI1"/>
    <mergeCell ref="AK1:AL1"/>
    <mergeCell ref="AN1:AO1"/>
    <mergeCell ref="AQ1:AR1"/>
    <mergeCell ref="AS1:AT1"/>
  </mergeCells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7"/>
  <sheetViews>
    <sheetView zoomScale="50" zoomScaleNormal="50" workbookViewId="0">
      <pane xSplit="1" ySplit="2" topLeftCell="B6" activePane="bottomRight" state="frozen"/>
      <selection activeCell="A9" sqref="A9"/>
      <selection pane="topRight" activeCell="A9" sqref="A9"/>
      <selection pane="bottomLeft" activeCell="A9" sqref="A9"/>
      <selection pane="bottomRight" activeCell="A35" sqref="A35"/>
    </sheetView>
  </sheetViews>
  <sheetFormatPr defaultColWidth="11" defaultRowHeight="14.4" x14ac:dyDescent="0.3"/>
  <cols>
    <col min="1" max="1" width="34.296875" style="4" bestFit="1" customWidth="1"/>
    <col min="2" max="3" width="11" style="4"/>
    <col min="4" max="4" width="10.09765625" style="4" customWidth="1"/>
    <col min="5" max="5" width="11" style="4"/>
    <col min="6" max="7" width="11" style="4" customWidth="1"/>
    <col min="8" max="8" width="13" style="4" customWidth="1"/>
    <col min="9" max="9" width="11" style="4" customWidth="1"/>
    <col min="10" max="11" width="13" style="4" customWidth="1"/>
    <col min="12" max="13" width="11" style="4" customWidth="1"/>
    <col min="14" max="14" width="11" style="15" customWidth="1"/>
    <col min="15" max="16" width="11" style="4" customWidth="1"/>
    <col min="17" max="17" width="11" style="15" customWidth="1"/>
    <col min="18" max="21" width="11" style="4" customWidth="1"/>
    <col min="22" max="22" width="11" style="15" customWidth="1"/>
    <col min="23" max="26" width="11" style="4" customWidth="1"/>
    <col min="27" max="27" width="11" style="15" customWidth="1"/>
    <col min="28" max="29" width="11" style="4" customWidth="1"/>
    <col min="30" max="30" width="11" style="15" customWidth="1"/>
    <col min="31" max="32" width="11" style="4" customWidth="1"/>
    <col min="33" max="33" width="11" style="15" customWidth="1"/>
    <col min="34" max="35" width="11" style="4" customWidth="1"/>
    <col min="36" max="36" width="11" style="15" customWidth="1"/>
    <col min="37" max="38" width="11" style="4" customWidth="1"/>
    <col min="39" max="39" width="11" style="15" customWidth="1"/>
    <col min="40" max="41" width="11" style="4" customWidth="1"/>
    <col min="42" max="42" width="11" style="15" customWidth="1"/>
    <col min="43" max="48" width="11" style="4" customWidth="1"/>
    <col min="49" max="49" width="11" style="15" customWidth="1"/>
    <col min="50" max="55" width="11" style="4" customWidth="1"/>
    <col min="56" max="56" width="11" style="15" customWidth="1"/>
    <col min="57" max="57" width="11" style="4" customWidth="1"/>
    <col min="58" max="58" width="12.3984375" style="4" customWidth="1"/>
    <col min="59" max="59" width="11" style="15" customWidth="1"/>
    <col min="60" max="64" width="11" style="4" customWidth="1"/>
    <col min="65" max="65" width="13.19921875" style="4" customWidth="1"/>
    <col min="66" max="66" width="11" style="15" customWidth="1"/>
    <col min="67" max="67" width="11" style="4" customWidth="1"/>
    <col min="68" max="68" width="12.796875" style="4" customWidth="1"/>
    <col min="69" max="69" width="11" style="15" customWidth="1"/>
    <col min="70" max="70" width="11" style="4" customWidth="1"/>
    <col min="71" max="71" width="12.796875" style="4" customWidth="1"/>
    <col min="72" max="72" width="11" style="15" customWidth="1"/>
    <col min="73" max="73" width="11" style="4" customWidth="1"/>
    <col min="74" max="74" width="12.59765625" style="4" customWidth="1"/>
    <col min="75" max="75" width="11" style="15" customWidth="1"/>
    <col min="76" max="77" width="11" style="4" customWidth="1"/>
    <col min="78" max="78" width="11" style="15" customWidth="1"/>
    <col min="79" max="79" width="12.09765625" style="4" customWidth="1"/>
    <col min="80" max="82" width="11" style="4" customWidth="1"/>
    <col min="83" max="16384" width="11" style="4"/>
  </cols>
  <sheetData>
    <row r="1" spans="1:82" s="78" customFormat="1" ht="15" customHeight="1" x14ac:dyDescent="0.3">
      <c r="B1" s="298" t="s">
        <v>234</v>
      </c>
      <c r="C1" s="299"/>
      <c r="D1" s="286" t="s">
        <v>235</v>
      </c>
      <c r="E1" s="284"/>
      <c r="F1" s="218"/>
      <c r="G1" s="218"/>
      <c r="H1" s="298" t="s">
        <v>236</v>
      </c>
      <c r="I1" s="299"/>
      <c r="J1" s="298" t="s">
        <v>237</v>
      </c>
      <c r="K1" s="299"/>
      <c r="L1" s="231"/>
      <c r="M1" s="231"/>
      <c r="N1" s="278"/>
      <c r="O1" s="298" t="s">
        <v>238</v>
      </c>
      <c r="P1" s="299"/>
      <c r="Q1" s="278"/>
      <c r="R1" s="298" t="s">
        <v>239</v>
      </c>
      <c r="S1" s="299"/>
      <c r="T1" s="5"/>
      <c r="U1" s="5"/>
      <c r="V1" s="278"/>
      <c r="W1" s="298" t="s">
        <v>240</v>
      </c>
      <c r="X1" s="299"/>
      <c r="Y1" s="298" t="s">
        <v>241</v>
      </c>
      <c r="Z1" s="299"/>
      <c r="AA1" s="283"/>
      <c r="AB1" s="298" t="s">
        <v>242</v>
      </c>
      <c r="AC1" s="299"/>
      <c r="AD1" s="278"/>
      <c r="AE1" s="298" t="s">
        <v>243</v>
      </c>
      <c r="AF1" s="298"/>
      <c r="AG1" s="278"/>
      <c r="AH1" s="298" t="s">
        <v>244</v>
      </c>
      <c r="AI1" s="299"/>
      <c r="AJ1" s="278"/>
      <c r="AK1" s="298" t="s">
        <v>245</v>
      </c>
      <c r="AL1" s="299"/>
      <c r="AM1" s="278"/>
      <c r="AN1" s="298" t="s">
        <v>246</v>
      </c>
      <c r="AO1" s="299"/>
      <c r="AP1" s="301"/>
      <c r="AQ1" s="298" t="s">
        <v>247</v>
      </c>
      <c r="AR1" s="299"/>
      <c r="AS1" s="298" t="s">
        <v>248</v>
      </c>
      <c r="AT1" s="299"/>
      <c r="AU1" s="298" t="s">
        <v>249</v>
      </c>
      <c r="AV1" s="299"/>
      <c r="AW1" s="278"/>
      <c r="AX1" s="286" t="s">
        <v>250</v>
      </c>
      <c r="AY1" s="284"/>
      <c r="AZ1" s="298" t="s">
        <v>251</v>
      </c>
      <c r="BA1" s="299"/>
      <c r="BB1" s="298" t="s">
        <v>252</v>
      </c>
      <c r="BC1" s="299"/>
      <c r="BD1" s="283"/>
      <c r="BE1" s="286" t="s">
        <v>253</v>
      </c>
      <c r="BF1" s="284"/>
      <c r="BG1" s="302"/>
      <c r="BH1" s="279" t="s">
        <v>254</v>
      </c>
      <c r="BI1" s="279"/>
      <c r="BJ1" s="286" t="s">
        <v>255</v>
      </c>
      <c r="BK1" s="284"/>
      <c r="BL1" s="286" t="s">
        <v>75</v>
      </c>
      <c r="BM1" s="284"/>
      <c r="BN1" s="278"/>
      <c r="BO1" s="279" t="s">
        <v>256</v>
      </c>
      <c r="BP1" s="279"/>
      <c r="BQ1" s="278"/>
      <c r="BR1" s="279" t="s">
        <v>76</v>
      </c>
      <c r="BS1" s="279"/>
      <c r="BT1" s="283"/>
      <c r="BU1" s="279" t="s">
        <v>77</v>
      </c>
      <c r="BV1" s="279"/>
      <c r="BW1" s="303"/>
      <c r="BX1" s="287" t="s">
        <v>78</v>
      </c>
      <c r="BY1" s="288"/>
      <c r="BZ1" s="283"/>
      <c r="CA1" s="287" t="s">
        <v>67</v>
      </c>
      <c r="CB1" s="288"/>
      <c r="CC1" s="286" t="s">
        <v>79</v>
      </c>
      <c r="CD1" s="284"/>
    </row>
    <row r="2" spans="1:82" x14ac:dyDescent="0.3">
      <c r="A2" s="196" t="s">
        <v>83</v>
      </c>
      <c r="B2" s="217" t="s">
        <v>43</v>
      </c>
      <c r="C2" s="230" t="s">
        <v>233</v>
      </c>
      <c r="D2" s="8" t="s">
        <v>43</v>
      </c>
      <c r="E2" s="230" t="s">
        <v>233</v>
      </c>
      <c r="F2" s="7"/>
      <c r="G2" s="7"/>
      <c r="H2" s="217" t="s">
        <v>43</v>
      </c>
      <c r="I2" s="230" t="s">
        <v>233</v>
      </c>
      <c r="J2" s="9" t="s">
        <v>43</v>
      </c>
      <c r="K2" s="230" t="s">
        <v>233</v>
      </c>
      <c r="L2" s="7"/>
      <c r="M2" s="7"/>
      <c r="N2" s="278"/>
      <c r="O2" s="217" t="s">
        <v>43</v>
      </c>
      <c r="P2" s="230" t="s">
        <v>233</v>
      </c>
      <c r="Q2" s="278"/>
      <c r="R2" s="217" t="s">
        <v>43</v>
      </c>
      <c r="S2" s="230" t="s">
        <v>233</v>
      </c>
      <c r="T2" s="230"/>
      <c r="U2" s="230"/>
      <c r="V2" s="278"/>
      <c r="W2" s="217" t="s">
        <v>55</v>
      </c>
      <c r="X2" s="230" t="s">
        <v>233</v>
      </c>
      <c r="Y2" s="217" t="s">
        <v>43</v>
      </c>
      <c r="Z2" s="230" t="s">
        <v>233</v>
      </c>
      <c r="AA2" s="283"/>
      <c r="AB2" s="217" t="s">
        <v>43</v>
      </c>
      <c r="AC2" s="230" t="s">
        <v>233</v>
      </c>
      <c r="AD2" s="278"/>
      <c r="AE2" s="217" t="s">
        <v>43</v>
      </c>
      <c r="AF2" s="230" t="s">
        <v>233</v>
      </c>
      <c r="AG2" s="278"/>
      <c r="AH2" s="217" t="s">
        <v>43</v>
      </c>
      <c r="AI2" s="230" t="s">
        <v>233</v>
      </c>
      <c r="AJ2" s="278"/>
      <c r="AK2" s="217" t="s">
        <v>43</v>
      </c>
      <c r="AL2" s="230" t="s">
        <v>233</v>
      </c>
      <c r="AM2" s="278"/>
      <c r="AN2" s="217" t="s">
        <v>43</v>
      </c>
      <c r="AO2" s="230" t="s">
        <v>233</v>
      </c>
      <c r="AP2" s="301"/>
      <c r="AQ2" s="8" t="s">
        <v>43</v>
      </c>
      <c r="AR2" s="230" t="s">
        <v>233</v>
      </c>
      <c r="AS2" s="8" t="s">
        <v>43</v>
      </c>
      <c r="AT2" s="230" t="s">
        <v>233</v>
      </c>
      <c r="AU2" s="8" t="s">
        <v>43</v>
      </c>
      <c r="AV2" s="230" t="s">
        <v>233</v>
      </c>
      <c r="AW2" s="278"/>
      <c r="AX2" s="8" t="s">
        <v>43</v>
      </c>
      <c r="AY2" s="230" t="s">
        <v>233</v>
      </c>
      <c r="AZ2" s="8" t="s">
        <v>49</v>
      </c>
      <c r="BA2" s="230" t="s">
        <v>233</v>
      </c>
      <c r="BB2" s="8" t="s">
        <v>49</v>
      </c>
      <c r="BC2" s="230" t="s">
        <v>233</v>
      </c>
      <c r="BD2" s="283"/>
      <c r="BE2" s="8" t="s">
        <v>43</v>
      </c>
      <c r="BF2" s="230" t="s">
        <v>233</v>
      </c>
      <c r="BG2" s="302"/>
      <c r="BH2" s="11" t="s">
        <v>43</v>
      </c>
      <c r="BI2" s="230" t="s">
        <v>233</v>
      </c>
      <c r="BJ2" s="11" t="s">
        <v>43</v>
      </c>
      <c r="BK2" s="230" t="s">
        <v>233</v>
      </c>
      <c r="BL2" s="11" t="s">
        <v>43</v>
      </c>
      <c r="BM2" s="230" t="s">
        <v>233</v>
      </c>
      <c r="BN2" s="278"/>
      <c r="BO2" s="13" t="s">
        <v>43</v>
      </c>
      <c r="BP2" s="230" t="s">
        <v>233</v>
      </c>
      <c r="BQ2" s="278"/>
      <c r="BR2" s="13" t="s">
        <v>43</v>
      </c>
      <c r="BS2" s="230" t="s">
        <v>233</v>
      </c>
      <c r="BT2" s="283"/>
      <c r="BU2" s="13" t="s">
        <v>43</v>
      </c>
      <c r="BV2" s="230" t="s">
        <v>233</v>
      </c>
      <c r="BW2" s="303"/>
      <c r="BX2" s="13" t="s">
        <v>43</v>
      </c>
      <c r="BY2" s="230" t="s">
        <v>233</v>
      </c>
      <c r="BZ2" s="283"/>
      <c r="CA2" s="13" t="s">
        <v>43</v>
      </c>
      <c r="CB2" s="230" t="s">
        <v>233</v>
      </c>
      <c r="CC2" s="5" t="s">
        <v>43</v>
      </c>
      <c r="CD2" s="230" t="s">
        <v>233</v>
      </c>
    </row>
    <row r="3" spans="1:82" x14ac:dyDescent="0.3">
      <c r="A3" s="179" t="s">
        <v>145</v>
      </c>
      <c r="B3" s="14"/>
      <c r="C3" s="14">
        <f>'Exports - Data (Raw)'!C3/15</f>
        <v>980</v>
      </c>
      <c r="D3" s="11"/>
      <c r="E3" s="14">
        <f>'Exports - Data (Raw)'!E3/15</f>
        <v>2666.6666666666665</v>
      </c>
      <c r="F3" s="14"/>
      <c r="G3" s="14"/>
      <c r="H3" s="14"/>
      <c r="I3" s="14">
        <f>'Exports - Data (Raw)'!I3/15</f>
        <v>3353.3333333333335</v>
      </c>
      <c r="J3" s="18"/>
      <c r="K3" s="14">
        <f>'Exports - Data (Raw)'!K3/15</f>
        <v>2360</v>
      </c>
      <c r="L3" s="41"/>
      <c r="M3" s="41"/>
      <c r="N3" s="40"/>
      <c r="O3" s="6"/>
      <c r="Q3" s="17"/>
      <c r="R3" s="6"/>
      <c r="V3" s="40"/>
      <c r="W3" s="89"/>
      <c r="Y3" s="89"/>
      <c r="AB3" s="6"/>
      <c r="AD3" s="17"/>
      <c r="AE3" s="11"/>
      <c r="AG3" s="122"/>
      <c r="AH3" s="14"/>
      <c r="AI3" s="14">
        <v>755</v>
      </c>
      <c r="AJ3" s="122"/>
      <c r="AK3" s="6"/>
      <c r="AL3" s="123"/>
      <c r="AM3" s="18"/>
      <c r="AN3" s="6"/>
      <c r="AO3" s="123"/>
      <c r="AP3" s="124"/>
      <c r="AQ3" s="8"/>
      <c r="AR3" s="6"/>
      <c r="AS3" s="121"/>
      <c r="AT3" s="125"/>
      <c r="AU3" s="121"/>
      <c r="AV3" s="125"/>
      <c r="AW3" s="17"/>
      <c r="AX3" s="8"/>
      <c r="AY3" s="126"/>
      <c r="AZ3" s="8"/>
      <c r="BA3" s="6"/>
      <c r="BB3" s="8"/>
      <c r="BC3" s="6"/>
      <c r="BD3" s="127"/>
      <c r="BE3" s="89"/>
      <c r="BF3" s="6"/>
      <c r="BH3" s="128"/>
      <c r="BI3" s="128"/>
      <c r="BN3" s="18"/>
      <c r="BO3" s="8"/>
      <c r="BP3" s="6"/>
      <c r="BQ3" s="18"/>
      <c r="BR3" s="8"/>
      <c r="BS3" s="6"/>
      <c r="BU3" s="11"/>
      <c r="BV3" s="11"/>
      <c r="BW3" s="18"/>
      <c r="BX3" s="11"/>
      <c r="BY3" s="11"/>
      <c r="CA3" s="11"/>
      <c r="CB3" s="11"/>
    </row>
    <row r="4" spans="1:82" x14ac:dyDescent="0.3">
      <c r="A4" s="180" t="s">
        <v>146</v>
      </c>
      <c r="B4" s="11"/>
      <c r="C4" s="14"/>
      <c r="D4" s="11"/>
      <c r="E4" s="14"/>
      <c r="F4" s="14"/>
      <c r="G4" s="14"/>
      <c r="H4" s="14"/>
      <c r="I4" s="14"/>
      <c r="J4" s="18"/>
      <c r="K4" s="14"/>
      <c r="L4" s="11"/>
      <c r="M4" s="11"/>
      <c r="N4" s="18" t="s">
        <v>42</v>
      </c>
      <c r="O4" s="14">
        <v>39</v>
      </c>
      <c r="P4" s="300">
        <v>2810</v>
      </c>
      <c r="Q4" s="18" t="s">
        <v>42</v>
      </c>
      <c r="R4" s="14">
        <v>48</v>
      </c>
      <c r="S4" s="300">
        <v>2427</v>
      </c>
      <c r="T4" s="129"/>
      <c r="U4" s="129"/>
      <c r="V4" s="18" t="s">
        <v>42</v>
      </c>
      <c r="W4" s="19">
        <v>10</v>
      </c>
      <c r="X4" s="300">
        <v>718</v>
      </c>
      <c r="Y4" s="19">
        <v>55</v>
      </c>
      <c r="Z4" s="300">
        <v>1404</v>
      </c>
      <c r="AA4" s="18" t="s">
        <v>42</v>
      </c>
      <c r="AB4" s="19">
        <v>52</v>
      </c>
      <c r="AC4" s="300">
        <v>1404</v>
      </c>
      <c r="AD4" s="18" t="s">
        <v>42</v>
      </c>
      <c r="AE4" s="19">
        <v>48</v>
      </c>
      <c r="AF4" s="300">
        <v>1208</v>
      </c>
      <c r="AG4" s="51"/>
      <c r="AH4" s="14"/>
      <c r="AI4" s="14"/>
      <c r="AJ4" s="18" t="s">
        <v>42</v>
      </c>
      <c r="AK4" s="14">
        <v>25</v>
      </c>
      <c r="AL4" s="14">
        <v>606</v>
      </c>
      <c r="AM4" s="18" t="s">
        <v>42</v>
      </c>
      <c r="AN4" s="14">
        <v>32</v>
      </c>
      <c r="AO4" s="14">
        <v>812</v>
      </c>
      <c r="AP4" s="18" t="s">
        <v>42</v>
      </c>
      <c r="AQ4" s="32">
        <v>38</v>
      </c>
      <c r="AR4" s="32">
        <v>1000</v>
      </c>
      <c r="AS4" s="27">
        <v>67</v>
      </c>
      <c r="AT4" s="27">
        <v>1562</v>
      </c>
      <c r="AU4" s="27">
        <v>84</v>
      </c>
      <c r="AV4" s="27">
        <v>2028</v>
      </c>
      <c r="AW4" s="18" t="s">
        <v>42</v>
      </c>
      <c r="AX4" s="31">
        <v>99</v>
      </c>
      <c r="AY4" s="31">
        <v>2333</v>
      </c>
      <c r="AZ4" s="14">
        <v>36</v>
      </c>
      <c r="BA4" s="14">
        <v>930</v>
      </c>
      <c r="BB4" s="14">
        <v>61</v>
      </c>
      <c r="BC4" s="57">
        <f>'Exports - Data (Raw)'!BC4/15</f>
        <v>1220</v>
      </c>
      <c r="BD4" s="18" t="s">
        <v>42</v>
      </c>
      <c r="BE4" s="30">
        <v>67</v>
      </c>
      <c r="BF4" s="30">
        <v>2344</v>
      </c>
      <c r="BG4" s="18" t="s">
        <v>42</v>
      </c>
      <c r="BH4" s="34">
        <v>34</v>
      </c>
      <c r="BI4" s="34">
        <f>'Exports - Data (Raw)'!BI4/15</f>
        <v>874.66666666666663</v>
      </c>
      <c r="BJ4" s="4">
        <v>28</v>
      </c>
      <c r="BK4" s="4">
        <f>'Exports - Data (Raw)'!BK4/15</f>
        <v>901</v>
      </c>
      <c r="BL4" s="4">
        <v>19</v>
      </c>
      <c r="BM4" s="4">
        <f>'Exports - Data (Raw)'!BM4/15</f>
        <v>723.33333333333337</v>
      </c>
      <c r="BN4" s="18" t="s">
        <v>42</v>
      </c>
      <c r="BO4" s="31">
        <v>19</v>
      </c>
      <c r="BP4" s="31">
        <f>'Exports - Data (Raw)'!BP4/15</f>
        <v>596.66666666666663</v>
      </c>
      <c r="BQ4" s="18" t="s">
        <v>42</v>
      </c>
      <c r="BR4" s="31">
        <v>5</v>
      </c>
      <c r="BS4" s="31">
        <f>'Exports - Data (Raw)'!BS4/15</f>
        <v>150</v>
      </c>
      <c r="BT4" s="18" t="s">
        <v>42</v>
      </c>
      <c r="BU4" s="31">
        <v>6</v>
      </c>
      <c r="BV4" s="31">
        <v>140</v>
      </c>
      <c r="BW4" s="18" t="s">
        <v>42</v>
      </c>
      <c r="BX4" s="31">
        <v>21</v>
      </c>
      <c r="BY4" s="31">
        <v>560</v>
      </c>
      <c r="BZ4" s="18" t="s">
        <v>42</v>
      </c>
      <c r="CA4" s="31">
        <v>14</v>
      </c>
      <c r="CB4" s="31">
        <v>233</v>
      </c>
      <c r="CC4" s="4">
        <v>4</v>
      </c>
      <c r="CD4" s="4">
        <v>60</v>
      </c>
    </row>
    <row r="5" spans="1:82" x14ac:dyDescent="0.3">
      <c r="A5" s="180" t="s">
        <v>148</v>
      </c>
      <c r="B5" s="11"/>
      <c r="C5" s="14"/>
      <c r="D5" s="11"/>
      <c r="E5" s="14"/>
      <c r="F5" s="14"/>
      <c r="G5" s="14"/>
      <c r="H5" s="14"/>
      <c r="I5" s="14"/>
      <c r="J5" s="18"/>
      <c r="K5" s="14"/>
      <c r="L5" s="41"/>
      <c r="M5" s="41"/>
      <c r="N5" s="18" t="s">
        <v>42</v>
      </c>
      <c r="O5" s="14">
        <v>85</v>
      </c>
      <c r="P5" s="300"/>
      <c r="Q5" s="18" t="s">
        <v>42</v>
      </c>
      <c r="R5" s="14">
        <v>73</v>
      </c>
      <c r="S5" s="300"/>
      <c r="T5" s="129"/>
      <c r="U5" s="129"/>
      <c r="V5" s="18" t="s">
        <v>42</v>
      </c>
      <c r="W5" s="19">
        <v>15</v>
      </c>
      <c r="X5" s="300"/>
      <c r="Y5" s="19">
        <v>3</v>
      </c>
      <c r="Z5" s="300"/>
      <c r="AA5" s="18" t="s">
        <v>42</v>
      </c>
      <c r="AB5" s="19">
        <v>7</v>
      </c>
      <c r="AC5" s="300"/>
      <c r="AD5" s="18" t="s">
        <v>42</v>
      </c>
      <c r="AE5" s="19">
        <v>9</v>
      </c>
      <c r="AF5" s="300"/>
      <c r="AG5" s="51"/>
      <c r="AH5" s="14"/>
      <c r="AI5" s="14"/>
      <c r="AJ5" s="18"/>
      <c r="AK5" s="14"/>
      <c r="AL5" s="14"/>
      <c r="AM5" s="18"/>
      <c r="AN5" s="14"/>
      <c r="AO5" s="14"/>
      <c r="AP5" s="18" t="s">
        <v>42</v>
      </c>
      <c r="AQ5" s="32"/>
      <c r="AR5" s="32"/>
      <c r="AS5" s="27">
        <v>2</v>
      </c>
      <c r="AT5" s="27">
        <v>36</v>
      </c>
      <c r="AU5" s="27">
        <v>1</v>
      </c>
      <c r="AV5" s="27">
        <v>21</v>
      </c>
      <c r="AW5" s="18" t="s">
        <v>42</v>
      </c>
      <c r="AX5" s="31">
        <v>1</v>
      </c>
      <c r="AY5" s="31">
        <v>18</v>
      </c>
      <c r="AZ5" s="14">
        <v>4</v>
      </c>
      <c r="BA5" s="14">
        <v>63</v>
      </c>
      <c r="BB5" s="14">
        <v>2</v>
      </c>
      <c r="BC5" s="57">
        <f>'Exports - Data (Raw)'!BC5/15</f>
        <v>40</v>
      </c>
      <c r="BD5" s="18" t="s">
        <v>42</v>
      </c>
      <c r="BE5" s="31">
        <v>2</v>
      </c>
      <c r="BF5" s="30">
        <v>43</v>
      </c>
      <c r="BG5" s="18" t="s">
        <v>42</v>
      </c>
      <c r="BH5" s="34">
        <v>1</v>
      </c>
      <c r="BI5" s="34">
        <f>'Exports - Data (Raw)'!BI5/15</f>
        <v>19.333333333333332</v>
      </c>
      <c r="BN5" s="18"/>
      <c r="BO5" s="31"/>
      <c r="BP5" s="31"/>
      <c r="BQ5" s="18" t="s">
        <v>42</v>
      </c>
      <c r="BR5" s="31"/>
      <c r="BS5" s="31"/>
      <c r="BT5" s="18" t="s">
        <v>42</v>
      </c>
      <c r="BU5" s="31"/>
      <c r="BV5" s="31"/>
      <c r="BW5" s="18" t="s">
        <v>42</v>
      </c>
      <c r="BX5" s="31">
        <v>3</v>
      </c>
      <c r="BY5" s="31">
        <v>14</v>
      </c>
      <c r="BZ5" s="18" t="s">
        <v>42</v>
      </c>
      <c r="CA5" s="31"/>
      <c r="CB5" s="31"/>
      <c r="CC5" s="4">
        <v>2</v>
      </c>
      <c r="CD5" s="4">
        <v>8</v>
      </c>
    </row>
    <row r="6" spans="1:82" x14ac:dyDescent="0.3">
      <c r="A6" s="180" t="s">
        <v>147</v>
      </c>
      <c r="B6" s="11"/>
      <c r="C6" s="14"/>
      <c r="D6" s="11"/>
      <c r="E6" s="14"/>
      <c r="F6" s="14"/>
      <c r="G6" s="14"/>
      <c r="H6" s="14"/>
      <c r="I6" s="14"/>
      <c r="J6" s="18"/>
      <c r="K6" s="14"/>
      <c r="L6" s="41"/>
      <c r="M6" s="41"/>
      <c r="N6" s="18" t="s">
        <v>42</v>
      </c>
      <c r="O6" s="14">
        <v>121</v>
      </c>
      <c r="P6" s="300"/>
      <c r="Q6" s="18" t="s">
        <v>42</v>
      </c>
      <c r="R6" s="14">
        <v>105</v>
      </c>
      <c r="S6" s="300"/>
      <c r="T6" s="129"/>
      <c r="U6" s="129"/>
      <c r="V6" s="18" t="s">
        <v>42</v>
      </c>
      <c r="W6" s="19">
        <v>30</v>
      </c>
      <c r="X6" s="300"/>
      <c r="Y6" s="19">
        <v>50</v>
      </c>
      <c r="Z6" s="300"/>
      <c r="AA6" s="18" t="s">
        <v>42</v>
      </c>
      <c r="AB6" s="19">
        <v>48</v>
      </c>
      <c r="AC6" s="300"/>
      <c r="AD6" s="18" t="s">
        <v>42</v>
      </c>
      <c r="AE6" s="19">
        <v>45</v>
      </c>
      <c r="AF6" s="300"/>
      <c r="AG6" s="51"/>
      <c r="AH6" s="14"/>
      <c r="AI6" s="14"/>
      <c r="AJ6" s="18" t="s">
        <v>42</v>
      </c>
      <c r="AK6" s="14">
        <v>65</v>
      </c>
      <c r="AL6" s="14">
        <v>289</v>
      </c>
      <c r="AM6" s="18" t="s">
        <v>42</v>
      </c>
      <c r="AN6" s="14">
        <v>57</v>
      </c>
      <c r="AO6" s="14">
        <v>249</v>
      </c>
      <c r="AP6" s="18" t="s">
        <v>42</v>
      </c>
      <c r="AQ6" s="32">
        <v>48</v>
      </c>
      <c r="AR6" s="32">
        <v>206</v>
      </c>
      <c r="AS6" s="27">
        <v>65</v>
      </c>
      <c r="AT6" s="27">
        <v>219</v>
      </c>
      <c r="AU6" s="27">
        <v>224</v>
      </c>
      <c r="AV6" s="27">
        <v>813</v>
      </c>
      <c r="AW6" s="18" t="s">
        <v>42</v>
      </c>
      <c r="AX6" s="29">
        <v>145</v>
      </c>
      <c r="AY6" s="31">
        <v>635</v>
      </c>
      <c r="AZ6" s="14">
        <v>61</v>
      </c>
      <c r="BA6" s="14">
        <v>302</v>
      </c>
      <c r="BB6" s="14">
        <v>21</v>
      </c>
      <c r="BC6" s="57">
        <f>'Exports - Data (Raw)'!BC6/15</f>
        <v>88</v>
      </c>
      <c r="BD6" s="18" t="s">
        <v>42</v>
      </c>
      <c r="BE6" s="29">
        <v>38</v>
      </c>
      <c r="BF6" s="30">
        <v>192</v>
      </c>
      <c r="BG6" s="18" t="s">
        <v>42</v>
      </c>
      <c r="BH6" s="34">
        <v>35</v>
      </c>
      <c r="BI6" s="34">
        <f>'Exports - Data (Raw)'!BI6/15</f>
        <v>137.73333333333332</v>
      </c>
      <c r="BJ6" s="4">
        <v>44</v>
      </c>
      <c r="BK6" s="4">
        <f>'Exports - Data (Raw)'!BK6/15</f>
        <v>236.66666666666666</v>
      </c>
      <c r="BL6" s="4">
        <v>58</v>
      </c>
      <c r="BM6" s="4">
        <f>'Exports - Data (Raw)'!BM6/15</f>
        <v>252.33333333333334</v>
      </c>
      <c r="BN6" s="18" t="s">
        <v>42</v>
      </c>
      <c r="BO6" s="31">
        <v>110</v>
      </c>
      <c r="BP6" s="31">
        <f>'Exports - Data (Raw)'!BP6/15</f>
        <v>540</v>
      </c>
      <c r="BQ6" s="18" t="s">
        <v>42</v>
      </c>
      <c r="BR6" s="31">
        <v>35</v>
      </c>
      <c r="BS6" s="31">
        <f>'Exports - Data (Raw)'!BS6/15</f>
        <v>241.66666666666666</v>
      </c>
      <c r="BT6" s="18" t="s">
        <v>42</v>
      </c>
      <c r="BU6" s="31">
        <v>50</v>
      </c>
      <c r="BV6" s="31">
        <v>187</v>
      </c>
      <c r="BW6" s="18" t="s">
        <v>42</v>
      </c>
      <c r="BX6" s="31">
        <v>84</v>
      </c>
      <c r="BY6" s="31">
        <v>448</v>
      </c>
      <c r="BZ6" s="18" t="s">
        <v>42</v>
      </c>
      <c r="CA6" s="31">
        <v>80</v>
      </c>
      <c r="CB6" s="31">
        <v>427</v>
      </c>
      <c r="CC6" s="4">
        <v>92</v>
      </c>
      <c r="CD6" s="4">
        <v>460</v>
      </c>
    </row>
    <row r="7" spans="1:82" x14ac:dyDescent="0.3">
      <c r="A7" s="222" t="s">
        <v>278</v>
      </c>
      <c r="B7" s="11"/>
      <c r="C7" s="14"/>
      <c r="D7" s="11"/>
      <c r="E7" s="14"/>
      <c r="F7" s="14"/>
      <c r="G7" s="14"/>
      <c r="H7" s="14"/>
      <c r="I7" s="14"/>
      <c r="J7" s="18"/>
      <c r="K7" s="14"/>
      <c r="L7" s="41"/>
      <c r="M7" s="41"/>
      <c r="N7" s="18"/>
      <c r="O7" s="14"/>
      <c r="P7" s="41"/>
      <c r="Q7" s="18"/>
      <c r="R7" s="14"/>
      <c r="S7" s="41"/>
      <c r="T7" s="41"/>
      <c r="U7" s="41"/>
      <c r="V7" s="18"/>
      <c r="W7" s="11"/>
      <c r="X7" s="41"/>
      <c r="Y7" s="11"/>
      <c r="Z7" s="11"/>
      <c r="AB7" s="19"/>
      <c r="AC7" s="41"/>
      <c r="AD7" s="18"/>
      <c r="AE7" s="19"/>
      <c r="AF7" s="41"/>
      <c r="AG7" s="51"/>
      <c r="AH7" s="14"/>
      <c r="AI7" s="14"/>
      <c r="AJ7" s="18"/>
      <c r="AK7" s="14"/>
      <c r="AL7" s="14"/>
      <c r="AM7" s="18"/>
      <c r="AN7" s="14"/>
      <c r="AO7" s="14"/>
      <c r="AP7" s="18"/>
      <c r="AQ7" s="32"/>
      <c r="AR7" s="32"/>
      <c r="AS7" s="11"/>
      <c r="AT7" s="11"/>
      <c r="AU7" s="11"/>
      <c r="AV7" s="11"/>
      <c r="AW7" s="18"/>
      <c r="AX7" s="11"/>
      <c r="AY7" s="11"/>
      <c r="AZ7" s="11"/>
      <c r="BA7" s="11"/>
      <c r="BB7" s="11"/>
      <c r="BC7" s="57"/>
      <c r="BD7" s="18"/>
      <c r="BE7" s="11"/>
      <c r="BF7" s="11"/>
      <c r="BG7" s="18"/>
      <c r="BH7" s="34"/>
      <c r="BI7" s="34"/>
      <c r="BN7" s="20" t="s">
        <v>42</v>
      </c>
      <c r="BO7" s="31">
        <v>300</v>
      </c>
      <c r="BP7" s="31">
        <f>'Exports - Data (Raw)'!BP7/15</f>
        <v>60</v>
      </c>
      <c r="BQ7" s="20"/>
      <c r="BR7" s="31"/>
      <c r="BS7" s="31"/>
      <c r="BU7" s="31"/>
      <c r="BV7" s="31"/>
      <c r="BW7" s="20"/>
      <c r="BX7" s="31"/>
      <c r="BY7" s="31"/>
      <c r="CA7" s="31"/>
      <c r="CB7" s="31"/>
    </row>
    <row r="8" spans="1:82" x14ac:dyDescent="0.3">
      <c r="A8" s="180" t="s">
        <v>149</v>
      </c>
      <c r="B8" s="11"/>
      <c r="C8" s="14"/>
      <c r="D8" s="11"/>
      <c r="E8" s="14"/>
      <c r="F8" s="14"/>
      <c r="G8" s="14"/>
      <c r="H8" s="14"/>
      <c r="I8" s="14"/>
      <c r="J8" s="18"/>
      <c r="K8" s="14"/>
      <c r="L8" s="41"/>
      <c r="M8" s="41"/>
      <c r="N8" s="18"/>
      <c r="O8" s="14"/>
      <c r="P8" s="41"/>
      <c r="Q8" s="18"/>
      <c r="R8" s="14"/>
      <c r="S8" s="41"/>
      <c r="T8" s="41"/>
      <c r="U8" s="41"/>
      <c r="V8" s="18"/>
      <c r="W8" s="11"/>
      <c r="X8" s="41"/>
      <c r="Y8" s="11"/>
      <c r="Z8" s="11"/>
      <c r="AB8" s="19"/>
      <c r="AC8" s="41"/>
      <c r="AD8" s="18"/>
      <c r="AE8" s="19"/>
      <c r="AF8" s="41"/>
      <c r="AG8" s="51"/>
      <c r="AH8" s="14"/>
      <c r="AI8" s="14"/>
      <c r="AJ8" s="18"/>
      <c r="AK8" s="14"/>
      <c r="AL8" s="14"/>
      <c r="AM8" s="18"/>
      <c r="AN8" s="14"/>
      <c r="AO8" s="14"/>
      <c r="AP8" s="18"/>
      <c r="AQ8" s="32"/>
      <c r="AR8" s="32"/>
      <c r="AS8" s="11"/>
      <c r="AT8" s="11"/>
      <c r="AU8" s="11"/>
      <c r="AV8" s="11"/>
      <c r="AW8" s="18"/>
      <c r="AX8" s="11"/>
      <c r="AY8" s="11"/>
      <c r="AZ8" s="11"/>
      <c r="BA8" s="11"/>
      <c r="BB8" s="11"/>
      <c r="BC8" s="57"/>
      <c r="BD8" s="20" t="s">
        <v>42</v>
      </c>
      <c r="BE8" s="31">
        <v>13</v>
      </c>
      <c r="BF8" s="30">
        <v>68</v>
      </c>
      <c r="BG8" s="20" t="s">
        <v>42</v>
      </c>
      <c r="BH8" s="38">
        <v>8</v>
      </c>
      <c r="BI8" s="34">
        <f>'Exports - Data (Raw)'!BI8/15</f>
        <v>40</v>
      </c>
      <c r="BJ8" s="83">
        <v>13</v>
      </c>
      <c r="BK8" s="83">
        <f>'Exports - Data (Raw)'!BK8/15</f>
        <v>78</v>
      </c>
      <c r="BL8" s="4">
        <v>2</v>
      </c>
      <c r="BM8" s="4">
        <f>'Exports - Data (Raw)'!BM8/15</f>
        <v>16</v>
      </c>
      <c r="BN8" s="20" t="s">
        <v>42</v>
      </c>
      <c r="BO8" s="31">
        <v>176</v>
      </c>
      <c r="BP8" s="31">
        <f>'Exports - Data (Raw)'!BP8/15</f>
        <v>769.33333333333337</v>
      </c>
      <c r="BQ8" s="20" t="s">
        <v>42</v>
      </c>
      <c r="BR8" s="31"/>
      <c r="BS8" s="31"/>
      <c r="BU8" s="31"/>
      <c r="BV8" s="31"/>
      <c r="BW8" s="20" t="s">
        <v>42</v>
      </c>
      <c r="BX8" s="31">
        <v>11</v>
      </c>
      <c r="BY8" s="31">
        <v>44</v>
      </c>
      <c r="CA8" s="31"/>
      <c r="CB8" s="31"/>
    </row>
    <row r="9" spans="1:82" x14ac:dyDescent="0.3">
      <c r="A9" s="180" t="s">
        <v>153</v>
      </c>
      <c r="C9" s="14"/>
      <c r="E9" s="14"/>
      <c r="I9" s="14"/>
      <c r="K9" s="14"/>
      <c r="L9" s="41"/>
      <c r="M9" s="41"/>
      <c r="N9" s="18"/>
      <c r="O9" s="14"/>
      <c r="P9" s="41"/>
      <c r="Q9" s="18"/>
      <c r="R9" s="14"/>
      <c r="S9" s="41"/>
      <c r="T9" s="41"/>
      <c r="U9" s="41"/>
      <c r="V9" s="18"/>
      <c r="W9" s="11"/>
      <c r="X9" s="41"/>
      <c r="Y9" s="11"/>
      <c r="Z9" s="11"/>
      <c r="AB9" s="19"/>
      <c r="AC9" s="41"/>
      <c r="AD9" s="18"/>
      <c r="AE9" s="19"/>
      <c r="AF9" s="41"/>
      <c r="AG9" s="51"/>
      <c r="AH9" s="14"/>
      <c r="AI9" s="14"/>
      <c r="AJ9" s="18"/>
      <c r="AK9" s="14"/>
      <c r="AL9" s="14"/>
      <c r="AM9" s="18"/>
      <c r="AN9" s="14"/>
      <c r="AO9" s="14"/>
      <c r="AP9" s="18" t="s">
        <v>42</v>
      </c>
      <c r="AQ9" s="32">
        <v>13</v>
      </c>
      <c r="AR9" s="32">
        <v>52</v>
      </c>
      <c r="AS9" s="27">
        <v>9</v>
      </c>
      <c r="AT9" s="27">
        <v>45</v>
      </c>
      <c r="AU9" s="27">
        <v>11</v>
      </c>
      <c r="AV9" s="27">
        <v>57</v>
      </c>
      <c r="AW9" s="18" t="s">
        <v>42</v>
      </c>
      <c r="AX9" s="31">
        <v>6</v>
      </c>
      <c r="AY9" s="31">
        <v>28</v>
      </c>
      <c r="AZ9" s="14">
        <v>10</v>
      </c>
      <c r="BA9" s="14">
        <v>54</v>
      </c>
      <c r="BB9" s="14">
        <v>4</v>
      </c>
      <c r="BC9" s="57">
        <f>'Exports - Data (Raw)'!BC9/15</f>
        <v>25</v>
      </c>
      <c r="BD9" s="18" t="s">
        <v>42</v>
      </c>
      <c r="BG9" s="18" t="s">
        <v>42</v>
      </c>
      <c r="BH9" s="130"/>
      <c r="BI9" s="34"/>
      <c r="BK9" s="78"/>
      <c r="BN9" s="43"/>
      <c r="BO9" s="31"/>
      <c r="BP9" s="31"/>
      <c r="BQ9" s="18"/>
      <c r="BR9" s="31"/>
      <c r="BS9" s="31"/>
      <c r="BU9" s="31"/>
      <c r="BV9" s="31"/>
      <c r="BW9" s="18"/>
      <c r="BX9" s="31"/>
      <c r="BY9" s="31"/>
      <c r="CA9" s="31"/>
      <c r="CB9" s="31"/>
    </row>
    <row r="10" spans="1:82" x14ac:dyDescent="0.3">
      <c r="A10" s="222" t="s">
        <v>277</v>
      </c>
      <c r="B10" s="14"/>
      <c r="C10" s="14">
        <f>'Exports - Data (Raw)'!C10/15</f>
        <v>93.333333333333329</v>
      </c>
      <c r="D10" s="11"/>
      <c r="E10" s="14">
        <f>'Exports - Data (Raw)'!E10/15</f>
        <v>583.33333333333337</v>
      </c>
      <c r="F10" s="14"/>
      <c r="G10" s="14"/>
      <c r="H10" s="14"/>
      <c r="I10" s="14"/>
      <c r="J10" s="18"/>
      <c r="K10" s="14">
        <f>'Exports - Data (Raw)'!K10/15</f>
        <v>466.66666666666669</v>
      </c>
      <c r="L10" s="14"/>
      <c r="M10" s="14"/>
      <c r="N10" s="18" t="s">
        <v>42</v>
      </c>
      <c r="O10" s="14">
        <v>6750</v>
      </c>
      <c r="P10" s="14">
        <v>911</v>
      </c>
      <c r="Q10" s="18" t="s">
        <v>42</v>
      </c>
      <c r="R10" s="14">
        <v>6000</v>
      </c>
      <c r="S10" s="14">
        <v>848</v>
      </c>
      <c r="T10" s="19"/>
      <c r="U10" s="19"/>
      <c r="V10" s="18" t="s">
        <v>42</v>
      </c>
      <c r="W10" s="19">
        <v>3500</v>
      </c>
      <c r="X10" s="19">
        <v>750</v>
      </c>
      <c r="Y10" s="19"/>
      <c r="Z10" s="19"/>
      <c r="AB10" s="19"/>
      <c r="AC10" s="41"/>
      <c r="AD10" s="18"/>
      <c r="AE10" s="19"/>
      <c r="AF10" s="41"/>
      <c r="AG10" s="51"/>
      <c r="AH10" s="14"/>
      <c r="AI10" s="14">
        <v>9208</v>
      </c>
      <c r="AJ10" s="18" t="s">
        <v>42</v>
      </c>
      <c r="AK10" s="14"/>
      <c r="AL10" s="14">
        <v>8956</v>
      </c>
      <c r="AM10" s="18" t="s">
        <v>42</v>
      </c>
      <c r="AN10" s="69">
        <v>130</v>
      </c>
      <c r="AO10" s="69">
        <v>44</v>
      </c>
      <c r="AP10" s="20" t="s">
        <v>42</v>
      </c>
      <c r="AQ10" s="32">
        <v>119</v>
      </c>
      <c r="AR10" s="32">
        <v>49</v>
      </c>
      <c r="AS10" s="27">
        <v>137</v>
      </c>
      <c r="AT10" s="27">
        <v>51</v>
      </c>
      <c r="AU10" s="27">
        <v>115</v>
      </c>
      <c r="AV10" s="27">
        <v>42</v>
      </c>
      <c r="AW10" s="20" t="s">
        <v>42</v>
      </c>
      <c r="AX10" s="31">
        <v>149</v>
      </c>
      <c r="AY10" s="31">
        <v>59</v>
      </c>
      <c r="AZ10" s="14"/>
      <c r="BA10" s="14"/>
      <c r="BB10" s="14"/>
      <c r="BC10" s="57"/>
      <c r="BD10" s="20" t="s">
        <v>42</v>
      </c>
      <c r="BE10" s="31"/>
      <c r="BF10" s="31"/>
      <c r="BG10" s="20" t="s">
        <v>42</v>
      </c>
      <c r="BI10" s="34">
        <f>'Exports - Data (Raw)'!BI10/15</f>
        <v>2.6666666666666665</v>
      </c>
      <c r="BK10" s="78"/>
      <c r="BN10" s="43"/>
      <c r="BP10" s="31"/>
      <c r="BQ10" s="20"/>
      <c r="BR10" s="31"/>
      <c r="BS10" s="31"/>
      <c r="BU10" s="31"/>
      <c r="BV10" s="31"/>
      <c r="BW10" s="20"/>
      <c r="CA10" s="31"/>
      <c r="CB10" s="31"/>
    </row>
    <row r="11" spans="1:82" x14ac:dyDescent="0.3">
      <c r="A11" s="25" t="s">
        <v>383</v>
      </c>
      <c r="B11" s="14"/>
      <c r="C11" s="14"/>
      <c r="D11" s="11"/>
      <c r="E11" s="14">
        <f>'Exports - Data (Raw)'!E11/15</f>
        <v>16.666666666666668</v>
      </c>
      <c r="F11" s="14"/>
      <c r="G11" s="14"/>
      <c r="H11" s="14"/>
      <c r="I11" s="14">
        <f>'Exports - Data (Raw)'!I11/15</f>
        <v>63.333333333333336</v>
      </c>
      <c r="J11" s="18"/>
      <c r="K11" s="14">
        <f>'Exports - Data (Raw)'!K11/15</f>
        <v>73.333333333333329</v>
      </c>
      <c r="L11" s="14"/>
      <c r="M11" s="14"/>
      <c r="N11" s="51"/>
      <c r="O11" s="14"/>
      <c r="P11" s="14"/>
      <c r="Q11" s="18"/>
      <c r="R11" s="14"/>
      <c r="S11" s="14"/>
      <c r="T11" s="19"/>
      <c r="U11" s="19"/>
      <c r="V11" s="18"/>
      <c r="W11" s="19"/>
      <c r="X11" s="19"/>
      <c r="Y11" s="19"/>
      <c r="Z11" s="19"/>
      <c r="AB11" s="19"/>
      <c r="AC11" s="41"/>
      <c r="AD11" s="18"/>
      <c r="AE11" s="19"/>
      <c r="AF11" s="41"/>
      <c r="AG11" s="51"/>
      <c r="AH11" s="14"/>
      <c r="AI11" s="14"/>
      <c r="AJ11" s="51"/>
      <c r="AK11" s="14"/>
      <c r="AL11" s="14"/>
      <c r="AM11" s="18"/>
      <c r="AN11" s="14"/>
      <c r="AO11" s="14"/>
      <c r="AP11" s="18"/>
      <c r="AQ11" s="32"/>
      <c r="AR11" s="32"/>
      <c r="AS11" s="27"/>
      <c r="AT11" s="27"/>
      <c r="AU11" s="27"/>
      <c r="AV11" s="27"/>
      <c r="AW11" s="18"/>
      <c r="AX11" s="31"/>
      <c r="AY11" s="31"/>
      <c r="AZ11" s="14"/>
      <c r="BA11" s="14"/>
      <c r="BB11" s="14"/>
      <c r="BC11" s="57"/>
      <c r="BD11" s="18"/>
      <c r="BE11" s="31"/>
      <c r="BF11" s="31"/>
      <c r="BG11" s="18"/>
      <c r="BI11" s="34"/>
      <c r="BK11" s="78"/>
      <c r="BN11" s="43"/>
      <c r="BO11" s="31"/>
      <c r="BP11" s="31"/>
      <c r="BQ11" s="18"/>
      <c r="BR11" s="31"/>
      <c r="BS11" s="31"/>
      <c r="BU11" s="31"/>
      <c r="BV11" s="31"/>
      <c r="BW11" s="18"/>
      <c r="BX11" s="31"/>
      <c r="BY11" s="31"/>
      <c r="CA11" s="31"/>
      <c r="CB11" s="31"/>
    </row>
    <row r="12" spans="1:82" x14ac:dyDescent="0.3">
      <c r="A12" s="181" t="s">
        <v>156</v>
      </c>
      <c r="B12" s="14"/>
      <c r="C12" s="14">
        <f>'Exports - Data (Raw)'!C12/15</f>
        <v>46.666666666666664</v>
      </c>
      <c r="D12" s="11"/>
      <c r="E12" s="14">
        <f>'Exports - Data (Raw)'!E12/15</f>
        <v>361.66666666666669</v>
      </c>
      <c r="F12" s="14"/>
      <c r="G12" s="14"/>
      <c r="H12" s="14"/>
      <c r="I12" s="14">
        <f>'Exports - Data (Raw)'!I12/15</f>
        <v>451.66666666666669</v>
      </c>
      <c r="J12" s="53"/>
      <c r="K12" s="14">
        <f>'Exports - Data (Raw)'!K12/15</f>
        <v>500</v>
      </c>
      <c r="L12" s="14"/>
      <c r="M12" s="14"/>
      <c r="N12" s="51"/>
      <c r="O12" s="14"/>
      <c r="P12" s="14">
        <v>1306</v>
      </c>
      <c r="Q12" s="18"/>
      <c r="R12" s="14"/>
      <c r="S12" s="14">
        <v>1306</v>
      </c>
      <c r="T12" s="41"/>
      <c r="U12" s="41"/>
      <c r="V12" s="18"/>
      <c r="W12" s="11"/>
      <c r="X12" s="41"/>
      <c r="Y12" s="11"/>
      <c r="Z12" s="11"/>
      <c r="AB12" s="19"/>
      <c r="AC12" s="41"/>
      <c r="AD12" s="18"/>
      <c r="AE12" s="19"/>
      <c r="AF12" s="41"/>
      <c r="AG12" s="51"/>
      <c r="AH12" s="14"/>
      <c r="AI12" s="14">
        <v>3389</v>
      </c>
      <c r="AJ12" s="51"/>
      <c r="AK12" s="14"/>
      <c r="AL12" s="14"/>
      <c r="AM12" s="18"/>
      <c r="AN12" s="14"/>
      <c r="AO12" s="14"/>
      <c r="AP12" s="20" t="s">
        <v>1</v>
      </c>
      <c r="AQ12" s="32"/>
      <c r="AR12" s="81">
        <v>201</v>
      </c>
      <c r="AS12" s="27"/>
      <c r="AT12" s="27">
        <v>198</v>
      </c>
      <c r="AU12" s="27"/>
      <c r="AV12" s="27">
        <v>142</v>
      </c>
      <c r="AW12" s="20" t="s">
        <v>1</v>
      </c>
      <c r="AX12" s="31"/>
      <c r="AY12" s="31">
        <v>162</v>
      </c>
      <c r="AZ12" s="14"/>
      <c r="BA12" s="14">
        <v>177</v>
      </c>
      <c r="BB12" s="14"/>
      <c r="BC12" s="57">
        <f>'Exports - Data (Raw)'!BC12/15</f>
        <v>133</v>
      </c>
      <c r="BD12" s="20" t="s">
        <v>1</v>
      </c>
      <c r="BE12" s="31"/>
      <c r="BF12" s="31"/>
      <c r="BG12" s="20" t="s">
        <v>1</v>
      </c>
      <c r="BH12" s="130"/>
      <c r="BI12" s="34"/>
      <c r="BK12" s="78"/>
      <c r="BN12" s="43"/>
      <c r="BO12" s="31"/>
      <c r="BP12" s="31"/>
      <c r="BQ12" s="20"/>
      <c r="BR12" s="31"/>
      <c r="BS12" s="31"/>
      <c r="BU12" s="31"/>
      <c r="BV12" s="31"/>
      <c r="BW12" s="20"/>
      <c r="BX12" s="31"/>
      <c r="BY12" s="31"/>
      <c r="CA12" s="31"/>
      <c r="CB12" s="31"/>
    </row>
    <row r="13" spans="1:82" x14ac:dyDescent="0.3">
      <c r="A13" s="181" t="s">
        <v>154</v>
      </c>
      <c r="B13" s="11"/>
      <c r="C13" s="14"/>
      <c r="D13" s="11"/>
      <c r="E13" s="14"/>
      <c r="F13" s="14"/>
      <c r="G13" s="14"/>
      <c r="H13" s="14"/>
      <c r="I13" s="14"/>
      <c r="J13" s="18"/>
      <c r="K13" s="14"/>
      <c r="L13" s="14"/>
      <c r="M13" s="14"/>
      <c r="N13" s="51"/>
      <c r="O13" s="14"/>
      <c r="P13" s="14"/>
      <c r="Q13" s="18"/>
      <c r="R13" s="14"/>
      <c r="S13" s="14"/>
      <c r="T13" s="41"/>
      <c r="U13" s="41"/>
      <c r="V13" s="18"/>
      <c r="W13" s="11"/>
      <c r="X13" s="41"/>
      <c r="Y13" s="11"/>
      <c r="Z13" s="11"/>
      <c r="AB13" s="19"/>
      <c r="AC13" s="41"/>
      <c r="AD13" s="18"/>
      <c r="AE13" s="19"/>
      <c r="AF13" s="41"/>
      <c r="AG13" s="51"/>
      <c r="AH13" s="14"/>
      <c r="AI13" s="14"/>
      <c r="AJ13" s="18"/>
      <c r="AK13" s="14"/>
      <c r="AM13" s="18" t="s">
        <v>1</v>
      </c>
      <c r="AN13" s="69">
        <v>1000000</v>
      </c>
      <c r="AO13" s="69">
        <v>4125</v>
      </c>
      <c r="AP13" s="18"/>
      <c r="AQ13" s="32"/>
      <c r="AR13" s="32"/>
      <c r="AS13" s="27"/>
      <c r="AT13" s="27"/>
      <c r="AU13" s="27"/>
      <c r="AV13" s="27"/>
      <c r="AW13" s="18"/>
      <c r="AX13" s="31"/>
      <c r="AY13" s="31"/>
      <c r="AZ13" s="14"/>
      <c r="BA13" s="14"/>
      <c r="BB13" s="14"/>
      <c r="BC13" s="57"/>
      <c r="BD13" s="131"/>
      <c r="BE13" s="31"/>
      <c r="BF13" s="31"/>
      <c r="BH13" s="130"/>
      <c r="BI13" s="34"/>
      <c r="BK13" s="78"/>
      <c r="BN13" s="43"/>
      <c r="BO13" s="31"/>
      <c r="BP13" s="31"/>
      <c r="BQ13" s="43"/>
      <c r="BR13" s="31"/>
      <c r="BS13" s="31"/>
      <c r="BU13" s="31"/>
      <c r="BV13" s="31"/>
      <c r="BW13" s="43"/>
      <c r="BX13" s="31"/>
      <c r="BY13" s="31"/>
      <c r="CA13" s="31"/>
      <c r="CB13" s="31"/>
    </row>
    <row r="14" spans="1:82" x14ac:dyDescent="0.3">
      <c r="A14" s="181" t="s">
        <v>157</v>
      </c>
      <c r="B14" s="11"/>
      <c r="C14" s="14"/>
      <c r="D14" s="11"/>
      <c r="E14" s="14"/>
      <c r="F14" s="14"/>
      <c r="G14" s="14"/>
      <c r="H14" s="14"/>
      <c r="I14" s="14"/>
      <c r="J14" s="18"/>
      <c r="K14" s="14"/>
      <c r="L14" s="14"/>
      <c r="M14" s="14"/>
      <c r="N14" s="51"/>
      <c r="O14" s="14"/>
      <c r="P14" s="14"/>
      <c r="Q14" s="18"/>
      <c r="R14" s="14"/>
      <c r="S14" s="14"/>
      <c r="T14" s="41"/>
      <c r="U14" s="41"/>
      <c r="V14" s="18"/>
      <c r="W14" s="11"/>
      <c r="X14" s="41"/>
      <c r="Y14" s="11"/>
      <c r="Z14" s="11"/>
      <c r="AB14" s="19"/>
      <c r="AC14" s="41"/>
      <c r="AD14" s="18"/>
      <c r="AE14" s="19"/>
      <c r="AF14" s="41"/>
      <c r="AG14" s="51"/>
      <c r="AH14" s="14"/>
      <c r="AI14" s="14"/>
      <c r="AJ14" s="18" t="s">
        <v>1</v>
      </c>
      <c r="AK14" s="14">
        <v>1497</v>
      </c>
      <c r="AL14" s="4">
        <v>6050</v>
      </c>
      <c r="AM14" s="18" t="s">
        <v>1</v>
      </c>
      <c r="AN14" s="14">
        <v>5100</v>
      </c>
      <c r="AO14" s="69">
        <v>18488</v>
      </c>
      <c r="AP14" s="18"/>
      <c r="AQ14" s="32"/>
      <c r="AR14" s="32"/>
      <c r="AS14" s="27"/>
      <c r="AT14" s="27"/>
      <c r="AU14" s="27"/>
      <c r="AV14" s="27"/>
      <c r="AW14" s="18"/>
      <c r="AX14" s="31"/>
      <c r="AY14" s="31"/>
      <c r="AZ14" s="14"/>
      <c r="BA14" s="14"/>
      <c r="BB14" s="14"/>
      <c r="BC14" s="57"/>
      <c r="BD14" s="131"/>
      <c r="BE14" s="31"/>
      <c r="BF14" s="31"/>
      <c r="BH14" s="130"/>
      <c r="BI14" s="34"/>
      <c r="BK14" s="78"/>
      <c r="BN14" s="43"/>
      <c r="BO14" s="31"/>
      <c r="BP14" s="31"/>
      <c r="BQ14" s="43"/>
      <c r="BR14" s="31"/>
      <c r="BS14" s="31"/>
      <c r="BU14" s="31"/>
      <c r="BV14" s="31"/>
      <c r="BW14" s="43"/>
      <c r="BX14" s="31"/>
      <c r="BY14" s="31"/>
      <c r="CA14" s="31"/>
      <c r="CB14" s="31"/>
    </row>
    <row r="15" spans="1:82" x14ac:dyDescent="0.3">
      <c r="A15" s="223" t="s">
        <v>279</v>
      </c>
      <c r="B15" s="11"/>
      <c r="C15" s="14"/>
      <c r="D15" s="11"/>
      <c r="E15" s="14"/>
      <c r="F15" s="14"/>
      <c r="G15" s="14"/>
      <c r="H15" s="14"/>
      <c r="I15" s="14"/>
      <c r="J15" s="18"/>
      <c r="K15" s="14"/>
      <c r="L15" s="14"/>
      <c r="M15" s="14"/>
      <c r="N15" s="51"/>
      <c r="O15" s="14"/>
      <c r="P15" s="14"/>
      <c r="Q15" s="18"/>
      <c r="R15" s="14"/>
      <c r="S15" s="14"/>
      <c r="T15" s="41"/>
      <c r="U15" s="41"/>
      <c r="V15" s="18"/>
      <c r="W15" s="11"/>
      <c r="X15" s="41"/>
      <c r="Y15" s="11"/>
      <c r="Z15" s="11"/>
      <c r="AB15" s="19"/>
      <c r="AC15" s="41"/>
      <c r="AD15" s="18"/>
      <c r="AE15" s="19"/>
      <c r="AF15" s="41"/>
      <c r="AG15" s="51"/>
      <c r="AH15" s="14"/>
      <c r="AI15" s="14"/>
      <c r="AJ15" s="18"/>
      <c r="AK15" s="14"/>
      <c r="AL15" s="14">
        <v>1120</v>
      </c>
      <c r="AM15" s="18"/>
      <c r="AN15" s="14"/>
      <c r="AO15" s="14"/>
      <c r="AP15" s="18"/>
      <c r="AQ15" s="32"/>
      <c r="AR15" s="32"/>
      <c r="AS15" s="27"/>
      <c r="AT15" s="27"/>
      <c r="AU15" s="27"/>
      <c r="AV15" s="27"/>
      <c r="AW15" s="18"/>
      <c r="AX15" s="31"/>
      <c r="AY15" s="31"/>
      <c r="AZ15" s="14"/>
      <c r="BA15" s="14"/>
      <c r="BB15" s="14"/>
      <c r="BC15" s="57"/>
      <c r="BD15" s="131"/>
      <c r="BE15" s="31"/>
      <c r="BF15" s="31"/>
      <c r="BH15" s="130"/>
      <c r="BI15" s="34"/>
      <c r="BK15" s="78"/>
      <c r="BN15" s="43"/>
      <c r="BO15" s="31"/>
      <c r="BP15" s="31"/>
      <c r="BQ15" s="43"/>
      <c r="BR15" s="31"/>
      <c r="BS15" s="31"/>
      <c r="BU15" s="31"/>
      <c r="BV15" s="31"/>
      <c r="BW15" s="43"/>
      <c r="BX15" s="31"/>
      <c r="BY15" s="31"/>
      <c r="CA15" s="31"/>
      <c r="CB15" s="31"/>
    </row>
    <row r="16" spans="1:82" x14ac:dyDescent="0.3">
      <c r="A16" s="181" t="s">
        <v>155</v>
      </c>
      <c r="B16" s="11"/>
      <c r="C16" s="14"/>
      <c r="D16" s="11"/>
      <c r="E16" s="14"/>
      <c r="F16" s="14"/>
      <c r="G16" s="14"/>
      <c r="H16" s="14"/>
      <c r="I16" s="14"/>
      <c r="J16" s="18"/>
      <c r="K16" s="14"/>
      <c r="L16" s="14"/>
      <c r="M16" s="14"/>
      <c r="N16" s="51"/>
      <c r="O16" s="14"/>
      <c r="P16" s="14"/>
      <c r="Q16" s="18"/>
      <c r="R16" s="14"/>
      <c r="S16" s="14"/>
      <c r="T16" s="41"/>
      <c r="U16" s="41"/>
      <c r="V16" s="18"/>
      <c r="W16" s="11"/>
      <c r="X16" s="41"/>
      <c r="Y16" s="11"/>
      <c r="Z16" s="11"/>
      <c r="AB16" s="19"/>
      <c r="AC16" s="41"/>
      <c r="AD16" s="18"/>
      <c r="AE16" s="19"/>
      <c r="AF16" s="41"/>
      <c r="AG16" s="51"/>
      <c r="AH16" s="14"/>
      <c r="AI16" s="14"/>
      <c r="AJ16" s="18"/>
      <c r="AK16" s="14"/>
      <c r="AL16" s="14"/>
      <c r="AM16" s="18"/>
      <c r="AN16" s="14"/>
      <c r="AO16" s="69">
        <v>493</v>
      </c>
      <c r="AP16" s="18"/>
      <c r="AQ16" s="32"/>
      <c r="AR16" s="32"/>
      <c r="AS16" s="27"/>
      <c r="AT16" s="27"/>
      <c r="AU16" s="27"/>
      <c r="AV16" s="27"/>
      <c r="AW16" s="18"/>
      <c r="AX16" s="31"/>
      <c r="AY16" s="31"/>
      <c r="AZ16" s="14"/>
      <c r="BA16" s="14"/>
      <c r="BB16" s="14"/>
      <c r="BC16" s="57"/>
      <c r="BD16" s="131"/>
      <c r="BE16" s="31"/>
      <c r="BF16" s="31"/>
      <c r="BH16" s="130"/>
      <c r="BI16" s="34"/>
      <c r="BK16" s="78"/>
      <c r="BN16" s="43"/>
      <c r="BO16" s="31"/>
      <c r="BP16" s="31"/>
      <c r="BQ16" s="43"/>
      <c r="BR16" s="31"/>
      <c r="BS16" s="31"/>
      <c r="BU16" s="31"/>
      <c r="BV16" s="31"/>
      <c r="BW16" s="43"/>
      <c r="BX16" s="31"/>
      <c r="BY16" s="31"/>
      <c r="CA16" s="31"/>
      <c r="CB16" s="31"/>
    </row>
    <row r="17" spans="1:82" x14ac:dyDescent="0.3">
      <c r="A17" s="182" t="s">
        <v>90</v>
      </c>
      <c r="B17" s="14"/>
      <c r="C17" s="14"/>
      <c r="D17" s="11"/>
      <c r="E17" s="14"/>
      <c r="F17" s="14"/>
      <c r="G17" s="14"/>
      <c r="H17" s="14"/>
      <c r="I17" s="14">
        <f>'Exports - Data (Raw)'!I17/15</f>
        <v>6.666666666666667</v>
      </c>
      <c r="J17" s="53"/>
      <c r="K17" s="14">
        <f>'Exports - Data (Raw)'!K17/15</f>
        <v>12</v>
      </c>
      <c r="L17" s="14"/>
      <c r="M17" s="14"/>
      <c r="N17" s="51"/>
      <c r="O17" s="14"/>
      <c r="P17" s="14"/>
      <c r="Q17" s="18"/>
      <c r="R17" s="14"/>
      <c r="S17" s="14"/>
      <c r="T17" s="41"/>
      <c r="U17" s="41"/>
      <c r="V17" s="18"/>
      <c r="W17" s="11"/>
      <c r="X17" s="41"/>
      <c r="Y17" s="11"/>
      <c r="Z17" s="11"/>
      <c r="AB17" s="19"/>
      <c r="AC17" s="41"/>
      <c r="AD17" s="18"/>
      <c r="AE17" s="19"/>
      <c r="AF17" s="41"/>
      <c r="AG17" s="51"/>
      <c r="AH17" s="14"/>
      <c r="AI17" s="14"/>
      <c r="AJ17" s="51"/>
      <c r="AK17" s="14"/>
      <c r="AL17" s="14"/>
      <c r="AM17" s="18"/>
      <c r="AN17" s="14"/>
      <c r="AO17" s="14"/>
      <c r="AP17" s="18"/>
      <c r="AQ17" s="32"/>
      <c r="AR17" s="32"/>
      <c r="AS17" s="27"/>
      <c r="AT17" s="27"/>
      <c r="AU17" s="27"/>
      <c r="AV17" s="27"/>
      <c r="AW17" s="18"/>
      <c r="AX17" s="31"/>
      <c r="AY17" s="31"/>
      <c r="AZ17" s="14"/>
      <c r="BA17" s="14"/>
      <c r="BB17" s="14"/>
      <c r="BC17" s="57"/>
      <c r="BD17" s="131"/>
      <c r="BE17" s="31"/>
      <c r="BF17" s="31"/>
      <c r="BH17" s="130"/>
      <c r="BI17" s="34"/>
      <c r="BN17" s="43"/>
      <c r="BO17" s="31"/>
      <c r="BP17" s="31"/>
      <c r="BQ17" s="43"/>
      <c r="BR17" s="31"/>
      <c r="BS17" s="31"/>
      <c r="BU17" s="31"/>
      <c r="BV17" s="31"/>
      <c r="BW17" s="43"/>
      <c r="BX17" s="31"/>
      <c r="BY17" s="31"/>
      <c r="CA17" s="31"/>
      <c r="CB17" s="31"/>
    </row>
    <row r="18" spans="1:82" x14ac:dyDescent="0.3">
      <c r="A18" s="18" t="s">
        <v>91</v>
      </c>
      <c r="B18" s="11"/>
      <c r="C18" s="14"/>
      <c r="D18" s="11"/>
      <c r="E18" s="14"/>
      <c r="F18" s="14"/>
      <c r="G18" s="14"/>
      <c r="H18" s="14"/>
      <c r="I18" s="14"/>
      <c r="J18" s="18"/>
      <c r="K18" s="14"/>
      <c r="L18" s="14"/>
      <c r="M18" s="14"/>
      <c r="N18" s="51"/>
      <c r="O18" s="14"/>
      <c r="P18" s="14"/>
      <c r="Q18" s="18"/>
      <c r="R18" s="14"/>
      <c r="S18" s="14"/>
      <c r="T18" s="41"/>
      <c r="U18" s="41"/>
      <c r="V18" s="18"/>
      <c r="W18" s="11"/>
      <c r="X18" s="41"/>
      <c r="Y18" s="11"/>
      <c r="Z18" s="11"/>
      <c r="AB18" s="19"/>
      <c r="AC18" s="41"/>
      <c r="AD18" s="18"/>
      <c r="AE18" s="19"/>
      <c r="AF18" s="41"/>
      <c r="AG18" s="51"/>
      <c r="AH18" s="14"/>
      <c r="AI18" s="14"/>
      <c r="AJ18" s="51"/>
      <c r="AK18" s="14"/>
      <c r="AL18" s="14"/>
      <c r="AM18" s="18"/>
      <c r="AN18" s="14"/>
      <c r="AO18" s="14"/>
      <c r="AP18" s="18"/>
      <c r="AQ18" s="32"/>
      <c r="AR18" s="32"/>
      <c r="AS18" s="27"/>
      <c r="AT18" s="27"/>
      <c r="AU18" s="27"/>
      <c r="AV18" s="27"/>
      <c r="AW18" s="18"/>
      <c r="AX18" s="31"/>
      <c r="AY18" s="31"/>
      <c r="AZ18" s="14"/>
      <c r="BA18" s="14"/>
      <c r="BB18" s="14"/>
      <c r="BC18" s="57"/>
      <c r="BD18" s="131"/>
      <c r="BE18" s="31"/>
      <c r="BF18" s="31"/>
      <c r="BG18" s="15" t="s">
        <v>92</v>
      </c>
      <c r="BH18" s="130"/>
      <c r="BI18" s="34"/>
      <c r="BL18" s="120">
        <v>31</v>
      </c>
      <c r="BM18" s="4">
        <f>'Exports - Data (Raw)'!BM18/15</f>
        <v>10.333333333333334</v>
      </c>
      <c r="BN18" s="43"/>
      <c r="BO18" s="31"/>
      <c r="BP18" s="31">
        <f>'Exports - Data (Raw)'!BP18/15</f>
        <v>4</v>
      </c>
      <c r="BQ18" s="43"/>
      <c r="BR18" s="31"/>
      <c r="BS18" s="31">
        <f>'Exports - Data (Raw)'!BS18/15</f>
        <v>10.666666666666666</v>
      </c>
      <c r="BU18" s="31"/>
      <c r="BV18" s="31">
        <v>10</v>
      </c>
      <c r="BW18" s="43"/>
      <c r="BX18" s="31"/>
      <c r="BY18" s="31"/>
      <c r="CA18" s="31"/>
      <c r="CB18" s="31"/>
    </row>
    <row r="19" spans="1:82" x14ac:dyDescent="0.3">
      <c r="A19" s="25" t="s">
        <v>3</v>
      </c>
      <c r="B19" s="14"/>
      <c r="C19" s="14"/>
      <c r="D19" s="11"/>
      <c r="E19" s="14"/>
      <c r="F19" s="14"/>
      <c r="G19" s="14"/>
      <c r="H19" s="14"/>
      <c r="I19" s="14">
        <f>'Exports - Data (Raw)'!I19/15</f>
        <v>53.333333333333336</v>
      </c>
      <c r="J19" s="53"/>
      <c r="K19" s="14">
        <f>'Exports - Data (Raw)'!K19/15</f>
        <v>58.666666666666664</v>
      </c>
      <c r="L19" s="14"/>
      <c r="M19" s="14"/>
      <c r="N19" s="51"/>
      <c r="O19" s="14"/>
      <c r="P19" s="14"/>
      <c r="Q19" s="18"/>
      <c r="R19" s="14"/>
      <c r="S19" s="14"/>
      <c r="T19" s="41"/>
      <c r="U19" s="41"/>
      <c r="V19" s="18"/>
      <c r="W19" s="11"/>
      <c r="X19" s="41"/>
      <c r="Y19" s="11"/>
      <c r="Z19" s="11"/>
      <c r="AB19" s="19"/>
      <c r="AC19" s="41"/>
      <c r="AD19" s="18"/>
      <c r="AE19" s="19"/>
      <c r="AF19" s="41"/>
      <c r="AG19" s="51"/>
      <c r="AH19" s="14"/>
      <c r="AI19" s="14"/>
      <c r="AJ19" s="51"/>
      <c r="AK19" s="14"/>
      <c r="AL19" s="14"/>
      <c r="AM19" s="18"/>
      <c r="AN19" s="14"/>
      <c r="AO19" s="14"/>
      <c r="AP19" s="18"/>
      <c r="AQ19" s="32"/>
      <c r="AR19" s="32"/>
      <c r="AS19" s="27"/>
      <c r="AT19" s="27"/>
      <c r="AU19" s="27"/>
      <c r="AV19" s="27"/>
      <c r="AW19" s="18"/>
      <c r="AX19" s="31"/>
      <c r="AY19" s="31"/>
      <c r="AZ19" s="14"/>
      <c r="BA19" s="14"/>
      <c r="BB19" s="14"/>
      <c r="BC19" s="57"/>
      <c r="BD19" s="131"/>
      <c r="BE19" s="31"/>
      <c r="BF19" s="31"/>
      <c r="BH19" s="130"/>
      <c r="BI19" s="34"/>
      <c r="BN19" s="43"/>
      <c r="BO19" s="31"/>
      <c r="BP19" s="31"/>
      <c r="BQ19" s="43"/>
      <c r="BR19" s="31"/>
      <c r="BS19" s="31"/>
      <c r="BU19" s="31"/>
      <c r="BV19" s="31"/>
      <c r="BW19" s="43"/>
      <c r="BX19" s="31"/>
      <c r="BY19" s="31"/>
      <c r="CA19" s="31"/>
      <c r="CB19" s="31"/>
    </row>
    <row r="20" spans="1:82" x14ac:dyDescent="0.3">
      <c r="A20" s="25" t="s">
        <v>4</v>
      </c>
      <c r="B20" s="11"/>
      <c r="C20" s="14"/>
      <c r="D20" s="11"/>
      <c r="E20" s="14"/>
      <c r="F20" s="14"/>
      <c r="G20" s="14"/>
      <c r="H20" s="14"/>
      <c r="I20" s="14">
        <f>'Exports - Data (Raw)'!I20/15</f>
        <v>53.333333333333336</v>
      </c>
      <c r="J20" s="18"/>
      <c r="K20" s="14">
        <f>'Exports - Data (Raw)'!K20/15</f>
        <v>60</v>
      </c>
      <c r="L20" s="14"/>
      <c r="M20" s="14"/>
      <c r="N20" s="51"/>
      <c r="O20" s="14"/>
      <c r="P20" s="14"/>
      <c r="Q20" s="18"/>
      <c r="R20" s="14"/>
      <c r="S20" s="14"/>
      <c r="T20" s="19"/>
      <c r="U20" s="19"/>
      <c r="V20" s="18"/>
      <c r="W20" s="19"/>
      <c r="X20" s="19"/>
      <c r="Y20" s="19"/>
      <c r="Z20" s="19"/>
      <c r="AB20" s="19"/>
      <c r="AC20" s="19"/>
      <c r="AD20" s="18"/>
      <c r="AE20" s="19"/>
      <c r="AF20" s="19"/>
      <c r="AG20" s="51"/>
      <c r="AH20" s="14"/>
      <c r="AI20" s="14"/>
      <c r="AJ20" s="51"/>
      <c r="AK20" s="14"/>
      <c r="AL20" s="14"/>
      <c r="AM20" s="18"/>
      <c r="AN20" s="14"/>
      <c r="AO20" s="14"/>
      <c r="AP20" s="18"/>
      <c r="AQ20" s="11"/>
      <c r="AR20" s="11"/>
      <c r="AS20" s="27"/>
      <c r="AT20" s="27"/>
      <c r="AU20" s="27"/>
      <c r="AV20" s="27"/>
      <c r="AW20" s="18"/>
      <c r="AX20" s="31"/>
      <c r="AY20" s="31"/>
      <c r="AZ20" s="14"/>
      <c r="BA20" s="14"/>
      <c r="BB20" s="14"/>
      <c r="BC20" s="57"/>
      <c r="BD20" s="131"/>
      <c r="BE20" s="31"/>
      <c r="BF20" s="31"/>
      <c r="BH20" s="130"/>
      <c r="BI20" s="34"/>
      <c r="BM20" s="4">
        <f>'Exports - Data (Raw)'!BM20/15</f>
        <v>50</v>
      </c>
      <c r="BN20" s="43"/>
      <c r="BO20" s="31"/>
      <c r="BP20" s="31">
        <f>'Exports - Data (Raw)'!BP20/15</f>
        <v>20</v>
      </c>
      <c r="BQ20" s="43"/>
      <c r="BR20" s="31"/>
      <c r="BS20" s="31">
        <f>'Exports - Data (Raw)'!BS20/15</f>
        <v>71.333333333333329</v>
      </c>
      <c r="BU20" s="31"/>
      <c r="BV20" s="31">
        <v>157</v>
      </c>
      <c r="BW20" s="43"/>
      <c r="BX20" s="31"/>
      <c r="BY20" s="31">
        <v>29</v>
      </c>
      <c r="CA20" s="31"/>
      <c r="CB20" s="31">
        <v>353</v>
      </c>
      <c r="CD20" s="4">
        <v>370</v>
      </c>
    </row>
    <row r="21" spans="1:82" x14ac:dyDescent="0.3">
      <c r="A21" s="25" t="s">
        <v>5</v>
      </c>
      <c r="B21" s="14"/>
      <c r="C21" s="14">
        <f>'Exports - Data (Raw)'!C21/15</f>
        <v>75.333333333333329</v>
      </c>
      <c r="D21" s="11"/>
      <c r="E21" s="14">
        <f>'Exports - Data (Raw)'!E21/15</f>
        <v>16.666666666666668</v>
      </c>
      <c r="F21" s="14"/>
      <c r="G21" s="14"/>
      <c r="H21" s="14"/>
      <c r="I21" s="14">
        <f>'Exports - Data (Raw)'!I21/15</f>
        <v>3.3333333333333335</v>
      </c>
      <c r="J21" s="18"/>
      <c r="K21" s="14">
        <f>'Exports - Data (Raw)'!K21/15</f>
        <v>80</v>
      </c>
      <c r="L21" s="14"/>
      <c r="M21" s="14"/>
      <c r="N21" s="51"/>
      <c r="O21" s="14"/>
      <c r="P21" s="14"/>
      <c r="Q21" s="18"/>
      <c r="R21" s="14"/>
      <c r="S21" s="14"/>
      <c r="T21" s="41"/>
      <c r="U21" s="41"/>
      <c r="V21" s="18"/>
      <c r="W21" s="11"/>
      <c r="X21" s="41"/>
      <c r="Y21" s="11"/>
      <c r="Z21" s="11"/>
      <c r="AB21" s="19"/>
      <c r="AC21" s="41"/>
      <c r="AD21" s="18"/>
      <c r="AE21" s="19"/>
      <c r="AF21" s="41"/>
      <c r="AG21" s="51"/>
      <c r="AH21" s="14"/>
      <c r="AI21" s="14"/>
      <c r="AJ21" s="51"/>
      <c r="AK21" s="14"/>
      <c r="AL21" s="14"/>
      <c r="AM21" s="18"/>
      <c r="AN21" s="14"/>
      <c r="AO21" s="14"/>
      <c r="AP21" s="18"/>
      <c r="AQ21" s="32"/>
      <c r="AR21" s="32"/>
      <c r="AS21" s="27"/>
      <c r="AT21" s="27"/>
      <c r="AU21" s="27"/>
      <c r="AV21" s="27"/>
      <c r="AW21" s="18"/>
      <c r="AX21" s="31"/>
      <c r="AY21" s="31"/>
      <c r="AZ21" s="14"/>
      <c r="BA21" s="14"/>
      <c r="BB21" s="14"/>
      <c r="BC21" s="57"/>
      <c r="BD21" s="131"/>
      <c r="BE21" s="31"/>
      <c r="BF21" s="31"/>
      <c r="BH21" s="130"/>
      <c r="BI21" s="130"/>
      <c r="BN21" s="43"/>
      <c r="BO21" s="31"/>
      <c r="BP21" s="31"/>
      <c r="BQ21" s="43"/>
      <c r="BR21" s="31"/>
      <c r="BS21" s="31"/>
      <c r="BU21" s="31"/>
      <c r="BV21" s="31"/>
      <c r="BW21" s="43"/>
      <c r="BX21" s="31"/>
      <c r="BY21" s="31"/>
      <c r="CA21" s="31"/>
      <c r="CB21" s="31"/>
    </row>
    <row r="22" spans="1:82" x14ac:dyDescent="0.3">
      <c r="A22" s="197" t="s">
        <v>93</v>
      </c>
      <c r="B22" s="14"/>
      <c r="C22" s="14"/>
      <c r="D22" s="11"/>
      <c r="E22" s="14"/>
      <c r="F22" s="14"/>
      <c r="G22" s="14"/>
      <c r="H22" s="14"/>
      <c r="I22" s="14"/>
      <c r="J22" s="18"/>
      <c r="K22" s="14">
        <f>'Exports - Data (Raw)'!K22/15</f>
        <v>8</v>
      </c>
      <c r="L22" s="14"/>
      <c r="M22" s="14"/>
      <c r="N22" s="51"/>
      <c r="O22" s="14"/>
      <c r="P22" s="14"/>
      <c r="Q22" s="18"/>
      <c r="R22" s="14"/>
      <c r="S22" s="14"/>
      <c r="T22" s="41"/>
      <c r="U22" s="41"/>
      <c r="V22" s="18"/>
      <c r="W22" s="11"/>
      <c r="X22" s="41"/>
      <c r="Y22" s="11"/>
      <c r="Z22" s="11"/>
      <c r="AB22" s="19"/>
      <c r="AC22" s="41"/>
      <c r="AD22" s="18"/>
      <c r="AE22" s="19"/>
      <c r="AF22" s="41"/>
      <c r="AG22" s="51"/>
      <c r="AH22" s="14"/>
      <c r="AI22" s="14"/>
      <c r="AJ22" s="51"/>
      <c r="AK22" s="14"/>
      <c r="AL22" s="14"/>
      <c r="AM22" s="18"/>
      <c r="AN22" s="14"/>
      <c r="AO22" s="14"/>
      <c r="AP22" s="18"/>
      <c r="AQ22" s="32"/>
      <c r="AR22" s="32"/>
      <c r="AS22" s="27"/>
      <c r="AT22" s="27"/>
      <c r="AU22" s="27"/>
      <c r="AV22" s="27"/>
      <c r="AW22" s="18"/>
      <c r="AX22" s="31"/>
      <c r="AY22" s="31"/>
      <c r="AZ22" s="14"/>
      <c r="BA22" s="14"/>
      <c r="BB22" s="14"/>
      <c r="BC22" s="57"/>
      <c r="BD22" s="131"/>
      <c r="BE22" s="31"/>
      <c r="BF22" s="31"/>
      <c r="BH22" s="130"/>
      <c r="BI22" s="130"/>
      <c r="BN22" s="43"/>
      <c r="BO22" s="31"/>
      <c r="BP22" s="31"/>
      <c r="BQ22" s="43"/>
      <c r="BR22" s="31"/>
      <c r="BS22" s="31"/>
      <c r="BU22" s="31"/>
      <c r="BV22" s="31"/>
      <c r="BW22" s="43"/>
      <c r="BX22" s="31"/>
      <c r="BY22" s="31"/>
      <c r="CA22" s="31"/>
      <c r="CB22" s="31"/>
    </row>
    <row r="23" spans="1:82" x14ac:dyDescent="0.3">
      <c r="A23" s="181" t="s">
        <v>158</v>
      </c>
      <c r="B23" s="14"/>
      <c r="C23" s="14">
        <f>'Exports - Data (Raw)'!C23/15</f>
        <v>2333.3333333333335</v>
      </c>
      <c r="D23" s="11"/>
      <c r="E23" s="14">
        <f>'Exports - Data (Raw)'!E23/15</f>
        <v>9353.3333333333339</v>
      </c>
      <c r="F23" s="14"/>
      <c r="G23" s="14"/>
      <c r="H23" s="14"/>
      <c r="I23" s="14">
        <f>'Exports - Data (Raw)'!I23/15</f>
        <v>7900</v>
      </c>
      <c r="J23" s="18"/>
      <c r="K23" s="14">
        <f>'Exports - Data (Raw)'!K23/15</f>
        <v>8133.333333333333</v>
      </c>
      <c r="L23" s="14"/>
      <c r="M23" s="14"/>
      <c r="N23" s="18" t="s">
        <v>7</v>
      </c>
      <c r="O23" s="14"/>
      <c r="P23" s="14">
        <v>7798</v>
      </c>
      <c r="Q23" s="18" t="s">
        <v>7</v>
      </c>
      <c r="R23" s="14">
        <v>1552</v>
      </c>
      <c r="S23" s="14">
        <v>7436</v>
      </c>
      <c r="T23" s="19"/>
      <c r="U23" s="19"/>
      <c r="V23" s="18" t="s">
        <v>7</v>
      </c>
      <c r="W23" s="19">
        <v>1800</v>
      </c>
      <c r="X23" s="19">
        <v>9000</v>
      </c>
      <c r="Y23" s="19">
        <v>1500</v>
      </c>
      <c r="Z23" s="19">
        <v>6562</v>
      </c>
      <c r="AA23" s="18" t="s">
        <v>7</v>
      </c>
      <c r="AB23" s="19">
        <v>1460</v>
      </c>
      <c r="AC23" s="19">
        <v>6289</v>
      </c>
      <c r="AD23" s="18" t="s">
        <v>7</v>
      </c>
      <c r="AE23" s="19">
        <v>1280</v>
      </c>
      <c r="AF23" s="19">
        <v>5381</v>
      </c>
      <c r="AG23" s="18" t="s">
        <v>7</v>
      </c>
      <c r="AH23" s="14">
        <v>1115</v>
      </c>
      <c r="AI23" s="14">
        <v>5457</v>
      </c>
      <c r="AJ23" s="18" t="s">
        <v>7</v>
      </c>
      <c r="AK23" s="14">
        <v>1270</v>
      </c>
      <c r="AL23" s="14">
        <v>6405</v>
      </c>
      <c r="AM23" s="18" t="s">
        <v>7</v>
      </c>
      <c r="AN23" s="14">
        <v>1347</v>
      </c>
      <c r="AO23" s="14">
        <v>6639</v>
      </c>
      <c r="AP23" s="18" t="s">
        <v>7</v>
      </c>
      <c r="AQ23" s="32">
        <v>1221</v>
      </c>
      <c r="AR23" s="32">
        <v>5817</v>
      </c>
      <c r="AS23" s="27">
        <v>1205</v>
      </c>
      <c r="AT23" s="27">
        <v>6190</v>
      </c>
      <c r="AU23" s="27">
        <v>1024</v>
      </c>
      <c r="AV23" s="27">
        <v>4635</v>
      </c>
      <c r="AW23" s="18" t="s">
        <v>7</v>
      </c>
      <c r="AX23" s="31">
        <v>1109</v>
      </c>
      <c r="AY23" s="31">
        <v>4792</v>
      </c>
      <c r="AZ23" s="14">
        <v>980</v>
      </c>
      <c r="BA23" s="14">
        <v>4573</v>
      </c>
      <c r="BB23" s="14">
        <v>666</v>
      </c>
      <c r="BC23" s="57">
        <f>'Exports - Data (Raw)'!BC23/15</f>
        <v>2238</v>
      </c>
      <c r="BD23" s="18" t="s">
        <v>7</v>
      </c>
      <c r="BE23" s="31">
        <v>843</v>
      </c>
      <c r="BF23" s="30">
        <v>3035</v>
      </c>
      <c r="BG23" s="18" t="s">
        <v>7</v>
      </c>
      <c r="BH23" s="130">
        <v>1035</v>
      </c>
      <c r="BI23" s="34">
        <f>'Exports - Data (Raw)'!BI23/15</f>
        <v>3105</v>
      </c>
      <c r="BJ23" s="4">
        <v>1043.5</v>
      </c>
      <c r="BK23" s="4">
        <f>'Exports - Data (Raw)'!BK23/15</f>
        <v>5217.666666666667</v>
      </c>
      <c r="BL23" s="4">
        <v>428</v>
      </c>
      <c r="BM23" s="4">
        <f>'Exports - Data (Raw)'!BM23/15</f>
        <v>1712</v>
      </c>
      <c r="BN23" s="18" t="s">
        <v>7</v>
      </c>
      <c r="BO23" s="31">
        <v>2332</v>
      </c>
      <c r="BP23" s="31">
        <f>'Exports - Data (Raw)'!BP23/15</f>
        <v>10016.533333333333</v>
      </c>
      <c r="BQ23" s="18" t="s">
        <v>7</v>
      </c>
      <c r="BR23" s="31">
        <v>1200</v>
      </c>
      <c r="BS23" s="31">
        <f>'Exports - Data (Raw)'!BS23/15</f>
        <v>4800</v>
      </c>
      <c r="BU23" s="31">
        <v>739</v>
      </c>
      <c r="BV23" s="31">
        <v>3236</v>
      </c>
      <c r="BW23" s="18" t="s">
        <v>7</v>
      </c>
      <c r="BX23" s="31">
        <v>453</v>
      </c>
      <c r="BY23" s="31">
        <v>2114</v>
      </c>
      <c r="BZ23" s="18" t="s">
        <v>7</v>
      </c>
      <c r="CA23" s="31">
        <v>512</v>
      </c>
      <c r="CB23" s="31">
        <v>2413</v>
      </c>
      <c r="CC23" s="4">
        <v>729</v>
      </c>
      <c r="CD23" s="4">
        <v>3124</v>
      </c>
    </row>
    <row r="24" spans="1:82" x14ac:dyDescent="0.3">
      <c r="A24" s="25" t="s">
        <v>65</v>
      </c>
      <c r="B24" s="14"/>
      <c r="C24" s="69">
        <f>'Exports - Data (Raw)'!C24/15</f>
        <v>166.66666666666666</v>
      </c>
      <c r="D24" s="11"/>
      <c r="E24" s="14"/>
      <c r="F24" s="14"/>
      <c r="G24" s="14"/>
      <c r="H24" s="14"/>
      <c r="I24" s="14"/>
      <c r="J24" s="18"/>
      <c r="K24" s="14"/>
      <c r="L24" s="14"/>
      <c r="M24" s="14"/>
      <c r="N24" s="18"/>
      <c r="O24" s="14"/>
      <c r="P24" s="14"/>
      <c r="Q24" s="18"/>
      <c r="R24" s="14"/>
      <c r="S24" s="14"/>
      <c r="T24" s="19"/>
      <c r="U24" s="19"/>
      <c r="V24" s="51"/>
      <c r="W24" s="19"/>
      <c r="X24" s="19"/>
      <c r="Y24" s="19"/>
      <c r="Z24" s="19"/>
      <c r="AA24" s="18"/>
      <c r="AB24" s="19"/>
      <c r="AC24" s="19"/>
      <c r="AD24" s="18"/>
      <c r="AE24" s="19"/>
      <c r="AF24" s="19"/>
      <c r="AG24" s="18"/>
      <c r="AH24" s="14"/>
      <c r="AI24" s="14"/>
      <c r="AJ24" s="18"/>
      <c r="AK24" s="14"/>
      <c r="AL24" s="14"/>
      <c r="AM24" s="18"/>
      <c r="AN24" s="14"/>
      <c r="AO24" s="14"/>
      <c r="AP24" s="18"/>
      <c r="AQ24" s="32"/>
      <c r="AR24" s="32"/>
      <c r="AS24" s="27"/>
      <c r="AT24" s="27"/>
      <c r="AU24" s="27"/>
      <c r="AV24" s="27"/>
      <c r="AW24" s="18"/>
      <c r="AX24" s="31"/>
      <c r="AY24" s="31"/>
      <c r="AZ24" s="14"/>
      <c r="BA24" s="14"/>
      <c r="BB24" s="14"/>
      <c r="BC24" s="57"/>
      <c r="BD24" s="18"/>
      <c r="BE24" s="31"/>
      <c r="BF24" s="31"/>
      <c r="BG24" s="18"/>
      <c r="BH24" s="130"/>
      <c r="BI24" s="34"/>
      <c r="BN24" s="18"/>
      <c r="BO24" s="31"/>
      <c r="BP24" s="31"/>
      <c r="BQ24" s="18"/>
      <c r="BR24" s="31"/>
      <c r="BS24" s="31"/>
      <c r="BU24" s="31"/>
      <c r="BV24" s="31"/>
      <c r="BW24" s="18"/>
      <c r="BX24" s="31"/>
      <c r="BY24" s="31"/>
      <c r="CA24" s="31"/>
      <c r="CB24" s="31"/>
    </row>
    <row r="25" spans="1:82" x14ac:dyDescent="0.3">
      <c r="A25" s="18" t="s">
        <v>94</v>
      </c>
      <c r="B25" s="14"/>
      <c r="C25" s="14">
        <f>'Exports - Data (Raw)'!C25/15</f>
        <v>23.333333333333332</v>
      </c>
      <c r="D25" s="11"/>
      <c r="E25" s="14">
        <f>'Exports - Data (Raw)'!E25/15</f>
        <v>166.66666666666666</v>
      </c>
      <c r="F25" s="14"/>
      <c r="G25" s="14"/>
      <c r="H25" s="14"/>
      <c r="I25" s="14">
        <f>'Exports - Data (Raw)'!I25/15</f>
        <v>123.33333333333333</v>
      </c>
      <c r="J25" s="18"/>
      <c r="K25" s="14">
        <f>'Exports - Data (Raw)'!K25/15</f>
        <v>133.33333333333334</v>
      </c>
      <c r="L25" s="14"/>
      <c r="M25" s="14"/>
      <c r="N25" s="18"/>
      <c r="O25" s="14"/>
      <c r="P25" s="14"/>
      <c r="Q25" s="18"/>
      <c r="R25" s="14"/>
      <c r="S25" s="14"/>
      <c r="T25" s="19"/>
      <c r="U25" s="19"/>
      <c r="V25" s="51"/>
      <c r="W25" s="19"/>
      <c r="X25" s="19"/>
      <c r="Y25" s="19"/>
      <c r="Z25" s="19"/>
      <c r="AA25" s="18"/>
      <c r="AB25" s="19"/>
      <c r="AC25" s="19"/>
      <c r="AD25" s="18"/>
      <c r="AE25" s="19"/>
      <c r="AF25" s="19"/>
      <c r="AG25" s="18"/>
      <c r="AH25" s="14"/>
      <c r="AI25" s="14"/>
      <c r="AJ25" s="18"/>
      <c r="AK25" s="14"/>
      <c r="AL25" s="14"/>
      <c r="AM25" s="18"/>
      <c r="AN25" s="14"/>
      <c r="AO25" s="14"/>
      <c r="AP25" s="18"/>
      <c r="AQ25" s="32"/>
      <c r="AR25" s="32"/>
      <c r="AS25" s="27"/>
      <c r="AT25" s="27"/>
      <c r="AU25" s="27"/>
      <c r="AV25" s="27"/>
      <c r="AW25" s="18"/>
      <c r="AX25" s="31"/>
      <c r="AY25" s="31"/>
      <c r="AZ25" s="14"/>
      <c r="BA25" s="14"/>
      <c r="BB25" s="14"/>
      <c r="BC25" s="57"/>
      <c r="BD25" s="18"/>
      <c r="BE25" s="31"/>
      <c r="BF25" s="31"/>
      <c r="BG25" s="18"/>
      <c r="BH25" s="130"/>
      <c r="BI25" s="34"/>
      <c r="BN25" s="18"/>
      <c r="BO25" s="31"/>
      <c r="BP25" s="31"/>
      <c r="BQ25" s="18"/>
      <c r="BR25" s="31"/>
      <c r="BS25" s="31"/>
      <c r="BU25" s="31"/>
      <c r="BV25" s="31"/>
      <c r="BW25" s="18"/>
      <c r="BX25" s="31"/>
      <c r="BY25" s="31"/>
      <c r="CA25" s="31"/>
      <c r="CB25" s="31"/>
    </row>
    <row r="26" spans="1:82" x14ac:dyDescent="0.3">
      <c r="A26" s="25" t="s">
        <v>6</v>
      </c>
      <c r="B26" s="14"/>
      <c r="C26" s="14">
        <f>'Exports - Data (Raw)'!C26/15</f>
        <v>1966.6666666666667</v>
      </c>
      <c r="D26" s="11"/>
      <c r="E26" s="14">
        <f>'Exports - Data (Raw)'!E26/15</f>
        <v>3000</v>
      </c>
      <c r="F26" s="14"/>
      <c r="G26" s="14"/>
      <c r="H26" s="14"/>
      <c r="I26" s="14">
        <f>'Exports - Data (Raw)'!I26/15</f>
        <v>5033.333333333333</v>
      </c>
      <c r="J26" s="18"/>
      <c r="K26" s="14">
        <f>'Exports - Data (Raw)'!K26/15</f>
        <v>5133.333333333333</v>
      </c>
      <c r="L26" s="14"/>
      <c r="M26" s="14"/>
      <c r="N26" s="18" t="s">
        <v>7</v>
      </c>
      <c r="O26" s="14">
        <v>2038</v>
      </c>
      <c r="P26" s="14">
        <v>9249</v>
      </c>
      <c r="Q26" s="18" t="s">
        <v>7</v>
      </c>
      <c r="R26" s="14">
        <v>2340</v>
      </c>
      <c r="S26" s="14">
        <v>9607</v>
      </c>
      <c r="T26" s="19"/>
      <c r="U26" s="19"/>
      <c r="V26" s="51" t="s">
        <v>7</v>
      </c>
      <c r="W26" s="19">
        <v>3150</v>
      </c>
      <c r="X26" s="19">
        <v>14625</v>
      </c>
      <c r="Y26" s="19">
        <v>3000</v>
      </c>
      <c r="Z26" s="19">
        <v>14063</v>
      </c>
      <c r="AA26" s="18" t="s">
        <v>7</v>
      </c>
      <c r="AB26" s="19">
        <v>2295</v>
      </c>
      <c r="AC26" s="19">
        <v>10592</v>
      </c>
      <c r="AD26" s="18" t="s">
        <v>7</v>
      </c>
      <c r="AE26" s="19">
        <v>2150</v>
      </c>
      <c r="AF26" s="19">
        <v>9193</v>
      </c>
      <c r="AG26" s="18"/>
      <c r="AH26" s="11"/>
      <c r="AI26" s="11"/>
      <c r="AJ26" s="18"/>
      <c r="AK26" s="11"/>
      <c r="AL26" s="11"/>
      <c r="AM26" s="18" t="s">
        <v>7</v>
      </c>
      <c r="AN26" s="44">
        <v>2545</v>
      </c>
      <c r="AO26" s="44">
        <v>10179</v>
      </c>
      <c r="AP26" s="18" t="s">
        <v>7</v>
      </c>
      <c r="AQ26" s="32">
        <v>2406</v>
      </c>
      <c r="AR26" s="32">
        <v>6316</v>
      </c>
      <c r="AS26" s="27">
        <v>2318</v>
      </c>
      <c r="AT26" s="27">
        <v>4946</v>
      </c>
      <c r="AU26" s="27">
        <v>2195</v>
      </c>
      <c r="AV26" s="27">
        <v>6585</v>
      </c>
      <c r="AW26" s="18" t="s">
        <v>7</v>
      </c>
      <c r="AX26" s="31">
        <v>3883</v>
      </c>
      <c r="AY26" s="31">
        <v>9061</v>
      </c>
      <c r="AZ26" s="14">
        <v>4220</v>
      </c>
      <c r="BA26" s="14">
        <v>9004</v>
      </c>
      <c r="BB26" s="14">
        <v>4050</v>
      </c>
      <c r="BC26" s="57">
        <f>'Exports - Data (Raw)'!BC26/15</f>
        <v>8238</v>
      </c>
      <c r="BD26" s="18" t="s">
        <v>7</v>
      </c>
      <c r="BE26" s="31">
        <v>3407</v>
      </c>
      <c r="BF26" s="30">
        <v>7912</v>
      </c>
      <c r="BG26" s="18" t="s">
        <v>7</v>
      </c>
      <c r="BH26" s="130">
        <v>3908</v>
      </c>
      <c r="BI26" s="34">
        <f>'Exports - Data (Raw)'!BI26/15</f>
        <v>10421.333333333334</v>
      </c>
      <c r="BJ26" s="4">
        <v>5945</v>
      </c>
      <c r="BK26" s="4">
        <f>'Exports - Data (Raw)'!BK26/15</f>
        <v>14664.333333333334</v>
      </c>
      <c r="BL26" s="4">
        <v>3498</v>
      </c>
      <c r="BM26" s="4">
        <f>'Exports - Data (Raw)'!BM26/15</f>
        <v>10262.333333333334</v>
      </c>
      <c r="BN26" s="18" t="s">
        <v>7</v>
      </c>
      <c r="BO26" s="31">
        <v>5290</v>
      </c>
      <c r="BP26" s="31">
        <f>'Exports - Data (Raw)'!BP26/15</f>
        <v>14154.666666666666</v>
      </c>
      <c r="BQ26" s="18" t="s">
        <v>7</v>
      </c>
      <c r="BR26" s="31">
        <v>4400</v>
      </c>
      <c r="BS26" s="31">
        <f>'Exports - Data (Raw)'!BS26/15</f>
        <v>10449.333333333334</v>
      </c>
      <c r="BU26" s="31">
        <v>3851</v>
      </c>
      <c r="BV26" s="31">
        <v>10450</v>
      </c>
      <c r="BW26" s="18" t="s">
        <v>7</v>
      </c>
      <c r="BX26" s="31">
        <v>5944</v>
      </c>
      <c r="BY26" s="31">
        <v>23680</v>
      </c>
      <c r="BZ26" s="18" t="s">
        <v>7</v>
      </c>
      <c r="CA26" s="31">
        <v>5260</v>
      </c>
      <c r="CB26" s="31">
        <v>20657</v>
      </c>
      <c r="CC26" s="4">
        <v>6200</v>
      </c>
      <c r="CD26" s="4">
        <v>24800</v>
      </c>
    </row>
    <row r="27" spans="1:82" x14ac:dyDescent="0.3">
      <c r="A27" s="25" t="s">
        <v>8</v>
      </c>
      <c r="B27" s="14"/>
      <c r="C27" s="14"/>
      <c r="D27" s="11"/>
      <c r="E27" s="14">
        <f>'Exports - Data (Raw)'!E27/15</f>
        <v>133.33333333333334</v>
      </c>
      <c r="F27" s="14"/>
      <c r="G27" s="14"/>
      <c r="H27" s="14"/>
      <c r="I27" s="14">
        <f>'Exports - Data (Raw)'!I27/15</f>
        <v>123.33333333333333</v>
      </c>
      <c r="J27" s="18"/>
      <c r="K27" s="14">
        <f>'Exports - Data (Raw)'!K27/15</f>
        <v>150</v>
      </c>
      <c r="L27" s="14"/>
      <c r="M27" s="14"/>
      <c r="N27" s="18"/>
      <c r="O27" s="14"/>
      <c r="P27" s="14"/>
      <c r="Q27" s="18"/>
      <c r="R27" s="14"/>
      <c r="S27" s="14"/>
      <c r="T27" s="19"/>
      <c r="U27" s="19"/>
      <c r="V27" s="51" t="s">
        <v>7</v>
      </c>
      <c r="W27" s="19"/>
      <c r="X27" s="19"/>
      <c r="Y27" s="19">
        <v>1000</v>
      </c>
      <c r="Z27" s="19">
        <v>750</v>
      </c>
      <c r="AA27" s="18" t="s">
        <v>7</v>
      </c>
      <c r="AB27" s="19">
        <v>1080</v>
      </c>
      <c r="AC27" s="19">
        <v>797</v>
      </c>
      <c r="AD27" s="18" t="s">
        <v>7</v>
      </c>
      <c r="AE27" s="19">
        <v>1020</v>
      </c>
      <c r="AF27" s="19">
        <v>603</v>
      </c>
      <c r="AG27" s="18" t="s">
        <v>7</v>
      </c>
      <c r="AH27" s="14">
        <v>940</v>
      </c>
      <c r="AI27" s="14">
        <v>561</v>
      </c>
      <c r="AJ27" s="18" t="s">
        <v>7</v>
      </c>
      <c r="AK27" s="14">
        <v>934</v>
      </c>
      <c r="AL27" s="14">
        <v>653</v>
      </c>
      <c r="AM27" s="18" t="s">
        <v>7</v>
      </c>
      <c r="AN27" s="14">
        <v>885</v>
      </c>
      <c r="AO27" s="14">
        <v>719</v>
      </c>
      <c r="AP27" s="18" t="s">
        <v>7</v>
      </c>
      <c r="AQ27" s="32">
        <v>837</v>
      </c>
      <c r="AR27" s="32">
        <v>640</v>
      </c>
      <c r="AS27" s="27">
        <v>181</v>
      </c>
      <c r="AT27" s="27">
        <v>145</v>
      </c>
      <c r="AU27" s="27">
        <v>205</v>
      </c>
      <c r="AV27" s="27">
        <v>164</v>
      </c>
      <c r="AW27" s="18" t="s">
        <v>7</v>
      </c>
      <c r="AX27" s="31">
        <v>208</v>
      </c>
      <c r="AY27" s="31">
        <v>165</v>
      </c>
      <c r="AZ27" s="14">
        <v>456</v>
      </c>
      <c r="BA27" s="14">
        <v>335</v>
      </c>
      <c r="BB27" s="14">
        <v>985</v>
      </c>
      <c r="BC27" s="57">
        <f>'Exports - Data (Raw)'!BC27/15</f>
        <v>591</v>
      </c>
      <c r="BD27" s="18" t="s">
        <v>7</v>
      </c>
      <c r="BE27" s="31">
        <v>1160</v>
      </c>
      <c r="BF27" s="30">
        <v>742</v>
      </c>
      <c r="BG27" s="18" t="s">
        <v>7</v>
      </c>
      <c r="BH27" s="130">
        <v>1027</v>
      </c>
      <c r="BI27" s="34">
        <f>'Exports - Data (Raw)'!BI27/15</f>
        <v>992.73333333333335</v>
      </c>
      <c r="BJ27" s="4">
        <v>995</v>
      </c>
      <c r="BK27" s="4">
        <f>'Exports - Data (Raw)'!BK27/15</f>
        <v>710.73333333333335</v>
      </c>
      <c r="BL27" s="83">
        <v>2303</v>
      </c>
      <c r="BM27" s="4">
        <f>'Exports - Data (Raw)'!BM27/15</f>
        <v>1998.9333333333334</v>
      </c>
      <c r="BN27" s="18" t="s">
        <v>7</v>
      </c>
      <c r="BO27" s="31">
        <v>2558</v>
      </c>
      <c r="BP27" s="31">
        <f>'Exports - Data (Raw)'!BP27/15</f>
        <v>2000</v>
      </c>
      <c r="BQ27" s="18" t="s">
        <v>7</v>
      </c>
      <c r="BR27" s="31">
        <v>3450</v>
      </c>
      <c r="BS27" s="31">
        <f>'Exports - Data (Raw)'!BS27/15</f>
        <v>3676.6666666666665</v>
      </c>
      <c r="BU27" s="31">
        <v>2870</v>
      </c>
      <c r="BV27" s="31">
        <v>3307</v>
      </c>
      <c r="BW27" s="18" t="s">
        <v>7</v>
      </c>
      <c r="BX27" s="31">
        <v>3110</v>
      </c>
      <c r="BY27" s="31">
        <v>3258</v>
      </c>
      <c r="BZ27" s="18" t="s">
        <v>7</v>
      </c>
      <c r="CA27" s="31">
        <v>2590</v>
      </c>
      <c r="CB27" s="31">
        <v>2661</v>
      </c>
      <c r="CC27" s="4">
        <v>5420</v>
      </c>
      <c r="CD27" s="4">
        <v>5658</v>
      </c>
    </row>
    <row r="28" spans="1:82" x14ac:dyDescent="0.3">
      <c r="A28" s="11" t="s">
        <v>71</v>
      </c>
      <c r="B28" s="14"/>
      <c r="C28" s="14"/>
      <c r="D28" s="11"/>
      <c r="E28" s="69">
        <f>'Exports - Data (Raw)'!E28/15</f>
        <v>5</v>
      </c>
      <c r="F28" s="14"/>
      <c r="G28" s="14"/>
      <c r="H28" s="14"/>
      <c r="I28" s="14"/>
      <c r="J28" s="18"/>
      <c r="K28" s="14"/>
      <c r="L28" s="14"/>
      <c r="M28" s="14"/>
      <c r="N28" s="18"/>
      <c r="O28" s="14"/>
      <c r="P28" s="14"/>
      <c r="Q28" s="18"/>
      <c r="R28" s="14"/>
      <c r="S28" s="14"/>
      <c r="T28" s="19"/>
      <c r="U28" s="19"/>
      <c r="V28" s="51"/>
      <c r="W28" s="19"/>
      <c r="X28" s="19"/>
      <c r="Y28" s="19"/>
      <c r="Z28" s="19"/>
      <c r="AB28" s="19"/>
      <c r="AC28" s="19"/>
      <c r="AD28" s="18"/>
      <c r="AE28" s="19"/>
      <c r="AF28" s="19"/>
      <c r="AG28" s="18"/>
      <c r="AH28" s="11"/>
      <c r="AI28" s="11"/>
      <c r="AJ28" s="18"/>
      <c r="AK28" s="11"/>
      <c r="AL28" s="11"/>
      <c r="AM28" s="18"/>
      <c r="AN28" s="11"/>
      <c r="AO28" s="11"/>
      <c r="AP28" s="18"/>
      <c r="AQ28" s="32"/>
      <c r="AR28" s="32"/>
      <c r="AS28" s="27"/>
      <c r="AT28" s="27"/>
      <c r="AU28" s="27"/>
      <c r="AV28" s="27"/>
      <c r="AW28" s="18"/>
      <c r="AX28" s="31"/>
      <c r="AY28" s="31"/>
      <c r="AZ28" s="14"/>
      <c r="BA28" s="14"/>
      <c r="BB28" s="14"/>
      <c r="BC28" s="57"/>
      <c r="BD28" s="18"/>
      <c r="BE28" s="31"/>
      <c r="BF28" s="31"/>
      <c r="BG28" s="18"/>
      <c r="BH28" s="130"/>
      <c r="BI28" s="34"/>
      <c r="BN28" s="43"/>
      <c r="BO28" s="31"/>
      <c r="BP28" s="31"/>
      <c r="BQ28" s="18"/>
      <c r="BR28" s="31"/>
      <c r="BS28" s="31"/>
      <c r="BU28" s="31"/>
      <c r="BV28" s="31"/>
      <c r="BW28" s="43"/>
      <c r="BX28" s="31"/>
      <c r="BY28" s="31"/>
      <c r="CA28" s="31"/>
      <c r="CB28" s="31"/>
    </row>
    <row r="29" spans="1:82" x14ac:dyDescent="0.3">
      <c r="A29" s="183" t="s">
        <v>159</v>
      </c>
      <c r="B29" s="14"/>
      <c r="C29" s="14">
        <f>'Exports - Data (Raw)'!C29/15</f>
        <v>7126.666666666667</v>
      </c>
      <c r="D29" s="11"/>
      <c r="E29" s="14">
        <f>'Exports - Data (Raw)'!E29/15</f>
        <v>7333.333333333333</v>
      </c>
      <c r="F29" s="14"/>
      <c r="G29" s="14"/>
      <c r="H29" s="14"/>
      <c r="I29" s="14">
        <f>'Exports - Data (Raw)'!I29/15</f>
        <v>11623.333333333334</v>
      </c>
      <c r="J29" s="18"/>
      <c r="K29" s="14">
        <f>'Exports - Data (Raw)'!K29/15</f>
        <v>12020</v>
      </c>
      <c r="L29" s="14"/>
      <c r="M29" s="14"/>
      <c r="N29" s="18" t="s">
        <v>2</v>
      </c>
      <c r="O29" s="14">
        <v>700</v>
      </c>
      <c r="P29" s="14">
        <v>11342</v>
      </c>
      <c r="Q29" s="18" t="s">
        <v>2</v>
      </c>
      <c r="R29" s="14">
        <v>618</v>
      </c>
      <c r="S29" s="14">
        <v>10359</v>
      </c>
      <c r="T29" s="19"/>
      <c r="U29" s="19"/>
      <c r="V29" s="18" t="s">
        <v>2</v>
      </c>
      <c r="W29" s="19">
        <v>1464</v>
      </c>
      <c r="X29" s="19">
        <v>26143</v>
      </c>
      <c r="Y29" s="19">
        <v>1480</v>
      </c>
      <c r="Z29" s="19">
        <v>21875</v>
      </c>
      <c r="AA29" s="15" t="s">
        <v>2</v>
      </c>
      <c r="AB29" s="19">
        <v>1550</v>
      </c>
      <c r="AC29" s="19">
        <v>22843</v>
      </c>
      <c r="AD29" s="58" t="s">
        <v>44</v>
      </c>
      <c r="AE29" s="19">
        <v>1680</v>
      </c>
      <c r="AF29" s="19">
        <v>22139</v>
      </c>
      <c r="AG29" s="18" t="s">
        <v>44</v>
      </c>
      <c r="AH29" s="14">
        <v>1725</v>
      </c>
      <c r="AI29" s="14">
        <v>22042</v>
      </c>
      <c r="AJ29" s="18" t="s">
        <v>44</v>
      </c>
      <c r="AK29" s="14"/>
      <c r="AL29" s="14"/>
      <c r="AM29" s="18" t="s">
        <v>44</v>
      </c>
      <c r="AN29" s="14"/>
      <c r="AO29" s="14"/>
      <c r="AP29" s="58" t="s">
        <v>7</v>
      </c>
      <c r="AQ29" s="32"/>
      <c r="AR29" s="32"/>
      <c r="AS29" s="27">
        <v>1311</v>
      </c>
      <c r="AT29" s="27">
        <v>22748</v>
      </c>
      <c r="AU29" s="27">
        <v>1328</v>
      </c>
      <c r="AV29" s="27">
        <v>19921</v>
      </c>
      <c r="AW29" s="20" t="s">
        <v>7</v>
      </c>
      <c r="AX29" s="31">
        <v>1526</v>
      </c>
      <c r="AY29" s="31">
        <v>22677</v>
      </c>
      <c r="AZ29" s="14">
        <v>929</v>
      </c>
      <c r="BA29" s="14">
        <v>17829</v>
      </c>
      <c r="BB29" s="14">
        <v>1170</v>
      </c>
      <c r="BC29" s="57">
        <f>'Exports - Data (Raw)'!BC29/15</f>
        <v>21976</v>
      </c>
      <c r="BD29" s="20" t="s">
        <v>7</v>
      </c>
      <c r="BE29" s="31">
        <v>1542</v>
      </c>
      <c r="BF29" s="30">
        <v>24299</v>
      </c>
      <c r="BG29" s="58" t="s">
        <v>44</v>
      </c>
      <c r="BH29" s="130">
        <v>1666</v>
      </c>
      <c r="BI29" s="34">
        <f>'Exports - Data (Raw)'!BI29/15</f>
        <v>25231.8</v>
      </c>
      <c r="BJ29" s="4">
        <v>1960</v>
      </c>
      <c r="BK29" s="4">
        <f>'Exports - Data (Raw)'!BK29/15</f>
        <v>28968.733333333334</v>
      </c>
      <c r="BM29" s="4">
        <f>'Exports - Data (Raw)'!BM29/15</f>
        <v>31866.666666666668</v>
      </c>
      <c r="BN29" s="43"/>
      <c r="BO29" s="31"/>
      <c r="BP29" s="31">
        <f>'Exports - Data (Raw)'!BP29/15</f>
        <v>37038.666666666664</v>
      </c>
      <c r="BQ29" s="20"/>
      <c r="BR29" s="31"/>
      <c r="BS29" s="31">
        <f>'Exports - Data (Raw)'!BS29/15</f>
        <v>33900</v>
      </c>
      <c r="BU29" s="31"/>
      <c r="BV29" s="31">
        <v>31253</v>
      </c>
      <c r="BW29" s="58" t="s">
        <v>95</v>
      </c>
      <c r="BX29" s="31"/>
      <c r="BY29" s="31">
        <v>35117</v>
      </c>
      <c r="BZ29" s="20" t="s">
        <v>95</v>
      </c>
      <c r="CA29" s="31"/>
      <c r="CB29" s="31">
        <v>25673</v>
      </c>
      <c r="CC29" s="4">
        <v>347.5</v>
      </c>
      <c r="CD29" s="4">
        <v>4534</v>
      </c>
    </row>
    <row r="30" spans="1:82" x14ac:dyDescent="0.3">
      <c r="A30" s="181" t="s">
        <v>160</v>
      </c>
      <c r="B30" s="14"/>
      <c r="C30" s="14"/>
      <c r="D30" s="11"/>
      <c r="E30" s="14"/>
      <c r="F30" s="14"/>
      <c r="G30" s="14"/>
      <c r="H30" s="14"/>
      <c r="I30" s="14"/>
      <c r="J30" s="18"/>
      <c r="K30" s="14"/>
      <c r="L30" s="14"/>
      <c r="M30" s="14"/>
      <c r="N30" s="51"/>
      <c r="O30" s="14"/>
      <c r="P30" s="14"/>
      <c r="Q30" s="18"/>
      <c r="R30" s="14"/>
      <c r="S30" s="14"/>
      <c r="T30" s="19"/>
      <c r="U30" s="19"/>
      <c r="V30" s="18"/>
      <c r="W30" s="19"/>
      <c r="X30" s="19"/>
      <c r="Y30" s="19"/>
      <c r="Z30" s="19"/>
      <c r="AB30" s="19"/>
      <c r="AC30" s="19"/>
      <c r="AD30" s="20"/>
      <c r="AE30" s="19"/>
      <c r="AF30" s="19"/>
      <c r="AG30" s="18" t="s">
        <v>44</v>
      </c>
      <c r="AH30" s="14"/>
      <c r="AI30" s="14"/>
      <c r="AJ30" s="18" t="s">
        <v>44</v>
      </c>
      <c r="AK30" s="69">
        <v>518</v>
      </c>
      <c r="AL30" s="69">
        <v>8279</v>
      </c>
      <c r="AM30" s="18" t="s">
        <v>44</v>
      </c>
      <c r="AN30" s="14"/>
      <c r="AO30" s="69">
        <v>5165</v>
      </c>
      <c r="AP30" s="58" t="s">
        <v>2</v>
      </c>
      <c r="AQ30" s="81">
        <v>473</v>
      </c>
      <c r="AR30" s="81">
        <v>7260</v>
      </c>
      <c r="AS30" s="27"/>
      <c r="AT30" s="27"/>
      <c r="AU30" s="27"/>
      <c r="AV30" s="27"/>
      <c r="AW30" s="20" t="s">
        <v>2</v>
      </c>
      <c r="AX30" s="31"/>
      <c r="AY30" s="31"/>
      <c r="AZ30" s="14"/>
      <c r="BA30" s="14"/>
      <c r="BB30" s="14"/>
      <c r="BC30" s="57"/>
      <c r="BD30" s="20" t="s">
        <v>2</v>
      </c>
      <c r="BE30" s="31"/>
      <c r="BF30" s="31"/>
      <c r="BG30" s="20" t="s">
        <v>2</v>
      </c>
      <c r="BH30" s="130"/>
      <c r="BI30" s="34"/>
      <c r="BN30" s="43"/>
      <c r="BO30" s="31"/>
      <c r="BP30" s="31"/>
      <c r="BQ30" s="43"/>
      <c r="BR30" s="31"/>
      <c r="BS30" s="31"/>
      <c r="BU30" s="31"/>
      <c r="BV30" s="31"/>
      <c r="BW30" s="43"/>
      <c r="BX30" s="31"/>
      <c r="BY30" s="31"/>
      <c r="BZ30" s="18"/>
      <c r="CA30" s="31"/>
      <c r="CB30" s="31"/>
    </row>
    <row r="31" spans="1:82" x14ac:dyDescent="0.3">
      <c r="A31" s="181" t="s">
        <v>161</v>
      </c>
      <c r="B31" s="14"/>
      <c r="C31" s="14"/>
      <c r="D31" s="11"/>
      <c r="E31" s="14"/>
      <c r="F31" s="14"/>
      <c r="G31" s="14"/>
      <c r="H31" s="14"/>
      <c r="I31" s="14"/>
      <c r="J31" s="18"/>
      <c r="K31" s="14"/>
      <c r="L31" s="14"/>
      <c r="M31" s="14"/>
      <c r="N31" s="51"/>
      <c r="O31" s="14"/>
      <c r="P31" s="14"/>
      <c r="Q31" s="18"/>
      <c r="R31" s="14"/>
      <c r="S31" s="14"/>
      <c r="T31" s="19"/>
      <c r="U31" s="19"/>
      <c r="V31" s="18"/>
      <c r="W31" s="19"/>
      <c r="X31" s="19"/>
      <c r="Y31" s="19"/>
      <c r="Z31" s="19"/>
      <c r="AB31" s="19"/>
      <c r="AC31" s="19"/>
      <c r="AD31" s="20"/>
      <c r="AE31" s="19"/>
      <c r="AF31" s="19"/>
      <c r="AG31" s="18" t="s">
        <v>44</v>
      </c>
      <c r="AH31" s="14"/>
      <c r="AI31" s="14"/>
      <c r="AJ31" s="18" t="s">
        <v>44</v>
      </c>
      <c r="AK31" s="69">
        <v>368</v>
      </c>
      <c r="AL31" s="69">
        <v>6816</v>
      </c>
      <c r="AM31" s="18" t="s">
        <v>44</v>
      </c>
      <c r="AN31" s="14"/>
      <c r="AO31" s="69">
        <v>7766</v>
      </c>
      <c r="AP31" s="58" t="s">
        <v>2</v>
      </c>
      <c r="AQ31" s="81">
        <v>423</v>
      </c>
      <c r="AR31" s="81">
        <v>8309</v>
      </c>
      <c r="AS31" s="27"/>
      <c r="AT31" s="27"/>
      <c r="AU31" s="27"/>
      <c r="AV31" s="27"/>
      <c r="AW31" s="20" t="s">
        <v>2</v>
      </c>
      <c r="AX31" s="31"/>
      <c r="AY31" s="31"/>
      <c r="AZ31" s="14"/>
      <c r="BA31" s="14"/>
      <c r="BB31" s="14"/>
      <c r="BC31" s="57"/>
      <c r="BD31" s="20" t="s">
        <v>2</v>
      </c>
      <c r="BE31" s="31"/>
      <c r="BF31" s="31"/>
      <c r="BG31" s="20" t="s">
        <v>2</v>
      </c>
      <c r="BH31" s="130"/>
      <c r="BI31" s="34"/>
      <c r="BN31" s="43"/>
      <c r="BO31" s="31"/>
      <c r="BP31" s="31"/>
      <c r="BQ31" s="43"/>
      <c r="BR31" s="31"/>
      <c r="BS31" s="31"/>
      <c r="BU31" s="31"/>
      <c r="BV31" s="31"/>
      <c r="BW31" s="43"/>
      <c r="BX31" s="31"/>
      <c r="BY31" s="31"/>
      <c r="BZ31" s="18"/>
      <c r="CA31" s="31"/>
      <c r="CB31" s="31"/>
    </row>
    <row r="32" spans="1:82" x14ac:dyDescent="0.3">
      <c r="A32" s="223" t="s">
        <v>162</v>
      </c>
      <c r="B32" s="14"/>
      <c r="C32" s="14"/>
      <c r="D32" s="11"/>
      <c r="E32" s="14"/>
      <c r="F32" s="14"/>
      <c r="G32" s="14"/>
      <c r="H32" s="14"/>
      <c r="I32" s="14"/>
      <c r="J32" s="18"/>
      <c r="K32" s="14"/>
      <c r="L32" s="14"/>
      <c r="M32" s="14"/>
      <c r="N32" s="51"/>
      <c r="O32" s="14"/>
      <c r="P32" s="14"/>
      <c r="Q32" s="18"/>
      <c r="R32" s="14"/>
      <c r="S32" s="14"/>
      <c r="T32" s="19"/>
      <c r="U32" s="19"/>
      <c r="V32" s="18"/>
      <c r="W32" s="19"/>
      <c r="X32" s="19"/>
      <c r="Y32" s="19"/>
      <c r="Z32" s="19"/>
      <c r="AB32" s="19"/>
      <c r="AC32" s="19"/>
      <c r="AD32" s="20"/>
      <c r="AE32" s="19"/>
      <c r="AF32" s="19"/>
      <c r="AG32" s="18" t="s">
        <v>44</v>
      </c>
      <c r="AH32" s="14"/>
      <c r="AI32" s="14"/>
      <c r="AJ32" s="18" t="s">
        <v>44</v>
      </c>
      <c r="AK32" s="69">
        <v>78</v>
      </c>
      <c r="AL32" s="69">
        <v>565</v>
      </c>
      <c r="AM32" s="18" t="s">
        <v>44</v>
      </c>
      <c r="AN32" s="14"/>
      <c r="AO32" s="69">
        <v>753</v>
      </c>
      <c r="AP32" s="58" t="s">
        <v>2</v>
      </c>
      <c r="AQ32" s="81">
        <v>110</v>
      </c>
      <c r="AR32" s="81">
        <v>920</v>
      </c>
      <c r="AS32" s="27"/>
      <c r="AT32" s="27"/>
      <c r="AU32" s="27"/>
      <c r="AV32" s="27"/>
      <c r="AW32" s="20" t="s">
        <v>2</v>
      </c>
      <c r="AX32" s="31"/>
      <c r="AY32" s="31"/>
      <c r="AZ32" s="14"/>
      <c r="BA32" s="14"/>
      <c r="BB32" s="14"/>
      <c r="BC32" s="57"/>
      <c r="BD32" s="20" t="s">
        <v>2</v>
      </c>
      <c r="BE32" s="31"/>
      <c r="BF32" s="31"/>
      <c r="BG32" s="20" t="s">
        <v>2</v>
      </c>
      <c r="BH32" s="130"/>
      <c r="BI32" s="34"/>
      <c r="BN32" s="43"/>
      <c r="BO32" s="31"/>
      <c r="BP32" s="31"/>
      <c r="BQ32" s="43"/>
      <c r="BR32" s="31"/>
      <c r="BS32" s="31"/>
      <c r="BU32" s="31"/>
      <c r="BV32" s="31"/>
      <c r="BW32" s="43"/>
      <c r="BX32" s="31"/>
      <c r="BY32" s="31"/>
      <c r="BZ32" s="18"/>
      <c r="CA32" s="31"/>
      <c r="CB32" s="31"/>
    </row>
    <row r="33" spans="1:82" x14ac:dyDescent="0.3">
      <c r="A33" s="224" t="s">
        <v>280</v>
      </c>
      <c r="B33" s="14"/>
      <c r="C33" s="14"/>
      <c r="D33" s="11"/>
      <c r="E33" s="14"/>
      <c r="F33" s="14"/>
      <c r="G33" s="14"/>
      <c r="H33" s="14"/>
      <c r="I33" s="14"/>
      <c r="J33" s="18"/>
      <c r="K33" s="14"/>
      <c r="L33" s="14"/>
      <c r="M33" s="14"/>
      <c r="N33" s="51"/>
      <c r="O33" s="14"/>
      <c r="P33" s="14"/>
      <c r="Q33" s="18"/>
      <c r="R33" s="14"/>
      <c r="S33" s="14"/>
      <c r="T33" s="19"/>
      <c r="U33" s="19"/>
      <c r="V33" s="18"/>
      <c r="W33" s="19"/>
      <c r="X33" s="19"/>
      <c r="Y33" s="19"/>
      <c r="Z33" s="19"/>
      <c r="AB33" s="19"/>
      <c r="AC33" s="19"/>
      <c r="AD33" s="20"/>
      <c r="AE33" s="19"/>
      <c r="AF33" s="19"/>
      <c r="AG33" s="18" t="s">
        <v>44</v>
      </c>
      <c r="AH33" s="14"/>
      <c r="AI33" s="14"/>
      <c r="AJ33" s="18" t="s">
        <v>44</v>
      </c>
      <c r="AK33" s="69">
        <v>387</v>
      </c>
      <c r="AL33" s="69">
        <v>5190</v>
      </c>
      <c r="AM33" s="18" t="s">
        <v>44</v>
      </c>
      <c r="AN33" s="14"/>
      <c r="AO33" s="69">
        <v>9571</v>
      </c>
      <c r="AP33" s="58" t="s">
        <v>2</v>
      </c>
      <c r="AQ33" s="81">
        <v>381</v>
      </c>
      <c r="AR33" s="81">
        <v>5005</v>
      </c>
      <c r="AS33" s="27"/>
      <c r="AT33" s="27"/>
      <c r="AU33" s="27"/>
      <c r="AV33" s="27"/>
      <c r="AW33" s="20" t="s">
        <v>2</v>
      </c>
      <c r="AX33" s="31"/>
      <c r="AY33" s="31"/>
      <c r="AZ33" s="14"/>
      <c r="BA33" s="14"/>
      <c r="BB33" s="14"/>
      <c r="BC33" s="57"/>
      <c r="BD33" s="20" t="s">
        <v>2</v>
      </c>
      <c r="BE33" s="31"/>
      <c r="BF33" s="31"/>
      <c r="BG33" s="20" t="s">
        <v>2</v>
      </c>
      <c r="BH33" s="130"/>
      <c r="BI33" s="34"/>
      <c r="BN33" s="43"/>
      <c r="BO33" s="31"/>
      <c r="BP33" s="31"/>
      <c r="BQ33" s="43"/>
      <c r="BR33" s="31"/>
      <c r="BS33" s="31"/>
      <c r="BU33" s="31"/>
      <c r="BV33" s="31"/>
      <c r="BW33" s="43"/>
      <c r="BX33" s="31"/>
      <c r="BY33" s="31"/>
      <c r="BZ33" s="18"/>
      <c r="CA33" s="31"/>
      <c r="CB33" s="31"/>
    </row>
    <row r="34" spans="1:82" x14ac:dyDescent="0.3">
      <c r="A34" s="180" t="s">
        <v>84</v>
      </c>
      <c r="B34" s="14"/>
      <c r="C34" s="14">
        <f>'Exports - Data (Raw)'!C34/15</f>
        <v>653.33333333333337</v>
      </c>
      <c r="D34" s="11"/>
      <c r="E34" s="14">
        <f>'Exports - Data (Raw)'!E34/15</f>
        <v>366.66666666666669</v>
      </c>
      <c r="F34" s="14"/>
      <c r="G34" s="14"/>
      <c r="H34" s="14"/>
      <c r="I34" s="14">
        <f>'Exports - Data (Raw)'!I34/15</f>
        <v>276.66666666666669</v>
      </c>
      <c r="J34" s="18"/>
      <c r="K34" s="14">
        <f>'Exports - Data (Raw)'!K34/15</f>
        <v>366.66666666666669</v>
      </c>
      <c r="L34" s="14"/>
      <c r="M34" s="14"/>
      <c r="O34" s="14"/>
      <c r="P34" s="14"/>
      <c r="Q34" s="18"/>
      <c r="R34" s="14"/>
      <c r="S34" s="14"/>
      <c r="T34" s="19"/>
      <c r="U34" s="19"/>
      <c r="V34" s="51"/>
      <c r="W34" s="19"/>
      <c r="X34" s="19"/>
      <c r="Y34" s="19"/>
      <c r="Z34" s="19"/>
      <c r="AB34" s="11"/>
      <c r="AC34" s="11"/>
      <c r="AD34" s="18"/>
      <c r="AE34" s="19"/>
      <c r="AF34" s="19"/>
      <c r="AG34" s="18"/>
      <c r="AH34" s="14"/>
      <c r="AI34" s="14"/>
      <c r="AJ34" s="18"/>
      <c r="AK34" s="14"/>
      <c r="AL34" s="14"/>
      <c r="AM34" s="18" t="s">
        <v>7</v>
      </c>
      <c r="AN34" s="14">
        <v>30</v>
      </c>
      <c r="AO34" s="14">
        <v>26</v>
      </c>
      <c r="AP34" s="58" t="s">
        <v>7</v>
      </c>
      <c r="AQ34" s="32">
        <v>26</v>
      </c>
      <c r="AR34" s="32">
        <v>31</v>
      </c>
      <c r="AS34" s="27">
        <v>33</v>
      </c>
      <c r="AT34" s="27">
        <v>46</v>
      </c>
      <c r="AU34" s="27">
        <v>40</v>
      </c>
      <c r="AV34" s="27">
        <v>66</v>
      </c>
      <c r="AW34" s="20" t="s">
        <v>7</v>
      </c>
      <c r="AX34" s="31">
        <v>43</v>
      </c>
      <c r="AY34" s="31">
        <v>75</v>
      </c>
      <c r="AZ34" s="14">
        <v>46</v>
      </c>
      <c r="BA34" s="14">
        <v>70</v>
      </c>
      <c r="BB34" s="14">
        <v>49</v>
      </c>
      <c r="BC34" s="57">
        <f>'Exports - Data (Raw)'!BC34/15</f>
        <v>98</v>
      </c>
      <c r="BD34" s="20" t="s">
        <v>7</v>
      </c>
      <c r="BE34" s="31">
        <v>43</v>
      </c>
      <c r="BF34" s="30">
        <v>80</v>
      </c>
      <c r="BG34" s="20" t="s">
        <v>7</v>
      </c>
      <c r="BH34" s="130">
        <v>47</v>
      </c>
      <c r="BI34" s="34">
        <f>'Exports - Data (Raw)'!BI34/15</f>
        <v>84.666666666666671</v>
      </c>
      <c r="BJ34" s="4">
        <v>61</v>
      </c>
      <c r="BK34" s="4">
        <f>'Exports - Data (Raw)'!BK34/15</f>
        <v>85.4</v>
      </c>
      <c r="BN34" s="43"/>
      <c r="BO34" s="31"/>
      <c r="BP34" s="31">
        <f>'Exports - Data (Raw)'!BP34/15</f>
        <v>710.13333333333333</v>
      </c>
      <c r="BQ34" s="43"/>
      <c r="BR34" s="31"/>
      <c r="BS34" s="31">
        <f>'Exports - Data (Raw)'!BS34/15</f>
        <v>223.33333333333334</v>
      </c>
      <c r="BU34" s="31"/>
      <c r="BV34" s="31">
        <v>405</v>
      </c>
      <c r="BW34" s="43"/>
      <c r="BX34" s="31"/>
      <c r="BY34" s="31">
        <v>121</v>
      </c>
      <c r="CA34" s="31"/>
      <c r="CB34" s="31">
        <v>333</v>
      </c>
    </row>
    <row r="35" spans="1:82" x14ac:dyDescent="0.3">
      <c r="A35" s="18" t="s">
        <v>384</v>
      </c>
      <c r="B35" s="14"/>
      <c r="C35" s="14"/>
      <c r="D35" s="11"/>
      <c r="E35" s="14">
        <f>'Exports - Data (Raw)'!E35/15</f>
        <v>1000</v>
      </c>
      <c r="F35" s="14"/>
      <c r="G35" s="14"/>
      <c r="H35" s="14"/>
      <c r="I35" s="14">
        <f>'Exports - Data (Raw)'!I35/15</f>
        <v>453.33333333333331</v>
      </c>
      <c r="J35" s="18"/>
      <c r="K35" s="14">
        <f>'Exports - Data (Raw)'!K35/15</f>
        <v>580</v>
      </c>
      <c r="L35" s="14"/>
      <c r="M35" s="14"/>
      <c r="N35" s="18" t="s">
        <v>7</v>
      </c>
      <c r="O35" s="14">
        <v>140</v>
      </c>
      <c r="P35" s="14">
        <v>466</v>
      </c>
      <c r="Q35" s="18" t="s">
        <v>7</v>
      </c>
      <c r="R35" s="14">
        <v>107</v>
      </c>
      <c r="S35" s="14">
        <v>434</v>
      </c>
      <c r="T35" s="19"/>
      <c r="U35" s="19"/>
      <c r="V35" s="51" t="s">
        <v>7</v>
      </c>
      <c r="W35" s="19">
        <v>250</v>
      </c>
      <c r="X35" s="19">
        <v>1057</v>
      </c>
      <c r="Y35" s="19">
        <v>290</v>
      </c>
      <c r="Z35" s="19">
        <v>975</v>
      </c>
      <c r="AA35" s="18" t="s">
        <v>7</v>
      </c>
      <c r="AB35" s="19">
        <v>392</v>
      </c>
      <c r="AC35" s="19">
        <v>981</v>
      </c>
      <c r="AD35" s="18" t="s">
        <v>7</v>
      </c>
      <c r="AE35" s="19">
        <v>345</v>
      </c>
      <c r="AF35" s="19">
        <v>1036</v>
      </c>
      <c r="AG35" s="51" t="s">
        <v>7</v>
      </c>
      <c r="AH35" s="14">
        <v>370</v>
      </c>
      <c r="AI35" s="14">
        <v>131</v>
      </c>
      <c r="AJ35" s="58" t="s">
        <v>44</v>
      </c>
      <c r="AK35" s="14">
        <v>71</v>
      </c>
      <c r="AL35" s="14">
        <v>672</v>
      </c>
      <c r="AM35" s="58" t="s">
        <v>2</v>
      </c>
      <c r="AN35" s="28">
        <v>152</v>
      </c>
      <c r="AO35" s="14">
        <v>1176</v>
      </c>
      <c r="AP35" s="20" t="s">
        <v>2</v>
      </c>
      <c r="AQ35" s="81">
        <v>145</v>
      </c>
      <c r="AR35" s="32">
        <v>1133</v>
      </c>
      <c r="AS35" s="27">
        <v>158</v>
      </c>
      <c r="AT35" s="27">
        <v>1253</v>
      </c>
      <c r="AU35" s="27">
        <v>145</v>
      </c>
      <c r="AV35" s="27">
        <v>1160</v>
      </c>
      <c r="AW35" s="20" t="s">
        <v>2</v>
      </c>
      <c r="AX35" s="31">
        <v>273</v>
      </c>
      <c r="AY35" s="31">
        <v>1274</v>
      </c>
      <c r="AZ35" s="14">
        <v>563</v>
      </c>
      <c r="BA35" s="14">
        <v>1135</v>
      </c>
      <c r="BB35" s="14">
        <v>501</v>
      </c>
      <c r="BC35" s="57">
        <f>'Exports - Data (Raw)'!BC35/15</f>
        <v>1036</v>
      </c>
      <c r="BD35" s="20" t="s">
        <v>2</v>
      </c>
      <c r="BE35" s="31">
        <v>568</v>
      </c>
      <c r="BF35" s="30">
        <v>1064</v>
      </c>
      <c r="BG35" s="58" t="s">
        <v>7</v>
      </c>
      <c r="BH35" s="130">
        <v>543</v>
      </c>
      <c r="BI35" s="34">
        <f>'Exports - Data (Raw)'!BI35/15</f>
        <v>1049.6666666666667</v>
      </c>
      <c r="BJ35" s="4">
        <v>565</v>
      </c>
      <c r="BK35" s="4">
        <f>'Exports - Data (Raw)'!BK35/15</f>
        <v>1112.1333333333334</v>
      </c>
      <c r="BM35" s="4">
        <f>'Exports - Data (Raw)'!BM35/15</f>
        <v>203.66666666666666</v>
      </c>
      <c r="BN35" s="43"/>
      <c r="BO35" s="31"/>
      <c r="BP35" s="31">
        <f>'Exports - Data (Raw)'!BP35/15</f>
        <v>89.333333333333329</v>
      </c>
      <c r="BQ35" s="43"/>
      <c r="BR35" s="31"/>
      <c r="BS35" s="31">
        <f>'Exports - Data (Raw)'!BS35/15</f>
        <v>240</v>
      </c>
      <c r="BU35" s="31"/>
      <c r="BV35" s="31">
        <v>480</v>
      </c>
      <c r="BW35" s="43"/>
      <c r="BX35" s="31"/>
      <c r="BY35" s="31">
        <v>393</v>
      </c>
      <c r="BZ35" s="74" t="s">
        <v>7</v>
      </c>
      <c r="CA35" s="31"/>
      <c r="CB35" s="31">
        <v>500</v>
      </c>
      <c r="CC35" s="4">
        <v>310</v>
      </c>
      <c r="CD35" s="4">
        <v>2173</v>
      </c>
    </row>
    <row r="36" spans="1:82" x14ac:dyDescent="0.3">
      <c r="A36" s="25" t="s">
        <v>9</v>
      </c>
      <c r="B36" s="41"/>
      <c r="C36" s="14">
        <f>'Exports - Data (Raw)'!C36/15</f>
        <v>6300</v>
      </c>
      <c r="D36" s="11"/>
      <c r="E36" s="14">
        <f>'Exports - Data (Raw)'!E36/15</f>
        <v>4466.666666666667</v>
      </c>
      <c r="F36" s="14"/>
      <c r="G36" s="14"/>
      <c r="H36" s="14"/>
      <c r="I36" s="14">
        <f>'Exports - Data (Raw)'!I36/15</f>
        <v>7453.333333333333</v>
      </c>
      <c r="J36" s="18"/>
      <c r="K36" s="14">
        <f>'Exports - Data (Raw)'!K36/15</f>
        <v>7680</v>
      </c>
      <c r="L36" s="14"/>
      <c r="M36" s="14"/>
      <c r="N36" s="18" t="s">
        <v>7</v>
      </c>
      <c r="O36" s="14"/>
      <c r="P36" s="14">
        <v>8243</v>
      </c>
      <c r="Q36" s="18" t="s">
        <v>7</v>
      </c>
      <c r="R36" s="14">
        <v>44600</v>
      </c>
      <c r="S36" s="14">
        <v>8663</v>
      </c>
      <c r="T36" s="19"/>
      <c r="U36" s="19"/>
      <c r="V36" s="51" t="s">
        <v>7</v>
      </c>
      <c r="W36" s="19">
        <v>38000</v>
      </c>
      <c r="X36" s="19">
        <v>7250</v>
      </c>
      <c r="Y36" s="19">
        <v>35600</v>
      </c>
      <c r="Z36" s="19">
        <v>8275</v>
      </c>
      <c r="AA36" s="20" t="s">
        <v>7</v>
      </c>
      <c r="AB36" s="19">
        <v>37650</v>
      </c>
      <c r="AC36" s="19">
        <v>8621</v>
      </c>
      <c r="AD36" s="20" t="s">
        <v>7</v>
      </c>
      <c r="AE36" s="19">
        <v>35450</v>
      </c>
      <c r="AF36" s="19">
        <v>7378</v>
      </c>
      <c r="AG36" s="18" t="s">
        <v>7</v>
      </c>
      <c r="AH36" s="14">
        <v>30750</v>
      </c>
      <c r="AI36" s="14">
        <v>7414</v>
      </c>
      <c r="AJ36" s="18" t="s">
        <v>7</v>
      </c>
      <c r="AK36" s="14">
        <v>42170</v>
      </c>
      <c r="AL36" s="14">
        <v>9074</v>
      </c>
      <c r="AM36" s="18" t="s">
        <v>7</v>
      </c>
      <c r="AN36" s="14">
        <v>42815</v>
      </c>
      <c r="AO36" s="14">
        <v>10551</v>
      </c>
      <c r="AP36" s="20" t="s">
        <v>7</v>
      </c>
      <c r="AQ36" s="32">
        <v>40230</v>
      </c>
      <c r="AR36" s="32">
        <v>10586</v>
      </c>
      <c r="AS36" s="27">
        <v>45090</v>
      </c>
      <c r="AT36" s="27">
        <v>9889</v>
      </c>
      <c r="AU36" s="27">
        <v>69190</v>
      </c>
      <c r="AV36" s="27">
        <v>14759</v>
      </c>
      <c r="AW36" s="20" t="s">
        <v>7</v>
      </c>
      <c r="AX36" s="31">
        <v>62820</v>
      </c>
      <c r="AY36" s="31">
        <v>12791</v>
      </c>
      <c r="AZ36" s="14">
        <v>95545</v>
      </c>
      <c r="BA36" s="14">
        <v>19043</v>
      </c>
      <c r="BB36" s="32">
        <v>113780</v>
      </c>
      <c r="BC36" s="57">
        <f>'Exports - Data (Raw)'!BC36/15</f>
        <v>22762</v>
      </c>
      <c r="BD36" s="20" t="s">
        <v>7</v>
      </c>
      <c r="BE36" s="29">
        <v>118870</v>
      </c>
      <c r="BF36" s="30">
        <v>23194</v>
      </c>
      <c r="BG36" s="20" t="s">
        <v>7</v>
      </c>
      <c r="BH36" s="38">
        <v>113008</v>
      </c>
      <c r="BI36" s="34">
        <f>'Exports - Data (Raw)'!BI36/15</f>
        <v>25107</v>
      </c>
      <c r="BJ36" s="4">
        <v>106199</v>
      </c>
      <c r="BK36" s="4">
        <f>'Exports - Data (Raw)'!BK36/15</f>
        <v>27758.799999999999</v>
      </c>
      <c r="BL36" s="4">
        <v>64781</v>
      </c>
      <c r="BM36" s="4">
        <f>'Exports - Data (Raw)'!BM36/15</f>
        <v>15893</v>
      </c>
      <c r="BN36" s="43"/>
      <c r="BO36" s="31"/>
      <c r="BP36" s="31">
        <f>'Exports - Data (Raw)'!BP36/15</f>
        <v>18890.066666666666</v>
      </c>
      <c r="BQ36" s="43"/>
      <c r="BR36" s="31"/>
      <c r="BS36" s="31">
        <f>'Exports - Data (Raw)'!BS36/15</f>
        <v>48170</v>
      </c>
      <c r="BU36" s="31"/>
      <c r="BV36" s="31">
        <v>24314</v>
      </c>
      <c r="BW36" s="63" t="s">
        <v>12</v>
      </c>
      <c r="BX36" s="31"/>
      <c r="BY36" s="31">
        <v>13205</v>
      </c>
      <c r="BZ36" s="18" t="s">
        <v>12</v>
      </c>
      <c r="CA36" s="31"/>
      <c r="CB36" s="31">
        <v>11373</v>
      </c>
      <c r="CC36" s="4">
        <v>1613</v>
      </c>
      <c r="CD36" s="4">
        <v>8607</v>
      </c>
    </row>
    <row r="37" spans="1:82" x14ac:dyDescent="0.3">
      <c r="A37" s="25" t="s">
        <v>10</v>
      </c>
      <c r="B37" s="14"/>
      <c r="C37" s="14"/>
      <c r="D37" s="11"/>
      <c r="E37" s="14">
        <f>'Exports - Data (Raw)'!E37/15</f>
        <v>233.33333333333334</v>
      </c>
      <c r="F37" s="14"/>
      <c r="G37" s="14"/>
      <c r="H37" s="14"/>
      <c r="I37" s="14">
        <f>'Exports - Data (Raw)'!I37/15</f>
        <v>413.33333333333331</v>
      </c>
      <c r="J37" s="18"/>
      <c r="K37" s="14">
        <f>'Exports - Data (Raw)'!K37/15</f>
        <v>456.66666666666669</v>
      </c>
      <c r="L37" s="14"/>
      <c r="M37" s="14"/>
      <c r="N37" s="51"/>
      <c r="O37" s="14"/>
      <c r="P37" s="14"/>
      <c r="Q37" s="18"/>
      <c r="R37" s="14"/>
      <c r="S37" s="14"/>
      <c r="T37" s="19"/>
      <c r="U37" s="19"/>
      <c r="V37" s="51" t="s">
        <v>7</v>
      </c>
      <c r="W37" s="19">
        <v>3100</v>
      </c>
      <c r="X37" s="19">
        <v>886</v>
      </c>
      <c r="Y37" s="19">
        <v>3262</v>
      </c>
      <c r="Z37" s="19">
        <v>816</v>
      </c>
      <c r="AA37" s="20" t="s">
        <v>7</v>
      </c>
      <c r="AB37" s="19">
        <v>3430</v>
      </c>
      <c r="AC37" s="19">
        <v>949</v>
      </c>
      <c r="AD37" s="20" t="s">
        <v>7</v>
      </c>
      <c r="AE37" s="19">
        <v>3100</v>
      </c>
      <c r="AF37" s="19">
        <v>800</v>
      </c>
      <c r="AG37" s="18" t="s">
        <v>7</v>
      </c>
      <c r="AH37" s="14">
        <v>2750</v>
      </c>
      <c r="AI37" s="14">
        <v>725</v>
      </c>
      <c r="AJ37" s="18" t="s">
        <v>7</v>
      </c>
      <c r="AK37" s="14">
        <v>2500</v>
      </c>
      <c r="AL37" s="14">
        <v>735</v>
      </c>
      <c r="AM37" s="18" t="s">
        <v>7</v>
      </c>
      <c r="AN37" s="69">
        <v>2325</v>
      </c>
      <c r="AO37" s="14">
        <v>799</v>
      </c>
      <c r="AP37" s="20" t="s">
        <v>7</v>
      </c>
      <c r="AQ37" s="32">
        <v>2157</v>
      </c>
      <c r="AR37" s="32">
        <v>776</v>
      </c>
      <c r="AS37" s="27">
        <v>2670</v>
      </c>
      <c r="AT37" s="27">
        <v>624</v>
      </c>
      <c r="AU37" s="27">
        <v>3090</v>
      </c>
      <c r="AV37" s="27">
        <v>825</v>
      </c>
      <c r="AW37" s="20" t="s">
        <v>7</v>
      </c>
      <c r="AX37" s="31">
        <v>3471</v>
      </c>
      <c r="AY37" s="31">
        <v>926</v>
      </c>
      <c r="AZ37" s="14">
        <v>3559</v>
      </c>
      <c r="BA37" s="14">
        <v>949</v>
      </c>
      <c r="BB37" s="14">
        <v>1540</v>
      </c>
      <c r="BC37" s="57">
        <f>'Exports - Data (Raw)'!BC37/15</f>
        <v>565</v>
      </c>
      <c r="BD37" s="20" t="s">
        <v>7</v>
      </c>
      <c r="BE37" s="31">
        <v>1422</v>
      </c>
      <c r="BF37" s="30">
        <v>507</v>
      </c>
      <c r="BG37" s="20" t="s">
        <v>7</v>
      </c>
      <c r="BH37" s="38">
        <v>1521</v>
      </c>
      <c r="BI37" s="34">
        <f>'Exports - Data (Raw)'!BI37/15</f>
        <v>745.93333333333328</v>
      </c>
      <c r="BJ37" s="4">
        <v>2170</v>
      </c>
      <c r="BK37" s="4">
        <f>'Exports - Data (Raw)'!BK37/15</f>
        <v>795.73333333333335</v>
      </c>
      <c r="BL37" s="120">
        <v>2604</v>
      </c>
      <c r="BM37" s="83">
        <f>'Exports - Data (Raw)'!BM37/15</f>
        <v>2392.0666666666666</v>
      </c>
      <c r="BN37" s="43"/>
      <c r="BO37" s="31"/>
      <c r="BP37" s="31">
        <f>'Exports - Data (Raw)'!BP37/15</f>
        <v>983.33333333333337</v>
      </c>
      <c r="BQ37" s="43"/>
      <c r="BR37" s="31"/>
      <c r="BS37" s="31">
        <f>'Exports - Data (Raw)'!BS37/15</f>
        <v>1515.8666666666666</v>
      </c>
      <c r="BU37" s="31"/>
      <c r="BV37" s="31">
        <v>590</v>
      </c>
      <c r="BW37" s="43"/>
      <c r="BX37" s="31"/>
      <c r="BY37" s="31"/>
      <c r="CA37" s="31"/>
      <c r="CB37" s="31"/>
    </row>
    <row r="38" spans="1:82" x14ac:dyDescent="0.3">
      <c r="A38" s="18" t="s">
        <v>400</v>
      </c>
      <c r="B38" s="14"/>
      <c r="C38" s="14"/>
      <c r="D38" s="11"/>
      <c r="E38" s="14"/>
      <c r="F38" s="14"/>
      <c r="G38" s="14"/>
      <c r="H38" s="14"/>
      <c r="I38" s="14"/>
      <c r="J38" s="18"/>
      <c r="K38" s="14"/>
      <c r="L38" s="14"/>
      <c r="M38" s="14"/>
      <c r="N38" s="51"/>
      <c r="O38" s="14"/>
      <c r="P38" s="14"/>
      <c r="Q38" s="18"/>
      <c r="R38" s="14"/>
      <c r="S38" s="14"/>
      <c r="T38" s="19"/>
      <c r="U38" s="19"/>
      <c r="V38" s="51"/>
      <c r="W38" s="19"/>
      <c r="X38" s="19"/>
      <c r="Y38" s="19"/>
      <c r="Z38" s="19"/>
      <c r="AB38" s="19"/>
      <c r="AC38" s="19"/>
      <c r="AD38" s="18"/>
      <c r="AE38" s="19"/>
      <c r="AF38" s="19"/>
      <c r="AG38" s="51"/>
      <c r="AH38" s="14"/>
      <c r="AI38" s="14"/>
      <c r="AJ38" s="51"/>
      <c r="AK38" s="14"/>
      <c r="AL38" s="14"/>
      <c r="AM38" s="18"/>
      <c r="AN38" s="14"/>
      <c r="AO38" s="14"/>
      <c r="AP38" s="18"/>
      <c r="AQ38" s="32"/>
      <c r="AR38" s="32"/>
      <c r="AS38" s="27"/>
      <c r="AT38" s="27"/>
      <c r="AU38" s="27"/>
      <c r="AV38" s="27"/>
      <c r="AW38" s="18"/>
      <c r="AX38" s="31"/>
      <c r="AY38" s="31"/>
      <c r="AZ38" s="14"/>
      <c r="BA38" s="14"/>
      <c r="BB38" s="14"/>
      <c r="BC38" s="57"/>
      <c r="BD38" s="131"/>
      <c r="BE38" s="31"/>
      <c r="BF38" s="31"/>
      <c r="BG38" s="15" t="s">
        <v>7</v>
      </c>
      <c r="BH38" s="130"/>
      <c r="BI38" s="34"/>
      <c r="BL38" s="4">
        <v>80</v>
      </c>
      <c r="BM38" s="78">
        <f>'Exports - Data (Raw)'!BM38/15</f>
        <v>2.1333333333333333</v>
      </c>
      <c r="BN38" s="43"/>
      <c r="BO38" s="31"/>
      <c r="BP38" s="31"/>
      <c r="BQ38" s="62" t="s">
        <v>1</v>
      </c>
      <c r="BR38" s="31">
        <v>108</v>
      </c>
      <c r="BS38" s="31">
        <f>'Exports - Data (Raw)'!BS38/15</f>
        <v>3.9333333333333331</v>
      </c>
      <c r="BU38" s="31"/>
      <c r="BV38" s="31"/>
      <c r="BW38" s="43"/>
      <c r="BX38" s="31"/>
      <c r="BY38" s="31"/>
      <c r="CA38" s="31"/>
      <c r="CB38" s="31"/>
    </row>
    <row r="39" spans="1:82" x14ac:dyDescent="0.3">
      <c r="A39" s="25" t="s">
        <v>33</v>
      </c>
      <c r="B39" s="14"/>
      <c r="C39" s="14">
        <f>'Exports - Data (Raw)'!C39/15</f>
        <v>89.333333333333329</v>
      </c>
      <c r="D39" s="11"/>
      <c r="E39" s="14">
        <f>'Exports - Data (Raw)'!E39/15</f>
        <v>278.33333333333331</v>
      </c>
      <c r="F39" s="14"/>
      <c r="G39" s="14"/>
      <c r="H39" s="14"/>
      <c r="I39" s="14">
        <f>'Exports - Data (Raw)'!I39/15</f>
        <v>669</v>
      </c>
      <c r="J39" s="18"/>
      <c r="K39" s="14">
        <f>'Exports - Data (Raw)'!K39/15</f>
        <v>804.33333333333337</v>
      </c>
      <c r="L39" s="14"/>
      <c r="M39" s="14"/>
      <c r="N39" s="51"/>
      <c r="O39" s="14"/>
      <c r="P39" s="14">
        <v>790</v>
      </c>
      <c r="Q39" s="18"/>
      <c r="R39" s="14"/>
      <c r="S39" s="14">
        <v>759</v>
      </c>
      <c r="T39" s="19"/>
      <c r="U39" s="19"/>
      <c r="V39" s="51"/>
      <c r="W39" s="19"/>
      <c r="X39" s="19"/>
      <c r="Y39" s="19"/>
      <c r="Z39" s="19"/>
      <c r="AB39" s="19"/>
      <c r="AC39" s="19"/>
      <c r="AD39" s="18"/>
      <c r="AE39" s="19"/>
      <c r="AF39" s="19"/>
      <c r="AG39" s="51"/>
      <c r="AH39" s="14"/>
      <c r="AI39" s="14"/>
      <c r="AJ39" s="51"/>
      <c r="AK39" s="14"/>
      <c r="AL39" s="14"/>
      <c r="AM39" s="18"/>
      <c r="AN39" s="14"/>
      <c r="AO39" s="69">
        <v>547</v>
      </c>
      <c r="AP39" s="18"/>
      <c r="AQ39" s="32"/>
      <c r="AS39" s="27"/>
      <c r="AT39" s="27">
        <v>657</v>
      </c>
      <c r="AU39" s="27"/>
      <c r="AV39" s="27">
        <v>619</v>
      </c>
      <c r="AW39" s="20"/>
      <c r="AX39" s="31"/>
      <c r="AY39" s="31">
        <v>487</v>
      </c>
      <c r="AZ39" s="14"/>
      <c r="BA39" s="14"/>
      <c r="BB39" s="14"/>
      <c r="BC39" s="57"/>
      <c r="BD39" s="131"/>
      <c r="BE39" s="31"/>
      <c r="BF39" s="31"/>
      <c r="BH39" s="130"/>
      <c r="BI39" s="34"/>
      <c r="BM39" s="78"/>
      <c r="BN39" s="43"/>
      <c r="BO39" s="31"/>
      <c r="BP39" s="31"/>
      <c r="BQ39" s="43"/>
      <c r="BR39" s="31"/>
      <c r="BS39" s="31"/>
      <c r="BU39" s="31"/>
      <c r="BV39" s="31"/>
      <c r="BW39" s="43"/>
      <c r="BX39" s="31"/>
      <c r="BY39" s="31"/>
      <c r="CA39" s="31"/>
      <c r="CB39" s="31"/>
      <c r="CD39" s="4">
        <v>231</v>
      </c>
    </row>
    <row r="40" spans="1:82" x14ac:dyDescent="0.3">
      <c r="A40" s="225" t="s">
        <v>281</v>
      </c>
      <c r="B40" s="14"/>
      <c r="C40" s="14"/>
      <c r="D40" s="11"/>
      <c r="E40" s="14"/>
      <c r="F40" s="14"/>
      <c r="G40" s="14"/>
      <c r="H40" s="14"/>
      <c r="I40" s="14"/>
      <c r="J40" s="18"/>
      <c r="K40" s="14"/>
      <c r="L40" s="14"/>
      <c r="M40" s="14"/>
      <c r="N40" s="51"/>
      <c r="O40" s="14"/>
      <c r="P40" s="14"/>
      <c r="Q40" s="18"/>
      <c r="R40" s="14"/>
      <c r="S40" s="14"/>
      <c r="T40" s="19"/>
      <c r="U40" s="19"/>
      <c r="V40" s="51"/>
      <c r="W40" s="19"/>
      <c r="X40" s="19"/>
      <c r="Y40" s="19"/>
      <c r="Z40" s="19"/>
      <c r="AB40" s="19"/>
      <c r="AC40" s="19"/>
      <c r="AD40" s="18"/>
      <c r="AE40" s="19"/>
      <c r="AF40" s="19"/>
      <c r="AG40" s="51"/>
      <c r="AH40" s="14"/>
      <c r="AI40" s="14"/>
      <c r="AJ40" s="51"/>
      <c r="AK40" s="14"/>
      <c r="AL40" s="14"/>
      <c r="AM40" s="18"/>
      <c r="AN40" s="14"/>
      <c r="AO40" s="14"/>
      <c r="AP40" s="18"/>
      <c r="AQ40" s="32"/>
      <c r="AR40" s="32">
        <v>80</v>
      </c>
      <c r="AS40" s="27"/>
      <c r="AT40" s="27"/>
      <c r="AU40" s="27"/>
      <c r="AV40" s="27"/>
      <c r="AW40" s="18"/>
      <c r="AX40" s="31"/>
      <c r="AY40" s="31"/>
      <c r="AZ40" s="14"/>
      <c r="BA40" s="14"/>
      <c r="BB40" s="14"/>
      <c r="BC40" s="57"/>
      <c r="BD40" s="131"/>
      <c r="BE40" s="31"/>
      <c r="BF40" s="31"/>
      <c r="BH40" s="130"/>
      <c r="BI40" s="34">
        <f>'Exports - Data (Raw)'!BI40/15</f>
        <v>121.33333333333333</v>
      </c>
      <c r="BK40" s="4">
        <f>'Exports - Data (Raw)'!BK40/15</f>
        <v>122</v>
      </c>
      <c r="BM40" s="78"/>
      <c r="BN40" s="43"/>
      <c r="BO40" s="31"/>
      <c r="BP40" s="31">
        <f>'Exports - Data (Raw)'!BP40/15</f>
        <v>892.13333333333333</v>
      </c>
      <c r="BQ40" s="43"/>
      <c r="BR40" s="31"/>
      <c r="BS40" s="31">
        <f>'Exports - Data (Raw)'!BS40/15</f>
        <v>398</v>
      </c>
      <c r="BU40" s="31"/>
      <c r="BV40" s="31">
        <v>665</v>
      </c>
      <c r="BW40" s="43"/>
      <c r="BX40" s="31"/>
      <c r="BY40" s="30">
        <v>588</v>
      </c>
      <c r="CA40" s="31"/>
      <c r="CB40" s="31">
        <v>293</v>
      </c>
    </row>
    <row r="41" spans="1:82" x14ac:dyDescent="0.3">
      <c r="A41" s="185" t="s">
        <v>166</v>
      </c>
      <c r="B41" s="14"/>
      <c r="C41" s="14"/>
      <c r="D41" s="11"/>
      <c r="E41" s="14"/>
      <c r="F41" s="11"/>
      <c r="G41" s="11"/>
      <c r="H41" s="11"/>
      <c r="I41" s="14"/>
      <c r="J41" s="11"/>
      <c r="K41" s="14"/>
      <c r="AR41" s="32">
        <v>491</v>
      </c>
      <c r="AZ41" s="14"/>
      <c r="BA41" s="14">
        <v>644</v>
      </c>
      <c r="BB41" s="14"/>
      <c r="BC41" s="57">
        <f>'Exports - Data (Raw)'!BC41/15</f>
        <v>717</v>
      </c>
      <c r="BD41" s="131"/>
      <c r="BE41" s="31"/>
      <c r="BF41" s="30">
        <v>723</v>
      </c>
      <c r="BH41" s="130"/>
      <c r="BI41" s="34">
        <f>'Exports - Data (Raw)'!BI41/15</f>
        <v>631.33333333333337</v>
      </c>
      <c r="BK41" s="4">
        <f>'Exports - Data (Raw)'!BK41/15</f>
        <v>580</v>
      </c>
      <c r="BM41" s="78">
        <f>'Exports - Data (Raw)'!BM41/15</f>
        <v>37.799999999999997</v>
      </c>
      <c r="BN41" s="43"/>
      <c r="BO41" s="31"/>
      <c r="BP41" s="31">
        <f>'Exports - Data (Raw)'!BP41/15</f>
        <v>307.66666666666669</v>
      </c>
      <c r="BQ41" s="43"/>
      <c r="BR41" s="31"/>
      <c r="BS41" s="31">
        <f>'Exports - Data (Raw)'!BS41/15</f>
        <v>265.13333333333333</v>
      </c>
      <c r="BU41" s="31"/>
      <c r="BV41" s="31">
        <v>67</v>
      </c>
      <c r="BW41" s="43"/>
      <c r="BX41" s="31"/>
      <c r="BY41" s="30">
        <v>384</v>
      </c>
      <c r="CA41" s="31"/>
      <c r="CB41" s="31">
        <v>340</v>
      </c>
    </row>
    <row r="42" spans="1:82" x14ac:dyDescent="0.3">
      <c r="A42" s="65" t="s">
        <v>34</v>
      </c>
      <c r="B42" s="14"/>
      <c r="C42" s="14">
        <f>'Exports - Data (Raw)'!C42/15</f>
        <v>33.333333333333336</v>
      </c>
      <c r="D42" s="11"/>
      <c r="E42" s="14">
        <f>'Exports - Data (Raw)'!E42/15</f>
        <v>310</v>
      </c>
      <c r="F42" s="14"/>
      <c r="G42" s="14"/>
      <c r="H42" s="14"/>
      <c r="I42" s="14">
        <f>'Exports - Data (Raw)'!I42/15</f>
        <v>243.33333333333334</v>
      </c>
      <c r="J42" s="18"/>
      <c r="K42" s="14">
        <f>'Exports - Data (Raw)'!K42/15</f>
        <v>238</v>
      </c>
      <c r="L42" s="14"/>
      <c r="M42" s="14"/>
      <c r="N42" s="51"/>
      <c r="O42" s="14"/>
      <c r="P42" s="14"/>
      <c r="Q42" s="18"/>
      <c r="R42" s="14"/>
      <c r="S42" s="14"/>
      <c r="T42" s="19"/>
      <c r="U42" s="19"/>
      <c r="V42" s="51"/>
      <c r="W42" s="19"/>
      <c r="X42" s="19"/>
      <c r="Y42" s="19"/>
      <c r="Z42" s="19"/>
      <c r="AB42" s="19"/>
      <c r="AC42" s="19"/>
      <c r="AD42" s="18"/>
      <c r="AE42" s="19"/>
      <c r="AF42" s="19"/>
      <c r="AG42" s="51"/>
      <c r="AH42" s="14"/>
      <c r="AI42" s="14"/>
      <c r="AJ42" s="51"/>
      <c r="AK42" s="14"/>
      <c r="AL42" s="14"/>
      <c r="AM42" s="18"/>
      <c r="AN42" s="14"/>
      <c r="AO42" s="14">
        <v>547</v>
      </c>
      <c r="AP42" s="18"/>
      <c r="AQ42" s="32"/>
      <c r="AR42" s="32">
        <v>494</v>
      </c>
      <c r="AS42" s="27"/>
      <c r="AT42" s="27">
        <v>563</v>
      </c>
      <c r="AU42" s="27"/>
      <c r="AV42" s="27">
        <v>593</v>
      </c>
      <c r="AW42" s="18"/>
      <c r="AX42" s="31"/>
      <c r="AY42" s="31">
        <v>507</v>
      </c>
      <c r="AZ42" s="14"/>
      <c r="BA42" s="14">
        <v>530</v>
      </c>
      <c r="BB42" s="14"/>
      <c r="BC42" s="57">
        <f>'Exports - Data (Raw)'!BC42/15</f>
        <v>597</v>
      </c>
      <c r="BD42" s="131"/>
      <c r="BE42" s="31"/>
      <c r="BF42" s="30">
        <v>550</v>
      </c>
      <c r="BH42" s="130"/>
      <c r="BI42" s="34">
        <f>'Exports - Data (Raw)'!BI42/15</f>
        <v>575.33333333333337</v>
      </c>
      <c r="BK42" s="4">
        <f>'Exports - Data (Raw)'!BK42/15</f>
        <v>496.66666666666669</v>
      </c>
      <c r="BM42" s="78">
        <f>'Exports - Data (Raw)'!BM42/15</f>
        <v>113.33333333333333</v>
      </c>
      <c r="BN42" s="43"/>
      <c r="BO42" s="31"/>
      <c r="BP42" s="31">
        <f>'Exports - Data (Raw)'!BP42/15</f>
        <v>584.66666666666663</v>
      </c>
      <c r="BQ42" s="43"/>
      <c r="BR42" s="31"/>
      <c r="BS42" s="31">
        <f>'Exports - Data (Raw)'!BS42/15</f>
        <v>866.66666666666663</v>
      </c>
      <c r="BU42" s="31"/>
      <c r="BV42" s="31">
        <v>448</v>
      </c>
      <c r="BW42" s="43"/>
      <c r="BX42" s="31"/>
      <c r="BY42" s="31">
        <v>727</v>
      </c>
      <c r="CA42" s="31"/>
      <c r="CB42" s="31">
        <v>400</v>
      </c>
      <c r="CD42" s="4">
        <v>239</v>
      </c>
    </row>
    <row r="43" spans="1:82" x14ac:dyDescent="0.3">
      <c r="A43" s="224" t="s">
        <v>96</v>
      </c>
      <c r="B43" s="14"/>
      <c r="C43" s="14"/>
      <c r="D43" s="11"/>
      <c r="E43" s="14"/>
      <c r="F43" s="14"/>
      <c r="G43" s="14"/>
      <c r="H43" s="14"/>
      <c r="I43" s="14">
        <f>'Exports - Data (Raw)'!I43/15</f>
        <v>146.66666666666666</v>
      </c>
      <c r="J43" s="18"/>
      <c r="K43" s="14">
        <f>'Exports - Data (Raw)'!K43/15</f>
        <v>150</v>
      </c>
      <c r="L43" s="14"/>
      <c r="M43" s="14"/>
      <c r="N43" s="51"/>
      <c r="O43" s="14"/>
      <c r="P43" s="14"/>
      <c r="Q43" s="18"/>
      <c r="R43" s="14"/>
      <c r="S43" s="14"/>
      <c r="T43" s="19"/>
      <c r="U43" s="19"/>
      <c r="V43" s="51"/>
      <c r="W43" s="19"/>
      <c r="X43" s="19"/>
      <c r="Y43" s="19"/>
      <c r="Z43" s="19"/>
      <c r="AB43" s="19"/>
      <c r="AC43" s="19"/>
      <c r="AD43" s="18"/>
      <c r="AE43" s="19"/>
      <c r="AF43" s="19"/>
      <c r="AG43" s="51"/>
      <c r="AH43" s="14"/>
      <c r="AI43" s="14"/>
      <c r="AJ43" s="51"/>
      <c r="AK43" s="14"/>
      <c r="AL43" s="14"/>
      <c r="AM43" s="18"/>
      <c r="AN43" s="14"/>
      <c r="AO43" s="14"/>
      <c r="AP43" s="18"/>
      <c r="AQ43" s="32"/>
      <c r="AR43" s="32"/>
      <c r="AS43" s="27"/>
      <c r="AT43" s="27"/>
      <c r="AU43" s="27"/>
      <c r="AV43" s="27"/>
      <c r="AW43" s="18"/>
      <c r="AX43" s="31"/>
      <c r="AY43" s="31"/>
      <c r="AZ43" s="14"/>
      <c r="BA43" s="14"/>
      <c r="BB43" s="14"/>
      <c r="BC43" s="57"/>
      <c r="BD43" s="131"/>
      <c r="BE43" s="31"/>
      <c r="BF43" s="31"/>
      <c r="BH43" s="130"/>
      <c r="BI43" s="34"/>
      <c r="BM43" s="78"/>
      <c r="BN43" s="43"/>
      <c r="BO43" s="31"/>
      <c r="BP43" s="31"/>
      <c r="BQ43" s="43"/>
      <c r="BR43" s="31"/>
      <c r="BS43" s="31"/>
      <c r="BU43" s="31"/>
      <c r="BV43" s="31"/>
      <c r="BW43" s="43"/>
      <c r="BX43" s="31"/>
      <c r="BY43" s="31"/>
      <c r="CA43" s="31"/>
      <c r="CB43" s="31"/>
    </row>
    <row r="44" spans="1:82" x14ac:dyDescent="0.3">
      <c r="A44" s="20" t="s">
        <v>36</v>
      </c>
      <c r="B44" s="14"/>
      <c r="C44" s="14"/>
      <c r="D44" s="11"/>
      <c r="E44" s="14"/>
      <c r="F44" s="14"/>
      <c r="G44" s="14"/>
      <c r="H44" s="14"/>
      <c r="I44" s="14">
        <f>'Exports - Data (Raw)'!I44/15</f>
        <v>223.33333333333334</v>
      </c>
      <c r="J44" s="18"/>
      <c r="K44" s="14">
        <f>'Exports - Data (Raw)'!K44/15</f>
        <v>220</v>
      </c>
      <c r="L44" s="14"/>
      <c r="M44" s="14"/>
      <c r="N44" s="51"/>
      <c r="O44" s="14"/>
      <c r="P44" s="14"/>
      <c r="Q44" s="18"/>
      <c r="R44" s="14"/>
      <c r="S44" s="14"/>
      <c r="T44" s="19"/>
      <c r="U44" s="19"/>
      <c r="V44" s="51"/>
      <c r="W44" s="19"/>
      <c r="X44" s="19"/>
      <c r="Y44" s="19"/>
      <c r="Z44" s="19"/>
      <c r="AB44" s="19"/>
      <c r="AC44" s="19"/>
      <c r="AD44" s="18"/>
      <c r="AE44" s="19"/>
      <c r="AF44" s="19"/>
      <c r="AG44" s="51"/>
      <c r="AH44" s="14"/>
      <c r="AI44" s="14"/>
      <c r="AJ44" s="51"/>
      <c r="AK44" s="14"/>
      <c r="AL44" s="14"/>
      <c r="AM44" s="18"/>
      <c r="AN44" s="14"/>
      <c r="AO44" s="14"/>
      <c r="AP44" s="18"/>
      <c r="AQ44" s="32"/>
      <c r="AR44" s="32"/>
      <c r="AS44" s="27"/>
      <c r="AT44" s="27"/>
      <c r="AU44" s="27"/>
      <c r="AV44" s="27"/>
      <c r="AW44" s="18"/>
      <c r="AX44" s="31"/>
      <c r="AY44" s="31"/>
      <c r="AZ44" s="14"/>
      <c r="BA44" s="14"/>
      <c r="BB44" s="14"/>
      <c r="BC44" s="57"/>
      <c r="BD44" s="131"/>
      <c r="BE44" s="31"/>
      <c r="BF44" s="31"/>
      <c r="BH44" s="130"/>
      <c r="BI44" s="34"/>
      <c r="BM44" s="78"/>
      <c r="BN44" s="43"/>
      <c r="BO44" s="31"/>
      <c r="BP44" s="31"/>
      <c r="BQ44" s="43"/>
      <c r="BR44" s="31"/>
      <c r="BS44" s="31"/>
      <c r="BU44" s="31"/>
      <c r="BV44" s="31"/>
      <c r="BW44" s="43"/>
      <c r="BX44" s="31"/>
      <c r="BY44" s="31"/>
      <c r="CA44" s="31"/>
      <c r="CB44" s="31"/>
    </row>
    <row r="45" spans="1:82" x14ac:dyDescent="0.3">
      <c r="A45" s="187" t="s">
        <v>174</v>
      </c>
      <c r="B45" s="14"/>
      <c r="C45" s="14"/>
      <c r="D45" s="11"/>
      <c r="E45" s="14"/>
      <c r="I45" s="14"/>
      <c r="J45" s="18"/>
      <c r="K45" s="14"/>
      <c r="L45" s="14"/>
      <c r="M45" s="14"/>
      <c r="N45" s="51"/>
      <c r="O45" s="14"/>
      <c r="P45" s="14"/>
      <c r="Q45" s="18"/>
      <c r="R45" s="14"/>
      <c r="S45" s="14"/>
      <c r="T45" s="19"/>
      <c r="U45" s="19"/>
      <c r="V45" s="51"/>
      <c r="W45" s="19"/>
      <c r="X45" s="19"/>
      <c r="Y45" s="19"/>
      <c r="Z45" s="19"/>
      <c r="AB45" s="19"/>
      <c r="AC45" s="19"/>
      <c r="AD45" s="18"/>
      <c r="AE45" s="19"/>
      <c r="AF45" s="19"/>
      <c r="AG45" s="18"/>
      <c r="AH45" s="11"/>
      <c r="AI45" s="11"/>
      <c r="AJ45" s="18"/>
      <c r="AK45" s="11"/>
      <c r="AL45" s="11"/>
      <c r="AM45" s="18"/>
      <c r="AN45" s="11"/>
      <c r="AO45" s="11"/>
      <c r="AP45" s="18"/>
      <c r="AQ45" s="32"/>
      <c r="AR45" s="32"/>
      <c r="AS45" s="27"/>
      <c r="AT45" s="27"/>
      <c r="AU45" s="27"/>
      <c r="AV45" s="27"/>
      <c r="AW45" s="18"/>
      <c r="AX45" s="31"/>
      <c r="AY45" s="31"/>
      <c r="AZ45" s="14"/>
      <c r="BA45" s="14"/>
      <c r="BB45" s="14"/>
      <c r="BC45" s="57"/>
      <c r="BD45" s="131"/>
      <c r="BE45" s="31"/>
      <c r="BF45" s="31"/>
      <c r="BG45" s="15" t="s">
        <v>7</v>
      </c>
      <c r="BH45" s="130"/>
      <c r="BI45" s="34"/>
      <c r="BL45" s="120">
        <v>6550</v>
      </c>
      <c r="BM45" s="78">
        <f>'Exports - Data (Raw)'!BM45/15</f>
        <v>515</v>
      </c>
      <c r="BN45" s="43"/>
      <c r="BO45" s="31"/>
      <c r="BP45" s="31">
        <f>'Exports - Data (Raw)'!BP45/15</f>
        <v>513.33333333333337</v>
      </c>
      <c r="BQ45" s="43"/>
      <c r="BR45" s="31"/>
      <c r="BS45" s="31">
        <f>'Exports - Data (Raw)'!BS45/15</f>
        <v>567.66666666666663</v>
      </c>
      <c r="BU45" s="31"/>
      <c r="BV45" s="31"/>
      <c r="BW45" s="43"/>
      <c r="BX45" s="31"/>
      <c r="BY45" s="29">
        <v>533</v>
      </c>
      <c r="CA45" s="31"/>
      <c r="CB45" s="31">
        <v>600</v>
      </c>
    </row>
    <row r="46" spans="1:82" x14ac:dyDescent="0.3">
      <c r="A46" s="187" t="s">
        <v>173</v>
      </c>
      <c r="B46" s="14"/>
      <c r="C46" s="14"/>
      <c r="D46" s="11"/>
      <c r="E46" s="14"/>
      <c r="F46" s="14"/>
      <c r="G46" s="14"/>
      <c r="H46" s="14"/>
      <c r="I46" s="14"/>
      <c r="J46" s="18"/>
      <c r="K46" s="14"/>
      <c r="L46" s="14"/>
      <c r="M46" s="14"/>
      <c r="N46" s="51"/>
      <c r="O46" s="14"/>
      <c r="P46" s="14"/>
      <c r="Q46" s="18"/>
      <c r="R46" s="14"/>
      <c r="S46" s="14"/>
      <c r="T46" s="19"/>
      <c r="U46" s="19"/>
      <c r="V46" s="51"/>
      <c r="W46" s="19"/>
      <c r="X46" s="19"/>
      <c r="Y46" s="19"/>
      <c r="Z46" s="19"/>
      <c r="AB46" s="19"/>
      <c r="AC46" s="19"/>
      <c r="AD46" s="18"/>
      <c r="AE46" s="19"/>
      <c r="AF46" s="19"/>
      <c r="AG46" s="18"/>
      <c r="AH46" s="11"/>
      <c r="AI46" s="11"/>
      <c r="AJ46" s="18"/>
      <c r="AK46" s="11"/>
      <c r="AL46" s="11"/>
      <c r="AM46" s="18"/>
      <c r="AN46" s="11"/>
      <c r="AO46" s="11"/>
      <c r="AP46" s="18"/>
      <c r="AQ46" s="32"/>
      <c r="AR46" s="32"/>
      <c r="AS46" s="27"/>
      <c r="AT46" s="27"/>
      <c r="AU46" s="27"/>
      <c r="AV46" s="27"/>
      <c r="AW46" s="18"/>
      <c r="AX46" s="31"/>
      <c r="AY46" s="31"/>
      <c r="AZ46" s="14"/>
      <c r="BA46" s="14"/>
      <c r="BB46" s="14"/>
      <c r="BC46" s="57"/>
      <c r="BD46" s="131"/>
      <c r="BE46" s="31"/>
      <c r="BF46" s="30"/>
      <c r="BG46" s="15" t="s">
        <v>7</v>
      </c>
      <c r="BH46" s="130"/>
      <c r="BI46" s="34"/>
      <c r="BL46" s="120">
        <v>6000</v>
      </c>
      <c r="BM46" s="78">
        <f>'Exports - Data (Raw)'!BM46/15</f>
        <v>1000</v>
      </c>
      <c r="BN46" s="43"/>
      <c r="BO46" s="31"/>
      <c r="BP46" s="31">
        <f>'Exports - Data (Raw)'!BP46/15</f>
        <v>350.66666666666669</v>
      </c>
      <c r="BQ46" s="43"/>
      <c r="BR46" s="31"/>
      <c r="BS46" s="31">
        <f>'Exports - Data (Raw)'!BS46/15</f>
        <v>1313.3333333333333</v>
      </c>
      <c r="BU46" s="31"/>
      <c r="BV46" s="31"/>
      <c r="BW46" s="43"/>
      <c r="BX46" s="31"/>
      <c r="BY46" s="31">
        <v>133</v>
      </c>
      <c r="CA46" s="31"/>
      <c r="CB46" s="31">
        <v>467</v>
      </c>
    </row>
    <row r="47" spans="1:82" ht="15.9" customHeight="1" x14ac:dyDescent="0.3">
      <c r="A47" s="20" t="s">
        <v>35</v>
      </c>
      <c r="B47" s="14"/>
      <c r="C47" s="14">
        <f>'Exports - Data (Raw)'!C47/15</f>
        <v>29.333333333333332</v>
      </c>
      <c r="D47" s="11"/>
      <c r="E47" s="14">
        <f>'Exports - Data (Raw)'!E47/15</f>
        <v>566.66666666666663</v>
      </c>
      <c r="F47" s="14"/>
      <c r="G47" s="14"/>
      <c r="H47" s="14"/>
      <c r="I47" s="14">
        <f>'Exports - Data (Raw)'!I47/15</f>
        <v>611.33333333333337</v>
      </c>
      <c r="J47" s="18"/>
      <c r="K47" s="14">
        <f>'Exports - Data (Raw)'!K47/15</f>
        <v>974</v>
      </c>
      <c r="L47" s="14"/>
      <c r="M47" s="14"/>
      <c r="N47" s="51"/>
      <c r="O47" s="14"/>
      <c r="P47" s="14"/>
      <c r="Q47" s="18"/>
      <c r="R47" s="14"/>
      <c r="S47" s="14"/>
      <c r="T47" s="19"/>
      <c r="U47" s="19"/>
      <c r="V47" s="51"/>
      <c r="W47" s="19"/>
      <c r="X47" s="19"/>
      <c r="Y47" s="19"/>
      <c r="Z47" s="19">
        <v>875</v>
      </c>
      <c r="AB47" s="19"/>
      <c r="AC47" s="19">
        <v>750</v>
      </c>
      <c r="AD47" s="18"/>
      <c r="AE47" s="19"/>
      <c r="AF47" s="19">
        <v>603</v>
      </c>
      <c r="AG47" s="51"/>
      <c r="AH47" s="14"/>
      <c r="AI47" s="14">
        <v>625</v>
      </c>
      <c r="AJ47" s="51"/>
      <c r="AK47" s="14"/>
      <c r="AL47" s="14"/>
      <c r="AM47" s="18"/>
      <c r="AN47" s="14"/>
      <c r="AO47" s="14"/>
      <c r="AP47" s="18"/>
      <c r="AQ47" s="32"/>
      <c r="AR47" s="32"/>
      <c r="AS47" s="27"/>
      <c r="AT47" s="27"/>
      <c r="AU47" s="27"/>
      <c r="AV47" s="27"/>
      <c r="AW47" s="18"/>
      <c r="AX47" s="31"/>
      <c r="AY47" s="31"/>
      <c r="AZ47" s="14"/>
      <c r="BA47" s="14"/>
      <c r="BB47" s="14"/>
      <c r="BC47" s="57"/>
      <c r="BD47" s="131"/>
      <c r="BE47" s="31"/>
      <c r="BF47" s="30"/>
      <c r="BH47" s="130"/>
      <c r="BI47" s="34"/>
      <c r="BM47" s="78"/>
      <c r="BN47" s="43"/>
      <c r="BO47" s="31"/>
      <c r="BP47" s="31"/>
      <c r="BQ47" s="43"/>
      <c r="BR47" s="31"/>
      <c r="BS47" s="31"/>
      <c r="BU47" s="31"/>
      <c r="BV47" s="31"/>
      <c r="BW47" s="43"/>
      <c r="BX47" s="31"/>
      <c r="BY47" s="31"/>
      <c r="CA47" s="31"/>
      <c r="CB47" s="31"/>
    </row>
    <row r="48" spans="1:82" ht="15.9" customHeight="1" x14ac:dyDescent="0.3">
      <c r="A48" s="187" t="s">
        <v>170</v>
      </c>
      <c r="B48" s="14"/>
      <c r="C48" s="14"/>
      <c r="D48" s="11"/>
      <c r="E48" s="14"/>
      <c r="F48" s="11"/>
      <c r="G48" s="11"/>
      <c r="H48" s="11"/>
      <c r="I48" s="14"/>
      <c r="J48" s="11"/>
      <c r="K48" s="14"/>
      <c r="L48" s="14"/>
      <c r="M48" s="14"/>
      <c r="N48" s="51"/>
      <c r="O48" s="14"/>
      <c r="P48" s="14"/>
      <c r="Q48" s="18"/>
      <c r="R48" s="14"/>
      <c r="S48" s="14"/>
      <c r="T48" s="19"/>
      <c r="U48" s="19"/>
      <c r="V48" s="51"/>
      <c r="W48" s="19"/>
      <c r="X48" s="19"/>
      <c r="Y48" s="19"/>
      <c r="Z48" s="19"/>
      <c r="AB48" s="19"/>
      <c r="AC48" s="19"/>
      <c r="AD48" s="18"/>
      <c r="AE48" s="19"/>
      <c r="AF48" s="19"/>
      <c r="AG48" s="51"/>
      <c r="AH48" s="14"/>
      <c r="AI48" s="14"/>
      <c r="AJ48" s="18"/>
      <c r="AK48" s="14"/>
      <c r="AL48" s="14"/>
      <c r="AM48" s="18" t="s">
        <v>7</v>
      </c>
      <c r="AN48" s="14">
        <v>187</v>
      </c>
      <c r="AO48" s="14">
        <v>166</v>
      </c>
      <c r="AP48" s="18" t="s">
        <v>7</v>
      </c>
      <c r="AQ48" s="32">
        <v>175</v>
      </c>
      <c r="AR48" s="32">
        <v>153</v>
      </c>
      <c r="AS48" s="27">
        <v>154</v>
      </c>
      <c r="AT48" s="27">
        <v>174</v>
      </c>
      <c r="AU48" s="27">
        <v>140</v>
      </c>
      <c r="AV48" s="27">
        <v>135</v>
      </c>
      <c r="AW48" s="18" t="s">
        <v>7</v>
      </c>
      <c r="AX48" s="31">
        <v>163</v>
      </c>
      <c r="AY48" s="31">
        <v>163</v>
      </c>
      <c r="AZ48" s="14">
        <v>150</v>
      </c>
      <c r="BA48" s="14">
        <v>150</v>
      </c>
      <c r="BB48" s="14">
        <v>160</v>
      </c>
      <c r="BC48" s="57">
        <f>'Exports - Data (Raw)'!BC48/15</f>
        <v>163</v>
      </c>
      <c r="BD48" s="18" t="s">
        <v>7</v>
      </c>
      <c r="BE48" s="31">
        <v>195</v>
      </c>
      <c r="BF48" s="30">
        <v>221</v>
      </c>
      <c r="BG48" s="18" t="s">
        <v>7</v>
      </c>
      <c r="BH48" s="130">
        <v>171</v>
      </c>
      <c r="BI48" s="34">
        <f>'Exports - Data (Raw)'!BI48/15</f>
        <v>193.66666666666666</v>
      </c>
      <c r="BJ48" s="4">
        <v>155</v>
      </c>
      <c r="BK48" s="4">
        <f>'Exports - Data (Raw)'!BK48/15</f>
        <v>211.2</v>
      </c>
      <c r="BM48" s="78"/>
      <c r="BN48" s="43"/>
      <c r="BO48" s="31"/>
      <c r="BP48" s="31">
        <f>'Exports - Data (Raw)'!BP48/15</f>
        <v>235</v>
      </c>
      <c r="BQ48" s="43"/>
      <c r="BR48" s="31"/>
      <c r="BS48" s="31">
        <f>'Exports - Data (Raw)'!BS48/15</f>
        <v>143.19999999999999</v>
      </c>
      <c r="BU48" s="31"/>
      <c r="BV48" s="31">
        <v>49</v>
      </c>
      <c r="BW48" s="43"/>
      <c r="BX48" s="31"/>
      <c r="BY48" s="68">
        <v>25</v>
      </c>
      <c r="CA48" s="31"/>
      <c r="CB48" s="68">
        <v>87</v>
      </c>
    </row>
    <row r="49" spans="1:82" ht="14.1" customHeight="1" x14ac:dyDescent="0.3">
      <c r="A49" s="187" t="s">
        <v>85</v>
      </c>
      <c r="B49" s="14"/>
      <c r="C49" s="14"/>
      <c r="D49" s="11"/>
      <c r="E49" s="14"/>
      <c r="F49" s="11"/>
      <c r="G49" s="11"/>
      <c r="H49" s="11"/>
      <c r="I49" s="14"/>
      <c r="J49" s="11"/>
      <c r="K49" s="14"/>
      <c r="L49" s="14"/>
      <c r="M49" s="14"/>
      <c r="N49" s="51"/>
      <c r="O49" s="14"/>
      <c r="P49" s="14"/>
      <c r="Q49" s="18"/>
      <c r="R49" s="14"/>
      <c r="S49" s="14"/>
      <c r="T49" s="19"/>
      <c r="U49" s="19"/>
      <c r="V49" s="51"/>
      <c r="W49" s="19"/>
      <c r="X49" s="19"/>
      <c r="Y49" s="19"/>
      <c r="Z49" s="19"/>
      <c r="AB49" s="19"/>
      <c r="AC49" s="19"/>
      <c r="AD49" s="18"/>
      <c r="AE49" s="19"/>
      <c r="AF49" s="19"/>
      <c r="AG49" s="51"/>
      <c r="AH49" s="14"/>
      <c r="AI49" s="14"/>
      <c r="AJ49" s="18"/>
      <c r="AK49" s="14"/>
      <c r="AL49" s="14"/>
      <c r="AM49" s="18" t="s">
        <v>7</v>
      </c>
      <c r="AN49" s="14">
        <v>164</v>
      </c>
      <c r="AO49" s="14">
        <v>121</v>
      </c>
      <c r="AP49" s="18" t="s">
        <v>7</v>
      </c>
      <c r="AQ49" s="32">
        <v>180</v>
      </c>
      <c r="AR49" s="32">
        <v>129</v>
      </c>
      <c r="AS49" s="27">
        <v>175</v>
      </c>
      <c r="AT49" s="27">
        <v>134</v>
      </c>
      <c r="AU49" s="27">
        <v>182</v>
      </c>
      <c r="AV49" s="27">
        <v>152</v>
      </c>
      <c r="AW49" s="18" t="s">
        <v>7</v>
      </c>
      <c r="AX49" s="31">
        <v>186</v>
      </c>
      <c r="AY49" s="31">
        <v>149</v>
      </c>
      <c r="AZ49" s="14">
        <v>195</v>
      </c>
      <c r="BA49" s="14">
        <v>162</v>
      </c>
      <c r="BB49" s="14">
        <v>208</v>
      </c>
      <c r="BC49" s="57">
        <f>'Exports - Data (Raw)'!BC49/15</f>
        <v>125</v>
      </c>
      <c r="BD49" s="18" t="s">
        <v>7</v>
      </c>
      <c r="BE49" s="31">
        <v>230</v>
      </c>
      <c r="BF49" s="30">
        <v>138</v>
      </c>
      <c r="BG49" s="18" t="s">
        <v>7</v>
      </c>
      <c r="BH49" s="130">
        <v>217</v>
      </c>
      <c r="BI49" s="34">
        <f>'Exports - Data (Raw)'!BI49/15</f>
        <v>126.66666666666667</v>
      </c>
      <c r="BJ49" s="4">
        <v>195</v>
      </c>
      <c r="BK49" s="4">
        <f>'Exports - Data (Raw)'!BK49/15</f>
        <v>146.26666666666668</v>
      </c>
      <c r="BL49" s="120">
        <v>37</v>
      </c>
      <c r="BM49" s="78">
        <f>'Exports - Data (Raw)'!BM49/15</f>
        <v>44.4</v>
      </c>
      <c r="BN49" s="43"/>
      <c r="BO49" s="31"/>
      <c r="BP49" s="31">
        <f>'Exports - Data (Raw)'!BP49/15</f>
        <v>149.33333333333334</v>
      </c>
      <c r="BQ49" s="43"/>
      <c r="BR49" s="31"/>
      <c r="BS49" s="31">
        <f>'Exports - Data (Raw)'!BS49/15</f>
        <v>102.33333333333333</v>
      </c>
      <c r="BU49" s="31"/>
      <c r="BV49" s="31">
        <v>120</v>
      </c>
      <c r="BW49" s="43"/>
      <c r="BX49" s="31"/>
      <c r="BY49" s="68">
        <v>152</v>
      </c>
      <c r="CA49" s="31"/>
      <c r="CB49" s="68">
        <v>127</v>
      </c>
    </row>
    <row r="50" spans="1:82" x14ac:dyDescent="0.3">
      <c r="A50" s="187" t="s">
        <v>172</v>
      </c>
      <c r="B50" s="14"/>
      <c r="C50" s="14"/>
      <c r="D50" s="11"/>
      <c r="E50" s="14"/>
      <c r="F50" s="11"/>
      <c r="G50" s="11"/>
      <c r="I50" s="14"/>
      <c r="K50" s="14"/>
      <c r="L50" s="14"/>
      <c r="N50" s="51"/>
      <c r="O50" s="14"/>
      <c r="P50" s="14"/>
      <c r="Q50" s="18"/>
      <c r="R50" s="14"/>
      <c r="S50" s="14"/>
      <c r="T50" s="19"/>
      <c r="U50" s="19"/>
      <c r="V50" s="51"/>
      <c r="W50" s="19"/>
      <c r="X50" s="19"/>
      <c r="Y50" s="19"/>
      <c r="Z50" s="19"/>
      <c r="AB50" s="19"/>
      <c r="AC50" s="19"/>
      <c r="AD50" s="18"/>
      <c r="AE50" s="19"/>
      <c r="AF50" s="19"/>
      <c r="AG50" s="51"/>
      <c r="AH50" s="14"/>
      <c r="AI50" s="14"/>
      <c r="AJ50" s="18"/>
      <c r="AK50" s="14"/>
      <c r="AL50" s="14">
        <v>942</v>
      </c>
      <c r="AM50" s="18"/>
      <c r="AN50" s="14"/>
      <c r="AO50" s="14">
        <v>659</v>
      </c>
      <c r="AP50" s="18"/>
      <c r="AQ50" s="132"/>
      <c r="AR50" s="32">
        <v>671</v>
      </c>
      <c r="AS50" s="27"/>
      <c r="AT50" s="27">
        <v>752</v>
      </c>
      <c r="AU50" s="27"/>
      <c r="AV50" s="27">
        <v>788</v>
      </c>
      <c r="AW50" s="18"/>
      <c r="AX50" s="31"/>
      <c r="AY50" s="31">
        <v>674</v>
      </c>
      <c r="AZ50" s="14"/>
      <c r="BA50" s="14">
        <v>596</v>
      </c>
      <c r="BB50" s="14"/>
      <c r="BC50" s="57">
        <f>'Exports - Data (Raw)'!BC50/15</f>
        <v>650</v>
      </c>
      <c r="BD50" s="18"/>
      <c r="BE50" s="31"/>
      <c r="BF50" s="30">
        <v>674</v>
      </c>
      <c r="BH50" s="130"/>
      <c r="BI50" s="34">
        <f>'Exports - Data (Raw)'!BI50/15</f>
        <v>677.6</v>
      </c>
      <c r="BJ50" s="4" t="s">
        <v>97</v>
      </c>
      <c r="BK50" s="4">
        <f>'Exports - Data (Raw)'!BK50/15</f>
        <v>584</v>
      </c>
      <c r="BL50" s="4" t="s">
        <v>97</v>
      </c>
      <c r="BM50" s="78">
        <f>'Exports - Data (Raw)'!BM50/15</f>
        <v>6.4</v>
      </c>
      <c r="BN50" s="43"/>
      <c r="BO50" s="31"/>
      <c r="BP50" s="31">
        <f>'Exports - Data (Raw)'!BP50/15</f>
        <v>1127.4000000000001</v>
      </c>
      <c r="BQ50" s="43"/>
      <c r="BR50" s="31"/>
      <c r="BS50" s="31">
        <f>'Exports - Data (Raw)'!BS50/15</f>
        <v>671.86666666666667</v>
      </c>
      <c r="BU50" s="31"/>
      <c r="BV50" s="31">
        <v>731</v>
      </c>
      <c r="BW50" s="43"/>
      <c r="BX50" s="31"/>
      <c r="BY50" s="30">
        <f>1031-BY48-BY49</f>
        <v>854</v>
      </c>
      <c r="CA50" s="31"/>
      <c r="CB50" s="31">
        <f>947-CB48-CB49</f>
        <v>733</v>
      </c>
      <c r="CD50" s="4">
        <v>24</v>
      </c>
    </row>
    <row r="51" spans="1:82" x14ac:dyDescent="0.3">
      <c r="A51" s="20" t="s">
        <v>14</v>
      </c>
      <c r="B51" s="14"/>
      <c r="C51" s="14"/>
      <c r="D51" s="11"/>
      <c r="E51" s="14">
        <f>'Exports - Data (Raw)'!E51/15</f>
        <v>50</v>
      </c>
      <c r="F51" s="14"/>
      <c r="G51" s="14"/>
      <c r="H51" s="14"/>
      <c r="I51" s="14">
        <f>'Exports - Data (Raw)'!I51/15</f>
        <v>123.33333333333333</v>
      </c>
      <c r="J51" s="18"/>
      <c r="K51" s="14">
        <f>'Exports - Data (Raw)'!K51/15</f>
        <v>68</v>
      </c>
      <c r="L51" s="14"/>
      <c r="M51" s="14"/>
      <c r="N51" s="51"/>
      <c r="O51" s="14"/>
      <c r="P51" s="14"/>
      <c r="Q51" s="18"/>
      <c r="R51" s="70"/>
      <c r="S51" s="14"/>
      <c r="T51" s="19"/>
      <c r="U51" s="19"/>
      <c r="V51" s="51"/>
      <c r="W51" s="19"/>
      <c r="X51" s="19"/>
      <c r="Y51" s="19"/>
      <c r="Z51" s="19"/>
      <c r="AB51" s="19"/>
      <c r="AC51" s="19"/>
      <c r="AD51" s="18"/>
      <c r="AE51" s="19"/>
      <c r="AF51" s="19"/>
      <c r="AG51" s="51"/>
      <c r="AH51" s="14"/>
      <c r="AI51" s="14"/>
      <c r="AJ51" s="18"/>
      <c r="AK51" s="14"/>
      <c r="AL51" s="14"/>
      <c r="AM51" s="18"/>
      <c r="AN51" s="14"/>
      <c r="AO51" s="14"/>
      <c r="AP51" s="18"/>
      <c r="AQ51" s="11"/>
      <c r="AR51" s="11"/>
      <c r="AS51" s="27"/>
      <c r="AT51" s="27"/>
      <c r="AU51" s="27"/>
      <c r="AV51" s="27"/>
      <c r="AW51" s="18"/>
      <c r="AX51" s="31"/>
      <c r="AY51" s="31"/>
      <c r="AZ51" s="14"/>
      <c r="BA51" s="14"/>
      <c r="BB51" s="14"/>
      <c r="BC51" s="57"/>
      <c r="BD51" s="18"/>
      <c r="BE51" s="31"/>
      <c r="BF51" s="30"/>
      <c r="BH51" s="130"/>
      <c r="BI51" s="34"/>
      <c r="BM51" s="78">
        <f>'Exports - Data (Raw)'!BM51/15</f>
        <v>167.33333333333334</v>
      </c>
      <c r="BN51" s="43"/>
      <c r="BO51" s="31"/>
      <c r="BP51" s="31">
        <f>'Exports - Data (Raw)'!BP51/15</f>
        <v>245.6</v>
      </c>
      <c r="BQ51" s="43"/>
      <c r="BR51" s="31"/>
      <c r="BS51" s="31">
        <f>'Exports - Data (Raw)'!BS51/15</f>
        <v>331.33333333333331</v>
      </c>
      <c r="BU51" s="31"/>
      <c r="BV51" s="31">
        <v>407</v>
      </c>
      <c r="BW51" s="43"/>
      <c r="BX51" s="31"/>
      <c r="BY51" s="30">
        <v>458</v>
      </c>
      <c r="CA51" s="31"/>
      <c r="CB51" s="31">
        <v>520</v>
      </c>
    </row>
    <row r="52" spans="1:82" x14ac:dyDescent="0.3">
      <c r="A52" s="71" t="s">
        <v>175</v>
      </c>
      <c r="B52" s="11"/>
      <c r="C52" s="14"/>
      <c r="D52" s="11"/>
      <c r="E52" s="14"/>
      <c r="F52" s="14"/>
      <c r="G52" s="14"/>
      <c r="H52" s="14"/>
      <c r="I52" s="14">
        <f>'Exports - Data (Raw)'!I52/15</f>
        <v>293.33333333333331</v>
      </c>
      <c r="J52" s="18"/>
      <c r="K52" s="14">
        <f>'Exports - Data (Raw)'!K52/15</f>
        <v>76.666666666666671</v>
      </c>
      <c r="L52" s="14"/>
      <c r="M52" s="14"/>
      <c r="N52" s="51"/>
      <c r="O52" s="14"/>
      <c r="P52" s="14"/>
      <c r="Q52" s="18"/>
      <c r="R52" s="70"/>
      <c r="S52" s="14"/>
      <c r="T52" s="19"/>
      <c r="U52" s="19"/>
      <c r="V52" s="51"/>
      <c r="W52" s="19"/>
      <c r="X52" s="19"/>
      <c r="Y52" s="19"/>
      <c r="Z52" s="19"/>
      <c r="AB52" s="19"/>
      <c r="AC52" s="19"/>
      <c r="AD52" s="18"/>
      <c r="AE52" s="19"/>
      <c r="AF52" s="19"/>
      <c r="AG52" s="51"/>
      <c r="AH52" s="14"/>
      <c r="AI52" s="14"/>
      <c r="AJ52" s="18"/>
      <c r="AK52" s="14"/>
      <c r="AL52" s="14"/>
      <c r="AM52" s="18"/>
      <c r="AN52" s="14"/>
      <c r="AO52" s="14"/>
      <c r="AP52" s="18"/>
      <c r="AQ52" s="132"/>
      <c r="AR52" s="32"/>
      <c r="AS52" s="27"/>
      <c r="AT52" s="27"/>
      <c r="AU52" s="27"/>
      <c r="AV52" s="27"/>
      <c r="AW52" s="18"/>
      <c r="AX52" s="31"/>
      <c r="AY52" s="31"/>
      <c r="AZ52" s="14"/>
      <c r="BA52" s="14"/>
      <c r="BB52" s="14"/>
      <c r="BC52" s="57"/>
      <c r="BD52" s="18"/>
      <c r="BE52" s="31"/>
      <c r="BF52" s="31"/>
      <c r="BH52" s="130"/>
      <c r="BI52" s="34"/>
      <c r="BM52" s="78"/>
      <c r="BN52" s="43"/>
      <c r="BO52" s="31"/>
      <c r="BP52" s="31"/>
      <c r="BQ52" s="43"/>
      <c r="BR52" s="31"/>
      <c r="BS52" s="31"/>
      <c r="BU52" s="31"/>
      <c r="BV52" s="31"/>
      <c r="BW52" s="43"/>
      <c r="BX52" s="31"/>
      <c r="BY52" s="31"/>
      <c r="CA52" s="31"/>
      <c r="CB52" s="31"/>
    </row>
    <row r="53" spans="1:82" x14ac:dyDescent="0.3">
      <c r="A53" s="224" t="s">
        <v>296</v>
      </c>
      <c r="B53" s="11"/>
      <c r="C53" s="14"/>
      <c r="D53" s="11"/>
      <c r="E53" s="14"/>
      <c r="F53" s="14"/>
      <c r="G53" s="14"/>
      <c r="H53" s="14"/>
      <c r="I53" s="14">
        <f>'Exports - Data (Raw)'!I53/15</f>
        <v>73.333333333333329</v>
      </c>
      <c r="J53" s="18"/>
      <c r="K53" s="14">
        <f>'Exports - Data (Raw)'!K53/15</f>
        <v>63.333333333333336</v>
      </c>
      <c r="L53" s="14"/>
      <c r="M53" s="14"/>
      <c r="N53" s="51"/>
      <c r="O53" s="14"/>
      <c r="P53" s="14"/>
      <c r="Q53" s="18"/>
      <c r="R53" s="70"/>
      <c r="S53" s="14"/>
      <c r="T53" s="19"/>
      <c r="U53" s="19"/>
      <c r="V53" s="51"/>
      <c r="W53" s="19"/>
      <c r="X53" s="19"/>
      <c r="Y53" s="19"/>
      <c r="Z53" s="19"/>
      <c r="AB53" s="19"/>
      <c r="AC53" s="19"/>
      <c r="AD53" s="18"/>
      <c r="AE53" s="19"/>
      <c r="AF53" s="19"/>
      <c r="AG53" s="51"/>
      <c r="AH53" s="14"/>
      <c r="AI53" s="14"/>
      <c r="AJ53" s="18"/>
      <c r="AK53" s="14"/>
      <c r="AL53" s="14"/>
      <c r="AM53" s="18"/>
      <c r="AN53" s="14"/>
      <c r="AO53" s="14"/>
      <c r="AP53" s="18"/>
      <c r="AQ53" s="132"/>
      <c r="AR53" s="32"/>
      <c r="AS53" s="27"/>
      <c r="AT53" s="27"/>
      <c r="AU53" s="27"/>
      <c r="AV53" s="27"/>
      <c r="AW53" s="18"/>
      <c r="AX53" s="31"/>
      <c r="AY53" s="31"/>
      <c r="AZ53" s="14"/>
      <c r="BA53" s="14"/>
      <c r="BB53" s="14"/>
      <c r="BC53" s="57"/>
      <c r="BD53" s="18"/>
      <c r="BE53" s="31"/>
      <c r="BF53" s="30"/>
      <c r="BH53" s="130"/>
      <c r="BI53" s="34"/>
      <c r="BM53" s="78">
        <f>'Exports - Data (Raw)'!BM53/15</f>
        <v>420</v>
      </c>
      <c r="BN53" s="43"/>
      <c r="BO53" s="31"/>
      <c r="BP53" s="31">
        <f>'Exports - Data (Raw)'!BP53/15</f>
        <v>7967.666666666667</v>
      </c>
      <c r="BQ53" s="43"/>
      <c r="BR53" s="31"/>
      <c r="BS53" s="31"/>
      <c r="BU53" s="31"/>
      <c r="BV53" s="31"/>
      <c r="BW53" s="43"/>
      <c r="BX53" s="31"/>
      <c r="BY53" s="31"/>
      <c r="CA53" s="31"/>
      <c r="CB53" s="31"/>
    </row>
    <row r="54" spans="1:82" x14ac:dyDescent="0.3">
      <c r="A54" s="187" t="s">
        <v>385</v>
      </c>
      <c r="B54" s="11"/>
      <c r="C54" s="14"/>
      <c r="D54" s="11"/>
      <c r="E54" s="14"/>
      <c r="F54" s="14"/>
      <c r="G54" s="14"/>
      <c r="H54" s="14"/>
      <c r="I54" s="14"/>
      <c r="J54" s="18"/>
      <c r="K54" s="14">
        <f>'Exports - Data (Raw)'!K54/15</f>
        <v>206.66666666666666</v>
      </c>
      <c r="L54" s="14"/>
      <c r="M54" s="14"/>
      <c r="N54" s="51"/>
      <c r="O54" s="14"/>
      <c r="P54" s="14"/>
      <c r="Q54" s="18"/>
      <c r="R54" s="70"/>
      <c r="S54" s="14"/>
      <c r="T54" s="19"/>
      <c r="U54" s="19"/>
      <c r="V54" s="51"/>
      <c r="W54" s="19"/>
      <c r="X54" s="19"/>
      <c r="Y54" s="19"/>
      <c r="Z54" s="19"/>
      <c r="AB54" s="19"/>
      <c r="AC54" s="19"/>
      <c r="AD54" s="18"/>
      <c r="AE54" s="19"/>
      <c r="AF54" s="19"/>
      <c r="AG54" s="51"/>
      <c r="AH54" s="14"/>
      <c r="AI54" s="14"/>
      <c r="AJ54" s="18"/>
      <c r="AK54" s="14"/>
      <c r="AL54" s="14"/>
      <c r="AM54" s="18"/>
      <c r="AN54" s="14"/>
      <c r="AO54" s="14"/>
      <c r="AP54" s="18"/>
      <c r="AQ54" s="132"/>
      <c r="AR54" s="32"/>
      <c r="AS54" s="27"/>
      <c r="AT54" s="27"/>
      <c r="AU54" s="27"/>
      <c r="AV54" s="27"/>
      <c r="AW54" s="18"/>
      <c r="AX54" s="31"/>
      <c r="AY54" s="31"/>
      <c r="AZ54" s="14"/>
      <c r="BA54" s="14"/>
      <c r="BB54" s="14"/>
      <c r="BC54" s="57"/>
      <c r="BD54" s="18"/>
      <c r="BE54" s="31"/>
      <c r="BF54" s="30"/>
      <c r="BH54" s="33"/>
      <c r="BI54" s="34"/>
      <c r="BM54" s="78">
        <f>'Exports - Data (Raw)'!BM54/15</f>
        <v>2033.3333333333333</v>
      </c>
      <c r="BN54" s="43"/>
      <c r="BO54" s="31"/>
      <c r="BP54" s="31">
        <f>'Exports - Data (Raw)'!BP54/15</f>
        <v>2200</v>
      </c>
      <c r="BQ54" s="43"/>
      <c r="BR54" s="31"/>
      <c r="BS54" s="31">
        <f>'Exports - Data (Raw)'!BS54/15</f>
        <v>1966.6666666666667</v>
      </c>
      <c r="BU54" s="31"/>
      <c r="BV54" s="31">
        <v>767</v>
      </c>
      <c r="BW54" s="43"/>
      <c r="BX54" s="31"/>
      <c r="BY54" s="30">
        <v>1000</v>
      </c>
      <c r="CA54" s="31"/>
      <c r="CB54" s="31">
        <v>1093</v>
      </c>
    </row>
    <row r="55" spans="1:82" x14ac:dyDescent="0.3">
      <c r="A55" s="11" t="s">
        <v>50</v>
      </c>
      <c r="B55" s="14"/>
      <c r="C55" s="14">
        <f>'Exports - Data (Raw)'!C55/15</f>
        <v>5046.666666666667</v>
      </c>
      <c r="D55" s="11"/>
      <c r="E55" s="14">
        <f>'Exports - Data (Raw)'!E55/15</f>
        <v>6495.333333333333</v>
      </c>
      <c r="F55" s="14"/>
      <c r="G55" s="14"/>
      <c r="H55" s="14"/>
      <c r="I55" s="14">
        <f>'Exports - Data (Raw)'!I55/15</f>
        <v>18617.333333333332</v>
      </c>
      <c r="J55" s="18"/>
      <c r="K55" s="14">
        <f>'Exports - Data (Raw)'!K55/15</f>
        <v>15735</v>
      </c>
      <c r="L55" s="14"/>
      <c r="M55" s="14"/>
      <c r="N55" s="18" t="s">
        <v>7</v>
      </c>
      <c r="O55" s="14">
        <v>68000</v>
      </c>
      <c r="P55" s="14">
        <v>20962</v>
      </c>
      <c r="Q55" s="18" t="s">
        <v>7</v>
      </c>
      <c r="R55" s="70">
        <v>55000</v>
      </c>
      <c r="S55" s="14">
        <v>20684</v>
      </c>
      <c r="T55" s="19"/>
      <c r="U55" s="19"/>
      <c r="V55" s="51" t="s">
        <v>7</v>
      </c>
      <c r="W55" s="19">
        <v>46350</v>
      </c>
      <c r="X55" s="19">
        <v>19689</v>
      </c>
      <c r="Y55" s="19">
        <v>67000</v>
      </c>
      <c r="Z55" s="19">
        <v>28953</v>
      </c>
      <c r="AA55" s="18" t="s">
        <v>7</v>
      </c>
      <c r="AB55" s="19">
        <v>67500</v>
      </c>
      <c r="AC55" s="19">
        <v>30396</v>
      </c>
      <c r="AD55" s="18" t="s">
        <v>7</v>
      </c>
      <c r="AE55" s="19">
        <v>74400</v>
      </c>
      <c r="AF55" s="19">
        <v>28469</v>
      </c>
      <c r="AG55" s="18" t="s">
        <v>7</v>
      </c>
      <c r="AH55" s="14">
        <v>70500</v>
      </c>
      <c r="AI55" s="14">
        <v>29370</v>
      </c>
      <c r="AJ55" s="18"/>
      <c r="AK55" s="14"/>
      <c r="AL55" s="14"/>
      <c r="AM55" s="18"/>
      <c r="AN55" s="14"/>
      <c r="AO55" s="14"/>
      <c r="AP55" s="18"/>
      <c r="AQ55" s="132"/>
      <c r="AR55" s="32"/>
      <c r="AS55" s="27"/>
      <c r="AT55" s="27">
        <v>53105</v>
      </c>
      <c r="AU55" s="27"/>
      <c r="AV55" s="27">
        <v>27962</v>
      </c>
      <c r="AW55" s="18"/>
      <c r="AX55" s="31"/>
      <c r="AY55" s="31">
        <v>22914</v>
      </c>
      <c r="AZ55" s="14"/>
      <c r="BA55" s="14">
        <v>15067</v>
      </c>
      <c r="BB55" s="14"/>
      <c r="BC55" s="57">
        <f>'Exports - Data (Raw)'!BC55/15</f>
        <v>41902</v>
      </c>
      <c r="BD55" s="18"/>
      <c r="BE55" s="29">
        <v>92600</v>
      </c>
      <c r="BF55" s="30">
        <v>38116</v>
      </c>
      <c r="BH55" s="130"/>
      <c r="BI55" s="34"/>
      <c r="BM55" s="78"/>
      <c r="BN55" s="43"/>
      <c r="BO55" s="31"/>
      <c r="BP55" s="31"/>
      <c r="BQ55" s="43"/>
      <c r="BR55" s="31"/>
      <c r="BS55" s="31"/>
      <c r="BU55" s="31"/>
      <c r="BV55" s="31"/>
      <c r="BW55" s="43"/>
      <c r="BX55" s="31"/>
      <c r="BY55" s="31"/>
      <c r="CA55" s="31"/>
      <c r="CB55" s="31"/>
    </row>
    <row r="56" spans="1:82" x14ac:dyDescent="0.3">
      <c r="A56" s="187" t="s">
        <v>86</v>
      </c>
      <c r="B56" s="14"/>
      <c r="C56" s="14"/>
      <c r="D56" s="11"/>
      <c r="E56" s="14"/>
      <c r="I56" s="14"/>
      <c r="K56" s="14"/>
      <c r="L56" s="14"/>
      <c r="N56" s="51"/>
      <c r="O56" s="14"/>
      <c r="P56" s="14"/>
      <c r="Q56" s="18"/>
      <c r="R56" s="14"/>
      <c r="S56" s="14"/>
      <c r="T56" s="19"/>
      <c r="U56" s="19"/>
      <c r="V56" s="51"/>
      <c r="W56" s="19"/>
      <c r="X56" s="19"/>
      <c r="Y56" s="19"/>
      <c r="Z56" s="19"/>
      <c r="AB56" s="19"/>
      <c r="AC56" s="19"/>
      <c r="AD56" s="18"/>
      <c r="AE56" s="19"/>
      <c r="AF56" s="19"/>
      <c r="AG56" s="51"/>
      <c r="AH56" s="14"/>
      <c r="AI56" s="14"/>
      <c r="AJ56" s="18" t="s">
        <v>7</v>
      </c>
      <c r="AK56" s="14">
        <v>11000</v>
      </c>
      <c r="AL56" s="14">
        <v>3235</v>
      </c>
      <c r="AM56" s="18" t="s">
        <v>7</v>
      </c>
      <c r="AN56" s="14">
        <v>9750</v>
      </c>
      <c r="AO56" s="14">
        <v>3962</v>
      </c>
      <c r="AP56" s="18" t="s">
        <v>7</v>
      </c>
      <c r="AQ56" s="32">
        <v>10200</v>
      </c>
      <c r="AR56" s="32">
        <v>3506</v>
      </c>
      <c r="AS56" s="27"/>
      <c r="AT56" s="27"/>
      <c r="AU56" s="27"/>
      <c r="AV56" s="27"/>
      <c r="AW56" s="18"/>
      <c r="AX56" s="31"/>
      <c r="AY56" s="31"/>
      <c r="AZ56" s="14"/>
      <c r="BA56" s="14"/>
      <c r="BB56" s="14"/>
      <c r="BC56" s="57"/>
      <c r="BD56" s="18"/>
      <c r="BE56" s="31"/>
      <c r="BF56" s="31"/>
      <c r="BG56" s="18" t="s">
        <v>7</v>
      </c>
      <c r="BH56" s="38">
        <v>13750</v>
      </c>
      <c r="BI56" s="34">
        <f>'Exports - Data (Raw)'!BI56/15</f>
        <v>4354</v>
      </c>
      <c r="BJ56" s="4">
        <v>18600</v>
      </c>
      <c r="BK56" s="4">
        <f>'Exports - Data (Raw)'!BK56/15</f>
        <v>6200</v>
      </c>
      <c r="BL56" s="4">
        <v>1750</v>
      </c>
      <c r="BM56" s="78">
        <f>'Exports - Data (Raw)'!BM56/15</f>
        <v>700</v>
      </c>
      <c r="BN56" s="18" t="s">
        <v>7</v>
      </c>
      <c r="BO56" s="31">
        <v>2637</v>
      </c>
      <c r="BP56" s="31">
        <f>'Exports - Data (Raw)'!BP56/15</f>
        <v>1330</v>
      </c>
      <c r="BQ56" s="18" t="s">
        <v>7</v>
      </c>
      <c r="BR56" s="31">
        <v>3300</v>
      </c>
      <c r="BS56" s="31">
        <f>'Exports - Data (Raw)'!BS56/15</f>
        <v>1710</v>
      </c>
      <c r="BT56" s="18" t="s">
        <v>7</v>
      </c>
      <c r="BU56" s="31">
        <v>2360</v>
      </c>
      <c r="BV56" s="31">
        <v>1246</v>
      </c>
      <c r="BW56" s="18" t="s">
        <v>12</v>
      </c>
      <c r="BX56" s="31">
        <v>233</v>
      </c>
      <c r="BY56" s="31">
        <v>1397</v>
      </c>
      <c r="BZ56" s="133" t="s">
        <v>12</v>
      </c>
      <c r="CA56" s="31">
        <v>141</v>
      </c>
      <c r="CB56" s="31">
        <v>927</v>
      </c>
      <c r="CC56" s="4">
        <v>140</v>
      </c>
      <c r="CD56" s="4">
        <v>860</v>
      </c>
    </row>
    <row r="57" spans="1:82" x14ac:dyDescent="0.3">
      <c r="A57" s="187" t="s">
        <v>87</v>
      </c>
      <c r="B57" s="14"/>
      <c r="C57" s="14"/>
      <c r="D57" s="11"/>
      <c r="E57" s="14"/>
      <c r="I57" s="14"/>
      <c r="K57" s="14"/>
      <c r="L57" s="14"/>
      <c r="N57" s="51"/>
      <c r="O57" s="14"/>
      <c r="P57" s="14"/>
      <c r="Q57" s="18"/>
      <c r="R57" s="14"/>
      <c r="S57" s="14"/>
      <c r="T57" s="19"/>
      <c r="U57" s="19"/>
      <c r="V57" s="51"/>
      <c r="W57" s="19"/>
      <c r="X57" s="19"/>
      <c r="Y57" s="19"/>
      <c r="Z57" s="19"/>
      <c r="AB57" s="19"/>
      <c r="AC57" s="19"/>
      <c r="AD57" s="18"/>
      <c r="AE57" s="19"/>
      <c r="AF57" s="19"/>
      <c r="AG57" s="51"/>
      <c r="AH57" s="14"/>
      <c r="AI57" s="14"/>
      <c r="AJ57" s="18" t="s">
        <v>7</v>
      </c>
      <c r="AK57" s="14">
        <v>1720</v>
      </c>
      <c r="AL57" s="14">
        <v>332</v>
      </c>
      <c r="AM57" s="18" t="s">
        <v>7</v>
      </c>
      <c r="AN57" s="14">
        <v>1400</v>
      </c>
      <c r="AO57" s="14">
        <v>331</v>
      </c>
      <c r="AP57" s="18" t="s">
        <v>7</v>
      </c>
      <c r="AQ57" s="32">
        <v>1470</v>
      </c>
      <c r="AR57" s="32">
        <v>344</v>
      </c>
      <c r="AS57" s="27"/>
      <c r="AT57" s="27"/>
      <c r="AU57" s="27"/>
      <c r="AV57" s="27"/>
      <c r="AW57" s="18"/>
      <c r="AX57" s="31"/>
      <c r="AY57" s="31"/>
      <c r="AZ57" s="14"/>
      <c r="BA57" s="14"/>
      <c r="BB57" s="14"/>
      <c r="BC57" s="57"/>
      <c r="BD57" s="18"/>
      <c r="BE57" s="31"/>
      <c r="BF57" s="31"/>
      <c r="BG57" s="18" t="s">
        <v>7</v>
      </c>
      <c r="BH57" s="38">
        <v>1230</v>
      </c>
      <c r="BI57" s="34">
        <f>'Exports - Data (Raw)'!BI57/15</f>
        <v>266</v>
      </c>
      <c r="BJ57" s="4">
        <v>1500</v>
      </c>
      <c r="BK57" s="4">
        <f>'Exports - Data (Raw)'!BK57/15</f>
        <v>325.06666666666666</v>
      </c>
      <c r="BM57" s="78"/>
      <c r="BN57" s="18" t="s">
        <v>7</v>
      </c>
      <c r="BO57" s="31">
        <v>500</v>
      </c>
      <c r="BP57" s="31">
        <f>'Exports - Data (Raw)'!BP57/15</f>
        <v>166.66666666666666</v>
      </c>
      <c r="BQ57" s="18" t="s">
        <v>7</v>
      </c>
      <c r="BR57" s="31">
        <v>1631</v>
      </c>
      <c r="BS57" s="31">
        <f>'Exports - Data (Raw)'!BS57/15</f>
        <v>638</v>
      </c>
      <c r="BT57" s="18"/>
      <c r="BU57" s="31"/>
      <c r="BV57" s="31"/>
      <c r="BW57" s="18" t="s">
        <v>12</v>
      </c>
      <c r="BX57" s="68">
        <v>1260</v>
      </c>
      <c r="BY57" s="30">
        <v>280</v>
      </c>
      <c r="BZ57" s="18" t="s">
        <v>12</v>
      </c>
      <c r="CA57" s="68">
        <v>1500</v>
      </c>
      <c r="CB57" s="31">
        <v>334</v>
      </c>
    </row>
    <row r="58" spans="1:82" x14ac:dyDescent="0.3">
      <c r="A58" s="187" t="s">
        <v>88</v>
      </c>
      <c r="B58" s="14"/>
      <c r="C58" s="14"/>
      <c r="D58" s="11"/>
      <c r="E58" s="14"/>
      <c r="I58" s="14"/>
      <c r="K58" s="14"/>
      <c r="L58" s="14"/>
      <c r="M58" s="14"/>
      <c r="N58" s="51"/>
      <c r="O58" s="14"/>
      <c r="P58" s="14"/>
      <c r="Q58" s="18"/>
      <c r="R58" s="14"/>
      <c r="S58" s="14"/>
      <c r="T58" s="19"/>
      <c r="U58" s="19"/>
      <c r="V58" s="51"/>
      <c r="W58" s="19"/>
      <c r="X58" s="19"/>
      <c r="Y58" s="19"/>
      <c r="Z58" s="19"/>
      <c r="AB58" s="19"/>
      <c r="AC58" s="19"/>
      <c r="AD58" s="18"/>
      <c r="AE58" s="19"/>
      <c r="AF58" s="19"/>
      <c r="AG58" s="51"/>
      <c r="AH58" s="14"/>
      <c r="AI58" s="14"/>
      <c r="AJ58" s="18" t="s">
        <v>7</v>
      </c>
      <c r="AK58" s="14">
        <v>83850</v>
      </c>
      <c r="AL58" s="14">
        <v>35529</v>
      </c>
      <c r="AM58" s="18" t="s">
        <v>7</v>
      </c>
      <c r="AN58" s="69">
        <v>65345</v>
      </c>
      <c r="AO58" s="14">
        <v>37031</v>
      </c>
      <c r="AP58" s="18" t="s">
        <v>7</v>
      </c>
      <c r="AQ58" s="32">
        <v>91900</v>
      </c>
      <c r="AR58" s="32">
        <v>41642</v>
      </c>
      <c r="AS58" s="27"/>
      <c r="AT58" s="27"/>
      <c r="AU58" s="27"/>
      <c r="AV58" s="27"/>
      <c r="AW58" s="18"/>
      <c r="AX58" s="31"/>
      <c r="AY58" s="31"/>
      <c r="AZ58" s="14"/>
      <c r="BA58" s="14"/>
      <c r="BB58" s="14"/>
      <c r="BC58" s="57"/>
      <c r="BD58" s="18"/>
      <c r="BE58" s="31"/>
      <c r="BF58" s="31"/>
      <c r="BG58" s="18" t="s">
        <v>7</v>
      </c>
      <c r="BH58" s="38">
        <v>87835</v>
      </c>
      <c r="BI58" s="34">
        <f>'Exports - Data (Raw)'!BI58/15</f>
        <v>39524.666666666664</v>
      </c>
      <c r="BJ58" s="4">
        <v>68990</v>
      </c>
      <c r="BK58" s="4">
        <f>'Exports - Data (Raw)'!BK58/15</f>
        <v>43693.666666666664</v>
      </c>
      <c r="BL58" s="4">
        <v>27936</v>
      </c>
      <c r="BM58" s="78">
        <f>'Exports - Data (Raw)'!BM58/15</f>
        <v>18493</v>
      </c>
      <c r="BN58" s="43"/>
      <c r="BO58" s="31"/>
      <c r="BP58" s="31">
        <f>'Exports - Data (Raw)'!BP58/15</f>
        <v>46200</v>
      </c>
      <c r="BQ58" s="18" t="s">
        <v>7</v>
      </c>
      <c r="BR58" s="31">
        <v>80900</v>
      </c>
      <c r="BS58" s="29">
        <f>'Exports - Data (Raw)'!BS58/15</f>
        <v>50318.066666666666</v>
      </c>
      <c r="BT58" s="18" t="s">
        <v>7</v>
      </c>
      <c r="BU58" s="31">
        <v>94407</v>
      </c>
      <c r="BV58" s="31">
        <v>55376</v>
      </c>
      <c r="BW58" s="18" t="s">
        <v>12</v>
      </c>
      <c r="BX58" s="31">
        <v>5378</v>
      </c>
      <c r="BY58" s="31">
        <v>72836</v>
      </c>
      <c r="BZ58" s="133" t="s">
        <v>12</v>
      </c>
      <c r="CA58" s="31">
        <v>4374</v>
      </c>
      <c r="CB58" s="31">
        <v>64467</v>
      </c>
      <c r="CC58" s="4">
        <v>3886</v>
      </c>
      <c r="CD58" s="4">
        <v>58300</v>
      </c>
    </row>
    <row r="59" spans="1:82" x14ac:dyDescent="0.3">
      <c r="A59" s="187" t="s">
        <v>176</v>
      </c>
      <c r="B59" s="14"/>
      <c r="C59" s="14"/>
      <c r="D59" s="11"/>
      <c r="E59" s="14"/>
      <c r="F59" s="11"/>
      <c r="G59" s="11"/>
      <c r="H59" s="11"/>
      <c r="I59" s="14"/>
      <c r="J59" s="11"/>
      <c r="K59" s="14"/>
      <c r="L59" s="14"/>
      <c r="M59" s="14"/>
      <c r="N59" s="51"/>
      <c r="O59" s="14"/>
      <c r="P59" s="14"/>
      <c r="Q59" s="18"/>
      <c r="R59" s="14"/>
      <c r="S59" s="14"/>
      <c r="T59" s="19"/>
      <c r="U59" s="19"/>
      <c r="V59" s="51"/>
      <c r="W59" s="19"/>
      <c r="X59" s="19"/>
      <c r="Y59" s="19"/>
      <c r="Z59" s="19"/>
      <c r="AB59" s="19"/>
      <c r="AC59" s="19"/>
      <c r="AD59" s="18"/>
      <c r="AE59" s="19"/>
      <c r="AF59" s="19"/>
      <c r="AG59" s="51"/>
      <c r="AH59" s="14"/>
      <c r="AI59" s="14"/>
      <c r="AJ59" s="51"/>
      <c r="AK59" s="14"/>
      <c r="AL59" s="14">
        <v>100</v>
      </c>
      <c r="AM59" s="18"/>
      <c r="AN59" s="14"/>
      <c r="AO59" s="14">
        <v>97</v>
      </c>
      <c r="AP59" s="18"/>
      <c r="AQ59" s="132"/>
      <c r="AR59" s="32">
        <v>86</v>
      </c>
      <c r="AS59" s="27"/>
      <c r="AT59" s="27"/>
      <c r="AU59" s="27"/>
      <c r="AV59" s="27"/>
      <c r="AW59" s="18"/>
      <c r="AX59" s="31"/>
      <c r="AY59" s="31"/>
      <c r="AZ59" s="14"/>
      <c r="BA59" s="14"/>
      <c r="BB59" s="14"/>
      <c r="BC59" s="57"/>
      <c r="BD59" s="131"/>
      <c r="BE59" s="31"/>
      <c r="BF59" s="30"/>
      <c r="BG59" s="18"/>
      <c r="BH59" s="130"/>
      <c r="BI59" s="34">
        <f>'Exports - Data (Raw)'!BI59/15</f>
        <v>85.333333333333329</v>
      </c>
      <c r="BK59" s="4">
        <f>'Exports - Data (Raw)'!BK59/15</f>
        <v>126.66666666666667</v>
      </c>
      <c r="BM59" s="78">
        <f>'Exports - Data (Raw)'!BM59/15</f>
        <v>8</v>
      </c>
      <c r="BN59" s="43"/>
      <c r="BO59" s="31"/>
      <c r="BP59" s="31">
        <f>'Exports - Data (Raw)'!BP59/15</f>
        <v>737.6</v>
      </c>
      <c r="BQ59" s="43"/>
      <c r="BR59" s="31"/>
      <c r="BS59" s="31">
        <f>'Exports - Data (Raw)'!BS59/15</f>
        <v>564.79999999999995</v>
      </c>
      <c r="BU59" s="31"/>
      <c r="BV59" s="31"/>
      <c r="BW59" s="43"/>
      <c r="BX59" s="31"/>
      <c r="BY59" s="30">
        <v>638</v>
      </c>
      <c r="CA59" s="31"/>
      <c r="CB59" s="31">
        <v>986</v>
      </c>
      <c r="CD59" s="4">
        <v>779</v>
      </c>
    </row>
    <row r="60" spans="1:82" x14ac:dyDescent="0.3">
      <c r="A60" s="224" t="s">
        <v>282</v>
      </c>
      <c r="B60" s="14"/>
      <c r="C60" s="14"/>
      <c r="D60" s="11"/>
      <c r="E60" s="14"/>
      <c r="F60" s="11"/>
      <c r="G60" s="11"/>
      <c r="H60" s="11"/>
      <c r="I60" s="14"/>
      <c r="J60" s="11"/>
      <c r="K60" s="14"/>
      <c r="L60" s="14"/>
      <c r="M60" s="14"/>
      <c r="N60" s="51"/>
      <c r="O60" s="14"/>
      <c r="P60" s="14"/>
      <c r="Q60" s="18"/>
      <c r="R60" s="14"/>
      <c r="S60" s="14"/>
      <c r="T60" s="19"/>
      <c r="U60" s="19"/>
      <c r="V60" s="51"/>
      <c r="W60" s="19"/>
      <c r="X60" s="19"/>
      <c r="Y60" s="19"/>
      <c r="Z60" s="19"/>
      <c r="AB60" s="19"/>
      <c r="AC60" s="19"/>
      <c r="AD60" s="18"/>
      <c r="AE60" s="19"/>
      <c r="AF60" s="19"/>
      <c r="AG60" s="51"/>
      <c r="AH60" s="14"/>
      <c r="AI60" s="14"/>
      <c r="AJ60" s="51"/>
      <c r="AK60" s="14"/>
      <c r="AL60" s="14"/>
      <c r="AM60" s="18"/>
      <c r="AN60" s="14"/>
      <c r="AO60" s="14"/>
      <c r="AP60" s="18"/>
      <c r="AQ60" s="132"/>
      <c r="AR60" s="32"/>
      <c r="AS60" s="27"/>
      <c r="AT60" s="27"/>
      <c r="AU60" s="27"/>
      <c r="AV60" s="27"/>
      <c r="AW60" s="18"/>
      <c r="AX60" s="31"/>
      <c r="AY60" s="31"/>
      <c r="AZ60" s="14"/>
      <c r="BA60" s="14"/>
      <c r="BB60" s="14"/>
      <c r="BC60" s="57"/>
      <c r="BD60" s="131"/>
      <c r="BE60" s="31"/>
      <c r="BF60" s="30"/>
      <c r="BG60" s="18"/>
      <c r="BH60" s="130"/>
      <c r="BI60" s="34"/>
      <c r="BM60" s="78"/>
      <c r="BN60" s="43"/>
      <c r="BO60" s="31"/>
      <c r="BP60" s="31"/>
      <c r="BQ60" s="43"/>
      <c r="BR60" s="31"/>
      <c r="BS60" s="31"/>
      <c r="BU60" s="31"/>
      <c r="BV60" s="31"/>
      <c r="BW60" s="43"/>
      <c r="BX60" s="31"/>
      <c r="BY60" s="30"/>
      <c r="BZ60" s="133" t="s">
        <v>12</v>
      </c>
      <c r="CB60" s="31"/>
      <c r="CC60" s="4">
        <v>6</v>
      </c>
      <c r="CD60" s="31">
        <v>60</v>
      </c>
    </row>
    <row r="61" spans="1:82" x14ac:dyDescent="0.3">
      <c r="A61" s="18" t="s">
        <v>59</v>
      </c>
      <c r="B61" s="14"/>
      <c r="C61" s="14"/>
      <c r="D61" s="11"/>
      <c r="E61" s="14">
        <f>'Exports - Data (Raw)'!E61/15</f>
        <v>3.3333333333333335</v>
      </c>
      <c r="F61" s="14"/>
      <c r="G61" s="14"/>
      <c r="H61" s="14"/>
      <c r="I61" s="14">
        <f>'Exports - Data (Raw)'!I61/15</f>
        <v>6</v>
      </c>
      <c r="J61" s="18"/>
      <c r="K61" s="14">
        <f>'Exports - Data (Raw)'!K61/15</f>
        <v>7.333333333333333</v>
      </c>
      <c r="L61" s="14"/>
      <c r="M61" s="14"/>
      <c r="N61" s="51"/>
      <c r="O61" s="14"/>
      <c r="P61" s="14"/>
      <c r="Q61" s="18"/>
      <c r="R61" s="70"/>
      <c r="S61" s="14"/>
      <c r="T61" s="19"/>
      <c r="U61" s="19"/>
      <c r="V61" s="51"/>
      <c r="W61" s="19"/>
      <c r="X61" s="19"/>
      <c r="Y61" s="19"/>
      <c r="Z61" s="19"/>
      <c r="AB61" s="19"/>
      <c r="AC61" s="19"/>
      <c r="AD61" s="18"/>
      <c r="AE61" s="19"/>
      <c r="AF61" s="19"/>
      <c r="AG61" s="51"/>
      <c r="AH61" s="14"/>
      <c r="AI61" s="14"/>
      <c r="AJ61" s="51"/>
      <c r="AK61" s="14"/>
      <c r="AL61" s="14"/>
      <c r="AM61" s="18"/>
      <c r="AN61" s="14"/>
      <c r="AO61" s="69">
        <v>17</v>
      </c>
      <c r="AP61" s="18"/>
      <c r="AQ61" s="132"/>
      <c r="AR61" s="32">
        <v>16</v>
      </c>
      <c r="AS61" s="27"/>
      <c r="AT61" s="27">
        <v>53</v>
      </c>
      <c r="AU61" s="27"/>
      <c r="AV61" s="27">
        <v>54</v>
      </c>
      <c r="AW61" s="18"/>
      <c r="AX61" s="31"/>
      <c r="AY61" s="31">
        <v>45</v>
      </c>
      <c r="AZ61" s="14"/>
      <c r="BA61" s="14">
        <v>44</v>
      </c>
      <c r="BB61" s="14"/>
      <c r="BC61" s="57">
        <f>'Exports - Data (Raw)'!BC61/15</f>
        <v>47</v>
      </c>
      <c r="BD61" s="131"/>
      <c r="BE61" s="31"/>
      <c r="BF61" s="30">
        <v>45</v>
      </c>
      <c r="BG61" s="131"/>
      <c r="BH61" s="130"/>
      <c r="BI61" s="34">
        <f>'Exports - Data (Raw)'!BI61/15</f>
        <v>42.866666666666667</v>
      </c>
      <c r="BK61" s="4">
        <f>'Exports - Data (Raw)'!BK61/15</f>
        <v>44</v>
      </c>
      <c r="BM61" s="78"/>
      <c r="BN61" s="43"/>
      <c r="BO61" s="31"/>
      <c r="BP61" s="31"/>
      <c r="BQ61" s="43"/>
      <c r="BR61" s="31"/>
      <c r="BS61" s="31"/>
      <c r="BU61" s="31"/>
      <c r="BV61" s="31"/>
      <c r="BW61" s="43"/>
      <c r="BX61" s="31"/>
      <c r="BY61" s="31"/>
      <c r="CA61" s="31"/>
      <c r="CB61" s="31"/>
    </row>
    <row r="62" spans="1:82" x14ac:dyDescent="0.3">
      <c r="A62" s="224" t="s">
        <v>283</v>
      </c>
      <c r="B62" s="14"/>
      <c r="C62" s="14"/>
      <c r="D62" s="11"/>
      <c r="E62" s="14"/>
      <c r="F62" s="14"/>
      <c r="G62" s="14"/>
      <c r="H62" s="14"/>
      <c r="I62" s="14"/>
      <c r="J62" s="18"/>
      <c r="K62" s="14"/>
      <c r="L62" s="14"/>
      <c r="M62" s="14"/>
      <c r="N62" s="51"/>
      <c r="O62" s="14"/>
      <c r="P62" s="14"/>
      <c r="Q62" s="18"/>
      <c r="R62" s="70"/>
      <c r="S62" s="14"/>
      <c r="T62" s="19"/>
      <c r="U62" s="19"/>
      <c r="V62" s="51"/>
      <c r="W62" s="19"/>
      <c r="X62" s="19"/>
      <c r="Y62" s="19"/>
      <c r="Z62" s="19"/>
      <c r="AB62" s="19"/>
      <c r="AC62" s="19"/>
      <c r="AD62" s="18"/>
      <c r="AE62" s="19"/>
      <c r="AF62" s="19"/>
      <c r="AG62" s="51"/>
      <c r="AH62" s="14"/>
      <c r="AI62" s="14"/>
      <c r="AJ62" s="51"/>
      <c r="AK62" s="14"/>
      <c r="AL62" s="14"/>
      <c r="AM62" s="18"/>
      <c r="AN62" s="14"/>
      <c r="AO62" s="69">
        <v>29</v>
      </c>
      <c r="AP62" s="18"/>
      <c r="AQ62" s="132"/>
      <c r="AR62" s="81">
        <v>31</v>
      </c>
      <c r="AS62" s="27"/>
      <c r="AT62" s="27"/>
      <c r="AU62" s="27"/>
      <c r="AV62" s="27"/>
      <c r="AW62" s="18"/>
      <c r="AX62" s="31"/>
      <c r="AY62" s="31"/>
      <c r="AZ62" s="14"/>
      <c r="BA62" s="14"/>
      <c r="BB62" s="14"/>
      <c r="BC62" s="57"/>
      <c r="BD62" s="131"/>
      <c r="BE62" s="31"/>
      <c r="BF62" s="30"/>
      <c r="BG62" s="131"/>
      <c r="BH62" s="130"/>
      <c r="BI62" s="34"/>
      <c r="BM62" s="78"/>
      <c r="BN62" s="43"/>
      <c r="BO62" s="31"/>
      <c r="BP62" s="31"/>
      <c r="BQ62" s="43"/>
      <c r="BR62" s="31"/>
      <c r="BS62" s="31"/>
      <c r="BU62" s="31"/>
      <c r="BV62" s="31"/>
      <c r="BW62" s="43"/>
      <c r="BX62" s="31"/>
      <c r="BY62" s="31"/>
      <c r="CA62" s="31"/>
      <c r="CB62" s="31"/>
    </row>
    <row r="63" spans="1:82" x14ac:dyDescent="0.3">
      <c r="A63" s="20" t="s">
        <v>37</v>
      </c>
      <c r="B63" s="14"/>
      <c r="C63" s="14"/>
      <c r="D63" s="11"/>
      <c r="E63" s="14"/>
      <c r="F63" s="14"/>
      <c r="G63" s="14"/>
      <c r="H63" s="14"/>
      <c r="I63" s="14">
        <f>'Exports - Data (Raw)'!I63/15</f>
        <v>76.666666666666671</v>
      </c>
      <c r="J63" s="18"/>
      <c r="K63" s="14">
        <f>'Exports - Data (Raw)'!K63/15</f>
        <v>86.666666666666671</v>
      </c>
      <c r="L63" s="14"/>
      <c r="M63" s="14"/>
      <c r="N63" s="51"/>
      <c r="O63" s="14"/>
      <c r="P63" s="14"/>
      <c r="Q63" s="18"/>
      <c r="R63" s="70"/>
      <c r="S63" s="14"/>
      <c r="T63" s="19"/>
      <c r="U63" s="19"/>
      <c r="V63" s="51"/>
      <c r="W63" s="19"/>
      <c r="X63" s="19"/>
      <c r="Y63" s="19"/>
      <c r="Z63" s="19"/>
      <c r="AB63" s="19"/>
      <c r="AC63" s="19">
        <v>645</v>
      </c>
      <c r="AD63" s="18"/>
      <c r="AE63" s="19"/>
      <c r="AF63" s="19">
        <v>608</v>
      </c>
      <c r="AG63" s="51"/>
      <c r="AH63" s="14"/>
      <c r="AI63" s="14">
        <v>636</v>
      </c>
      <c r="AJ63" s="51"/>
      <c r="AK63" s="14"/>
      <c r="AL63" s="14">
        <v>906</v>
      </c>
      <c r="AM63" s="18"/>
      <c r="AN63" s="14"/>
      <c r="AO63" s="14"/>
      <c r="AP63" s="18"/>
      <c r="AQ63" s="132"/>
      <c r="AR63" s="32"/>
      <c r="AS63" s="27"/>
      <c r="AT63" s="27"/>
      <c r="AU63" s="27"/>
      <c r="AV63" s="27"/>
      <c r="AW63" s="18"/>
      <c r="AX63" s="31"/>
      <c r="AY63" s="31"/>
      <c r="AZ63" s="14"/>
      <c r="BA63" s="14"/>
      <c r="BB63" s="14"/>
      <c r="BC63" s="57"/>
      <c r="BD63" s="131"/>
      <c r="BE63" s="31"/>
      <c r="BF63" s="30"/>
      <c r="BG63" s="131"/>
      <c r="BH63" s="130"/>
      <c r="BI63" s="34"/>
      <c r="BM63" s="78"/>
      <c r="BN63" s="43"/>
      <c r="BO63" s="31"/>
      <c r="BP63" s="31"/>
      <c r="BQ63" s="43"/>
      <c r="BR63" s="31"/>
      <c r="BS63" s="31"/>
      <c r="BU63" s="31"/>
      <c r="BV63" s="31"/>
      <c r="BW63" s="43"/>
      <c r="BX63" s="31"/>
      <c r="BY63" s="31"/>
      <c r="CA63" s="31"/>
      <c r="CB63" s="31"/>
    </row>
    <row r="64" spans="1:82" x14ac:dyDescent="0.3">
      <c r="A64" s="187" t="s">
        <v>177</v>
      </c>
      <c r="B64" s="11"/>
      <c r="C64" s="14"/>
      <c r="D64" s="11"/>
      <c r="E64" s="14"/>
      <c r="I64" s="14"/>
      <c r="J64" s="18"/>
      <c r="K64" s="14"/>
      <c r="L64" s="14"/>
      <c r="M64" s="14"/>
      <c r="N64" s="51"/>
      <c r="O64" s="14"/>
      <c r="P64" s="14"/>
      <c r="Q64" s="18"/>
      <c r="R64" s="70"/>
      <c r="S64" s="14"/>
      <c r="T64" s="19"/>
      <c r="U64" s="19"/>
      <c r="V64" s="51"/>
      <c r="W64" s="19"/>
      <c r="X64" s="19"/>
      <c r="Y64" s="19"/>
      <c r="Z64" s="19"/>
      <c r="AM64" s="18"/>
      <c r="AN64" s="14"/>
      <c r="AO64" s="69">
        <v>872</v>
      </c>
      <c r="AP64" s="18"/>
      <c r="AQ64" s="132"/>
      <c r="AR64" s="32">
        <v>751</v>
      </c>
      <c r="AS64" s="27"/>
      <c r="AT64" s="27">
        <v>876</v>
      </c>
      <c r="AU64" s="27"/>
      <c r="AV64" s="27">
        <v>886</v>
      </c>
      <c r="AW64" s="18"/>
      <c r="AX64" s="31"/>
      <c r="AY64" s="31">
        <v>799</v>
      </c>
      <c r="AZ64" s="14"/>
      <c r="BA64" s="14">
        <v>714</v>
      </c>
      <c r="BB64" s="14"/>
      <c r="BC64" s="57">
        <f>'Exports - Data (Raw)'!BC64/15</f>
        <v>984</v>
      </c>
      <c r="BD64" s="131"/>
      <c r="BE64" s="31"/>
      <c r="BF64" s="30">
        <v>1369</v>
      </c>
      <c r="BG64" s="131"/>
      <c r="BH64" s="130"/>
      <c r="BI64" s="34">
        <f>'Exports - Data (Raw)'!BI64/15</f>
        <v>1191.6666666666667</v>
      </c>
      <c r="BJ64" s="4" t="s">
        <v>97</v>
      </c>
      <c r="BK64" s="4">
        <f>'Exports - Data (Raw)'!BK64/15</f>
        <v>1218</v>
      </c>
      <c r="BL64" s="4" t="s">
        <v>97</v>
      </c>
      <c r="BM64" s="78">
        <f>'Exports - Data (Raw)'!BM64/15</f>
        <v>764.66666666666663</v>
      </c>
      <c r="BN64" s="43"/>
      <c r="BO64" s="31"/>
      <c r="BP64" s="31">
        <f>'Exports - Data (Raw)'!BP64/15</f>
        <v>153.33333333333334</v>
      </c>
      <c r="BQ64" s="43"/>
      <c r="BR64" s="31"/>
      <c r="BS64" s="31">
        <f>'Exports - Data (Raw)'!BS64/15</f>
        <v>648</v>
      </c>
      <c r="BU64" s="31"/>
      <c r="BV64" s="31">
        <v>424</v>
      </c>
      <c r="BW64" s="43"/>
      <c r="BX64" s="31"/>
      <c r="BY64" s="29">
        <v>5645</v>
      </c>
      <c r="CA64" s="31"/>
      <c r="CB64" s="29">
        <v>5228</v>
      </c>
      <c r="CD64" s="4">
        <v>1939</v>
      </c>
    </row>
    <row r="65" spans="1:82" x14ac:dyDescent="0.3">
      <c r="A65" s="187" t="s">
        <v>178</v>
      </c>
      <c r="B65" s="11"/>
      <c r="C65" s="14"/>
      <c r="D65" s="11"/>
      <c r="E65" s="14"/>
      <c r="F65" s="11"/>
      <c r="G65" s="11"/>
      <c r="H65" s="11"/>
      <c r="I65" s="14"/>
      <c r="J65" s="11"/>
      <c r="K65" s="14"/>
      <c r="L65" s="14"/>
      <c r="M65" s="14"/>
      <c r="N65" s="51"/>
      <c r="O65" s="14"/>
      <c r="P65" s="14"/>
      <c r="Q65" s="18"/>
      <c r="R65" s="70"/>
      <c r="S65" s="14"/>
      <c r="T65" s="19"/>
      <c r="U65" s="19"/>
      <c r="V65" s="51"/>
      <c r="W65" s="19"/>
      <c r="X65" s="19"/>
      <c r="Y65" s="19"/>
      <c r="Z65" s="19"/>
      <c r="AB65" s="19"/>
      <c r="AC65" s="19"/>
      <c r="AD65" s="18"/>
      <c r="AE65" s="19"/>
      <c r="AF65" s="19"/>
      <c r="AG65" s="51"/>
      <c r="AH65" s="14"/>
      <c r="AI65" s="14"/>
      <c r="AJ65" s="51"/>
      <c r="AK65" s="14"/>
      <c r="AL65" s="14"/>
      <c r="AM65" s="18"/>
      <c r="AN65" s="14"/>
      <c r="AO65" s="69">
        <v>17</v>
      </c>
      <c r="AP65" s="18"/>
      <c r="AQ65" s="132"/>
      <c r="AR65" s="32">
        <v>23</v>
      </c>
      <c r="AS65" s="27"/>
      <c r="AT65" s="27">
        <v>22</v>
      </c>
      <c r="AU65" s="27"/>
      <c r="AV65" s="27">
        <v>25</v>
      </c>
      <c r="AW65" s="18"/>
      <c r="AX65" s="31"/>
      <c r="AY65" s="31">
        <v>30</v>
      </c>
      <c r="AZ65" s="14"/>
      <c r="BA65" s="14">
        <v>26</v>
      </c>
      <c r="BB65" s="14"/>
      <c r="BC65" s="57">
        <f>'Exports - Data (Raw)'!BC65/15</f>
        <v>31</v>
      </c>
      <c r="BD65" s="131"/>
      <c r="BE65" s="31"/>
      <c r="BF65" s="30">
        <v>31</v>
      </c>
      <c r="BG65" s="131"/>
      <c r="BH65" s="130"/>
      <c r="BI65" s="34">
        <f>'Exports - Data (Raw)'!BI65/15</f>
        <v>37.333333333333336</v>
      </c>
      <c r="BJ65" s="4" t="s">
        <v>97</v>
      </c>
      <c r="BK65" s="4">
        <f>'Exports - Data (Raw)'!BK65/15</f>
        <v>56.333333333333336</v>
      </c>
      <c r="BL65" s="4" t="s">
        <v>97</v>
      </c>
      <c r="BM65" s="78">
        <f>'Exports - Data (Raw)'!BM65/15</f>
        <v>48</v>
      </c>
      <c r="BN65" s="43"/>
      <c r="BO65" s="31"/>
      <c r="BP65" s="31">
        <f>'Exports - Data (Raw)'!BP65/15</f>
        <v>128</v>
      </c>
      <c r="BQ65" s="43"/>
      <c r="BR65" s="31"/>
      <c r="BS65" s="31">
        <f>'Exports - Data (Raw)'!BS65/15</f>
        <v>190.66666666666666</v>
      </c>
      <c r="BU65" s="31"/>
      <c r="BV65" s="31"/>
      <c r="BW65" s="43"/>
      <c r="BX65" s="31"/>
      <c r="BY65" s="31"/>
      <c r="CA65" s="31"/>
      <c r="CB65" s="31"/>
    </row>
    <row r="66" spans="1:82" x14ac:dyDescent="0.3">
      <c r="A66" s="20" t="s">
        <v>388</v>
      </c>
      <c r="B66" s="14"/>
      <c r="C66" s="14">
        <f>'Exports - Data (Raw)'!C66/15</f>
        <v>3400</v>
      </c>
      <c r="D66" s="11"/>
      <c r="E66" s="14">
        <f>'Exports - Data (Raw)'!E66/15</f>
        <v>1200</v>
      </c>
      <c r="F66" s="14"/>
      <c r="G66" s="14"/>
      <c r="H66" s="14"/>
      <c r="I66" s="14">
        <f>'Exports - Data (Raw)'!I66/15</f>
        <v>1686.6666666666667</v>
      </c>
      <c r="J66" s="18"/>
      <c r="K66" s="14">
        <f>'Exports - Data (Raw)'!K66/15</f>
        <v>1746.6666666666667</v>
      </c>
      <c r="L66" s="14"/>
      <c r="M66" s="14"/>
      <c r="N66" s="18" t="s">
        <v>7</v>
      </c>
      <c r="O66" s="14">
        <v>1714</v>
      </c>
      <c r="P66" s="14">
        <v>1747</v>
      </c>
      <c r="Q66" s="58" t="s">
        <v>24</v>
      </c>
      <c r="R66" s="70">
        <v>13121</v>
      </c>
      <c r="S66" s="14">
        <v>1702</v>
      </c>
      <c r="T66" s="19"/>
      <c r="U66" s="19"/>
      <c r="V66" s="51" t="s">
        <v>24</v>
      </c>
      <c r="W66" s="19">
        <v>25500</v>
      </c>
      <c r="X66" s="19">
        <v>1143</v>
      </c>
      <c r="Y66" s="19">
        <v>41000</v>
      </c>
      <c r="Z66" s="19">
        <v>1375</v>
      </c>
      <c r="AA66" s="18" t="s">
        <v>24</v>
      </c>
      <c r="AB66" s="37">
        <v>48000</v>
      </c>
      <c r="AC66" s="19">
        <v>1754</v>
      </c>
      <c r="AD66" s="18" t="s">
        <v>24</v>
      </c>
      <c r="AE66" s="37">
        <v>29750</v>
      </c>
      <c r="AF66" s="19">
        <v>1033</v>
      </c>
      <c r="AG66" s="18" t="s">
        <v>24</v>
      </c>
      <c r="AH66" s="14">
        <v>32000</v>
      </c>
      <c r="AI66" s="14">
        <v>1095</v>
      </c>
      <c r="AJ66" s="18" t="s">
        <v>24</v>
      </c>
      <c r="AK66" s="14">
        <v>33400</v>
      </c>
      <c r="AL66" s="14">
        <v>1183</v>
      </c>
      <c r="AM66" s="18" t="s">
        <v>24</v>
      </c>
      <c r="AN66" s="28">
        <v>33650</v>
      </c>
      <c r="AO66" s="14">
        <v>1309</v>
      </c>
      <c r="AP66" s="18" t="s">
        <v>24</v>
      </c>
      <c r="AQ66" s="132"/>
      <c r="AR66" s="32">
        <v>1478</v>
      </c>
      <c r="AS66" s="27">
        <v>35350</v>
      </c>
      <c r="AT66" s="27">
        <v>1898</v>
      </c>
      <c r="AU66" s="47">
        <v>33150</v>
      </c>
      <c r="AV66" s="27">
        <v>1747</v>
      </c>
      <c r="AW66" s="18" t="s">
        <v>24</v>
      </c>
      <c r="AX66" s="31"/>
      <c r="AY66" s="31">
        <v>1226</v>
      </c>
      <c r="AZ66" s="14"/>
      <c r="BA66" s="14">
        <v>1482</v>
      </c>
      <c r="BB66" s="14"/>
      <c r="BC66" s="57">
        <f>'Exports - Data (Raw)'!BC66/15</f>
        <v>2403</v>
      </c>
      <c r="BD66" s="18"/>
      <c r="BE66" s="31"/>
      <c r="BF66" s="30">
        <v>2373</v>
      </c>
      <c r="BG66" s="18"/>
      <c r="BH66" s="130"/>
      <c r="BI66" s="34">
        <f>'Exports - Data (Raw)'!BI66/15</f>
        <v>2514.6666666666665</v>
      </c>
      <c r="BJ66" s="4" t="s">
        <v>97</v>
      </c>
      <c r="BK66" s="4">
        <f>'Exports - Data (Raw)'!BK66/15</f>
        <v>1559.3333333333333</v>
      </c>
      <c r="BL66" s="4" t="s">
        <v>97</v>
      </c>
      <c r="BM66" s="78">
        <f>'Exports - Data (Raw)'!BM66/15</f>
        <v>1024.1333333333334</v>
      </c>
      <c r="BN66" s="43"/>
      <c r="BO66" s="31"/>
      <c r="BP66" s="31">
        <f>'Exports - Data (Raw)'!BP66/15</f>
        <v>1666</v>
      </c>
      <c r="BQ66" s="43"/>
      <c r="BR66" s="31"/>
      <c r="BS66" s="31">
        <f>'Exports - Data (Raw)'!BS66/15</f>
        <v>2794.2666666666669</v>
      </c>
      <c r="BU66" s="31"/>
      <c r="BV66" s="31">
        <v>2067</v>
      </c>
      <c r="BW66" s="63" t="s">
        <v>99</v>
      </c>
      <c r="BX66" s="31"/>
      <c r="BY66" s="31">
        <v>1763</v>
      </c>
      <c r="BZ66" s="20" t="s">
        <v>99</v>
      </c>
      <c r="CA66" s="31"/>
      <c r="CB66" s="31">
        <v>1780</v>
      </c>
      <c r="CC66" s="4">
        <v>288</v>
      </c>
      <c r="CD66" s="4">
        <v>3840</v>
      </c>
    </row>
    <row r="67" spans="1:82" x14ac:dyDescent="0.3">
      <c r="A67" s="20" t="s">
        <v>70</v>
      </c>
      <c r="B67" s="14"/>
      <c r="C67" s="14"/>
      <c r="D67" s="11"/>
      <c r="E67" s="14"/>
      <c r="F67" s="14"/>
      <c r="G67" s="14"/>
      <c r="H67" s="14"/>
      <c r="I67" s="14"/>
      <c r="J67" s="18"/>
      <c r="K67" s="14"/>
      <c r="L67" s="14"/>
      <c r="M67" s="14"/>
      <c r="N67" s="18"/>
      <c r="O67" s="14"/>
      <c r="P67" s="14"/>
      <c r="Q67" s="20"/>
      <c r="R67" s="70"/>
      <c r="S67" s="14"/>
      <c r="T67" s="19"/>
      <c r="U67" s="19"/>
      <c r="V67" s="51"/>
      <c r="W67" s="19"/>
      <c r="X67" s="19"/>
      <c r="Y67" s="19"/>
      <c r="Z67" s="19"/>
      <c r="AA67" s="16"/>
      <c r="AB67" s="52"/>
      <c r="AC67" s="19"/>
      <c r="AD67" s="18"/>
      <c r="AE67" s="52"/>
      <c r="AF67" s="52"/>
      <c r="AG67" s="51"/>
      <c r="AH67" s="14"/>
      <c r="AI67" s="14"/>
      <c r="AJ67" s="51"/>
      <c r="AK67" s="14"/>
      <c r="AL67" s="14"/>
      <c r="AM67" s="18"/>
      <c r="AN67" s="57"/>
      <c r="AO67" s="14"/>
      <c r="AP67" s="18"/>
      <c r="AQ67" s="132"/>
      <c r="AR67" s="32"/>
      <c r="AS67" s="27"/>
      <c r="AT67" s="27"/>
      <c r="AU67" s="75"/>
      <c r="AV67" s="27"/>
      <c r="AW67" s="18"/>
      <c r="AX67" s="31"/>
      <c r="AY67" s="31"/>
      <c r="AZ67" s="14"/>
      <c r="BA67" s="14"/>
      <c r="BB67" s="14"/>
      <c r="BC67" s="57"/>
      <c r="BD67" s="20"/>
      <c r="BE67" s="30"/>
      <c r="BF67" s="30"/>
      <c r="BG67" s="18"/>
      <c r="BH67" s="130"/>
      <c r="BI67" s="34"/>
      <c r="BM67" s="78"/>
      <c r="BN67" s="43"/>
      <c r="BO67" s="31"/>
      <c r="BP67" s="31"/>
      <c r="BQ67" s="43"/>
      <c r="BR67" s="31"/>
      <c r="BS67" s="31"/>
      <c r="BU67" s="31"/>
      <c r="BV67" s="31"/>
      <c r="BW67" s="48"/>
      <c r="BX67" s="31"/>
      <c r="BY67" s="31">
        <v>647</v>
      </c>
      <c r="BZ67" s="18"/>
      <c r="CA67" s="31"/>
      <c r="CB67" s="31"/>
      <c r="CD67" s="83">
        <v>420</v>
      </c>
    </row>
    <row r="68" spans="1:82" x14ac:dyDescent="0.3">
      <c r="A68" s="80" t="s">
        <v>100</v>
      </c>
      <c r="B68" s="14"/>
      <c r="C68" s="14">
        <f>'Exports - Data (Raw)'!C68/15</f>
        <v>140</v>
      </c>
      <c r="D68" s="11"/>
      <c r="E68" s="14">
        <f>'Exports - Data (Raw)'!E68/15</f>
        <v>400</v>
      </c>
      <c r="F68" s="57"/>
      <c r="G68" s="57"/>
      <c r="H68" s="14"/>
      <c r="I68" s="69">
        <f>'Exports - Data (Raw)'!I68/15</f>
        <v>593.33333333333337</v>
      </c>
      <c r="J68" s="18"/>
      <c r="K68" s="69">
        <f>'Exports - Data (Raw)'!K68/15</f>
        <v>543.33333333333337</v>
      </c>
      <c r="L68" s="14"/>
      <c r="M68" s="14"/>
      <c r="N68" s="18"/>
      <c r="O68" s="14"/>
      <c r="P68" s="14"/>
      <c r="Q68" s="18"/>
      <c r="R68" s="70"/>
      <c r="S68" s="14"/>
      <c r="T68" s="19"/>
      <c r="U68" s="19"/>
      <c r="V68" s="51"/>
      <c r="W68" s="19"/>
      <c r="X68" s="19"/>
      <c r="Y68" s="19"/>
      <c r="Z68" s="19"/>
      <c r="AB68" s="19"/>
      <c r="AC68" s="19"/>
      <c r="AD68" s="18"/>
      <c r="AE68" s="19"/>
      <c r="AF68" s="19"/>
      <c r="AG68" s="51"/>
      <c r="AH68" s="14"/>
      <c r="AI68" s="14"/>
      <c r="AJ68" s="51"/>
      <c r="AK68" s="14"/>
      <c r="AL68" s="14"/>
      <c r="AM68" s="18"/>
      <c r="AN68" s="14"/>
      <c r="AO68" s="14"/>
      <c r="AP68" s="18"/>
      <c r="AQ68" s="132"/>
      <c r="AU68" s="27"/>
      <c r="AW68" s="18"/>
      <c r="BB68" s="14"/>
      <c r="BC68" s="57"/>
      <c r="BD68" s="131"/>
      <c r="BE68" s="31"/>
      <c r="BF68" s="31"/>
      <c r="BI68" s="34"/>
      <c r="BL68" s="4" t="s">
        <v>97</v>
      </c>
      <c r="BM68" s="78"/>
      <c r="BN68" s="43"/>
      <c r="BO68" s="31"/>
      <c r="BP68" s="31"/>
      <c r="BQ68" s="43"/>
      <c r="BR68" s="31"/>
      <c r="BS68" s="31"/>
      <c r="BU68" s="31"/>
      <c r="BV68" s="31"/>
      <c r="BW68" s="43"/>
      <c r="BX68" s="31"/>
      <c r="BY68" s="31"/>
      <c r="CA68" s="31"/>
      <c r="CB68" s="31"/>
    </row>
    <row r="69" spans="1:82" x14ac:dyDescent="0.3">
      <c r="A69" s="11" t="s">
        <v>101</v>
      </c>
      <c r="B69" s="11"/>
      <c r="C69" s="14"/>
      <c r="D69" s="11"/>
      <c r="E69" s="14"/>
      <c r="F69" s="11"/>
      <c r="G69" s="11"/>
      <c r="H69" s="11"/>
      <c r="I69" s="14"/>
      <c r="J69" s="11"/>
      <c r="K69" s="14"/>
      <c r="L69" s="11"/>
      <c r="M69" s="11"/>
      <c r="N69" s="51"/>
      <c r="O69" s="11"/>
      <c r="P69" s="11"/>
      <c r="Q69" s="18"/>
      <c r="R69" s="70"/>
      <c r="S69" s="14"/>
      <c r="T69" s="19"/>
      <c r="U69" s="19"/>
      <c r="V69" s="51"/>
      <c r="W69" s="19"/>
      <c r="X69" s="19"/>
      <c r="Y69" s="19"/>
      <c r="Z69" s="19"/>
      <c r="AB69" s="19"/>
      <c r="AC69" s="19"/>
      <c r="AD69" s="18"/>
      <c r="AE69" s="19"/>
      <c r="AF69" s="19"/>
      <c r="AG69" s="51"/>
      <c r="AH69" s="14"/>
      <c r="AI69" s="14"/>
      <c r="AJ69" s="51"/>
      <c r="AK69" s="14"/>
      <c r="AL69" s="14"/>
      <c r="AM69" s="18"/>
      <c r="AN69" s="14"/>
      <c r="AO69" s="14"/>
      <c r="BC69" s="57"/>
      <c r="BD69" s="131"/>
      <c r="BE69" s="31"/>
      <c r="BH69" s="130"/>
      <c r="BI69" s="34"/>
      <c r="BM69" s="78"/>
      <c r="BN69" s="43"/>
      <c r="BO69" s="31"/>
      <c r="BP69" s="31">
        <f>'Exports - Data (Raw)'!BP69/15</f>
        <v>406.86666666666667</v>
      </c>
      <c r="BQ69" s="48"/>
      <c r="BR69" s="31"/>
      <c r="BS69" s="31">
        <f>'Exports - Data (Raw)'!BS69/15</f>
        <v>430</v>
      </c>
      <c r="BU69" s="31"/>
      <c r="BV69" s="30">
        <v>113</v>
      </c>
      <c r="BW69" s="48"/>
      <c r="BX69" s="30"/>
      <c r="BY69" s="68">
        <v>153</v>
      </c>
      <c r="CA69" s="31"/>
      <c r="CB69" s="68">
        <v>180</v>
      </c>
    </row>
    <row r="70" spans="1:82" x14ac:dyDescent="0.3">
      <c r="A70" s="18" t="s">
        <v>102</v>
      </c>
      <c r="C70" s="14"/>
      <c r="E70" s="14"/>
      <c r="I70" s="14"/>
      <c r="K70" s="14"/>
      <c r="L70" s="11"/>
      <c r="M70" s="11"/>
      <c r="N70" s="51"/>
      <c r="O70" s="11"/>
      <c r="P70" s="11"/>
      <c r="Q70" s="18"/>
      <c r="R70" s="70"/>
      <c r="S70" s="14"/>
      <c r="T70" s="19"/>
      <c r="U70" s="19"/>
      <c r="V70" s="51"/>
      <c r="W70" s="19"/>
      <c r="X70" s="19"/>
      <c r="Y70" s="19"/>
      <c r="Z70" s="19"/>
      <c r="AB70" s="19"/>
      <c r="AC70" s="19"/>
      <c r="AD70" s="18"/>
      <c r="AE70" s="19"/>
      <c r="AF70" s="19"/>
      <c r="AG70" s="51"/>
      <c r="AH70" s="14"/>
      <c r="AI70" s="14"/>
      <c r="AJ70" s="51"/>
      <c r="AK70" s="14"/>
      <c r="AL70" s="14"/>
      <c r="AM70" s="18"/>
      <c r="AN70" s="14"/>
      <c r="AO70" s="14"/>
      <c r="AP70" s="18"/>
      <c r="AQ70" s="132"/>
      <c r="AR70" s="32"/>
      <c r="AS70" s="27"/>
      <c r="AT70" s="27"/>
      <c r="AU70" s="27"/>
      <c r="AV70" s="27"/>
      <c r="AW70" s="18"/>
      <c r="AX70" s="31"/>
      <c r="AY70" s="31"/>
      <c r="AZ70" s="14"/>
      <c r="BA70" s="14"/>
      <c r="BB70" s="14"/>
      <c r="BC70" s="57"/>
      <c r="BD70" s="131"/>
      <c r="BE70" s="31"/>
      <c r="BF70" s="31"/>
      <c r="BH70" s="130"/>
      <c r="BI70" s="34"/>
      <c r="BM70" s="78"/>
      <c r="BN70" s="43"/>
      <c r="BO70" s="31"/>
      <c r="BP70" s="31">
        <f>'Exports - Data (Raw)'!BP70/15</f>
        <v>240</v>
      </c>
      <c r="BQ70" s="48"/>
      <c r="BR70" s="31"/>
      <c r="BS70" s="68">
        <f>'Exports - Data (Raw)'!BS70/15</f>
        <v>520</v>
      </c>
      <c r="BU70" s="31"/>
      <c r="BV70" s="30"/>
      <c r="BW70" s="48"/>
      <c r="BX70" s="30"/>
      <c r="BY70" s="31"/>
      <c r="CA70" s="31"/>
      <c r="CB70" s="30"/>
    </row>
    <row r="71" spans="1:82" x14ac:dyDescent="0.3">
      <c r="A71" s="18" t="s">
        <v>103</v>
      </c>
      <c r="B71" s="14"/>
      <c r="C71" s="14"/>
      <c r="D71" s="11"/>
      <c r="E71" s="14">
        <f>'Exports - Data (Raw)'!E71/15</f>
        <v>216.66666666666666</v>
      </c>
      <c r="F71" s="14"/>
      <c r="G71" s="14"/>
      <c r="H71" s="14"/>
      <c r="I71" s="14">
        <f>'Exports - Data (Raw)'!I71/15</f>
        <v>36.666666666666664</v>
      </c>
      <c r="J71" s="18"/>
      <c r="K71" s="14">
        <f>'Exports - Data (Raw)'!K71/15</f>
        <v>43.333333333333336</v>
      </c>
      <c r="L71" s="11"/>
      <c r="M71" s="11"/>
      <c r="N71" s="51"/>
      <c r="O71" s="11"/>
      <c r="P71" s="11"/>
      <c r="Q71" s="18"/>
      <c r="R71" s="70"/>
      <c r="S71" s="14"/>
      <c r="T71" s="19"/>
      <c r="U71" s="19"/>
      <c r="V71" s="51"/>
      <c r="W71" s="19"/>
      <c r="X71" s="19"/>
      <c r="Y71" s="19"/>
      <c r="Z71" s="19"/>
      <c r="AB71" s="19"/>
      <c r="AC71" s="19"/>
      <c r="AD71" s="18"/>
      <c r="AE71" s="19"/>
      <c r="AF71" s="19"/>
      <c r="AG71" s="51"/>
      <c r="AH71" s="14"/>
      <c r="AI71" s="14"/>
      <c r="AJ71" s="51"/>
      <c r="AK71" s="14"/>
      <c r="AL71" s="14"/>
      <c r="AM71" s="18"/>
      <c r="AN71" s="14"/>
      <c r="AO71" s="14"/>
      <c r="AP71" s="18"/>
      <c r="AQ71" s="132"/>
      <c r="AR71" s="32"/>
      <c r="AS71" s="27"/>
      <c r="AT71" s="27"/>
      <c r="AU71" s="27"/>
      <c r="AV71" s="27"/>
      <c r="AW71" s="18"/>
      <c r="AX71" s="31"/>
      <c r="AY71" s="31"/>
      <c r="AZ71" s="14"/>
      <c r="BA71" s="14"/>
      <c r="BB71" s="14"/>
      <c r="BC71" s="57"/>
      <c r="BD71" s="131"/>
      <c r="BE71" s="31"/>
      <c r="BF71" s="30"/>
      <c r="BH71" s="130"/>
      <c r="BI71" s="34"/>
      <c r="BM71" s="78"/>
      <c r="BN71" s="43"/>
      <c r="BO71" s="31"/>
      <c r="BP71" s="31"/>
      <c r="BQ71" s="48"/>
      <c r="BR71" s="31"/>
      <c r="BS71" s="30"/>
      <c r="BU71" s="31"/>
      <c r="BV71" s="30"/>
      <c r="BW71" s="48"/>
      <c r="BX71" s="30"/>
      <c r="BY71" s="31"/>
      <c r="CA71" s="31"/>
      <c r="CB71" s="30"/>
    </row>
    <row r="72" spans="1:82" x14ac:dyDescent="0.3">
      <c r="A72" s="184" t="s">
        <v>179</v>
      </c>
      <c r="B72" s="14"/>
      <c r="C72" s="14"/>
      <c r="D72" s="11"/>
      <c r="E72" s="14">
        <f>'Exports - Data (Raw)'!E72/15</f>
        <v>346.66666666666669</v>
      </c>
      <c r="F72" s="14"/>
      <c r="G72" s="14"/>
      <c r="H72" s="14"/>
      <c r="I72" s="14">
        <f>'Exports - Data (Raw)'!I72/15</f>
        <v>426.66666666666669</v>
      </c>
      <c r="J72" s="18"/>
      <c r="K72" s="14">
        <f>'Exports - Data (Raw)'!K72/15</f>
        <v>400</v>
      </c>
      <c r="L72" s="11"/>
      <c r="M72" s="11"/>
      <c r="N72" s="51"/>
      <c r="O72" s="11"/>
      <c r="P72" s="11"/>
      <c r="Q72" s="18"/>
      <c r="R72" s="70"/>
      <c r="S72" s="14"/>
      <c r="T72" s="19"/>
      <c r="U72" s="19"/>
      <c r="V72" s="51"/>
      <c r="W72" s="19"/>
      <c r="X72" s="19"/>
      <c r="Y72" s="19"/>
      <c r="Z72" s="19"/>
      <c r="AB72" s="19"/>
      <c r="AC72" s="19"/>
      <c r="AD72" s="18"/>
      <c r="AE72" s="19"/>
      <c r="AF72" s="19"/>
      <c r="AG72" s="51"/>
      <c r="AH72" s="14"/>
      <c r="AI72" s="14"/>
      <c r="AJ72" s="51"/>
      <c r="AK72" s="14"/>
      <c r="AL72" s="14"/>
      <c r="AM72" s="18"/>
      <c r="AN72" s="14"/>
      <c r="AO72" s="14"/>
      <c r="AP72" s="18"/>
      <c r="AQ72" s="132"/>
      <c r="AU72" s="27"/>
      <c r="AW72" s="18"/>
      <c r="BB72" s="14"/>
      <c r="BC72" s="57"/>
      <c r="BD72" s="131"/>
      <c r="BE72" s="31"/>
      <c r="BF72" s="78"/>
      <c r="BI72" s="34"/>
      <c r="BM72" s="78"/>
      <c r="BN72" s="43"/>
      <c r="BO72" s="31"/>
      <c r="BP72" s="31">
        <f>'Exports - Data (Raw)'!BP72/15</f>
        <v>1030</v>
      </c>
      <c r="BQ72" s="43"/>
      <c r="BR72" s="31"/>
      <c r="BS72" s="30">
        <f>'Exports - Data (Raw)'!BS72/15</f>
        <v>1066</v>
      </c>
      <c r="BU72" s="31"/>
      <c r="BV72" s="31">
        <v>1120</v>
      </c>
      <c r="BW72" s="48"/>
      <c r="BX72" s="30"/>
    </row>
    <row r="73" spans="1:82" x14ac:dyDescent="0.3">
      <c r="A73" s="73" t="s">
        <v>45</v>
      </c>
      <c r="B73" s="14"/>
      <c r="C73" s="14"/>
      <c r="D73" s="11"/>
      <c r="E73" s="14"/>
      <c r="F73" s="14"/>
      <c r="G73" s="14"/>
      <c r="H73" s="14"/>
      <c r="I73" s="14"/>
      <c r="J73" s="18"/>
      <c r="K73" s="14"/>
      <c r="L73" s="11"/>
      <c r="M73" s="11"/>
      <c r="N73" s="51"/>
      <c r="O73" s="11"/>
      <c r="P73" s="11"/>
      <c r="Q73" s="18"/>
      <c r="R73" s="70"/>
      <c r="S73" s="14"/>
      <c r="T73" s="19"/>
      <c r="U73" s="19"/>
      <c r="V73" s="51"/>
      <c r="W73" s="19"/>
      <c r="X73" s="19"/>
      <c r="Y73" s="19"/>
      <c r="Z73" s="19"/>
      <c r="AB73" s="19"/>
      <c r="AC73" s="19"/>
      <c r="AD73" s="18"/>
      <c r="AE73" s="19"/>
      <c r="AF73" s="19"/>
      <c r="AG73" s="51"/>
      <c r="AH73" s="14"/>
      <c r="AI73" s="14"/>
      <c r="AJ73" s="51"/>
      <c r="AK73" s="14"/>
      <c r="AL73" s="14"/>
      <c r="AM73" s="18"/>
      <c r="AN73" s="14"/>
      <c r="AO73" s="69">
        <v>487</v>
      </c>
      <c r="AP73" s="18"/>
      <c r="AQ73" s="132"/>
      <c r="AR73" s="81">
        <v>606</v>
      </c>
      <c r="AS73" s="27"/>
      <c r="AT73" s="27">
        <v>664</v>
      </c>
      <c r="AU73" s="27"/>
      <c r="AV73" s="27">
        <v>697</v>
      </c>
      <c r="AW73" s="18"/>
      <c r="AX73" s="31"/>
      <c r="AY73" s="31">
        <v>712</v>
      </c>
      <c r="AZ73" s="14"/>
      <c r="BA73" s="14">
        <v>806</v>
      </c>
      <c r="BB73" s="14"/>
      <c r="BC73" s="57">
        <f>'Exports - Data (Raw)'!BC73/15</f>
        <v>708</v>
      </c>
      <c r="BD73" s="131"/>
      <c r="BE73" s="31"/>
      <c r="BF73" s="30">
        <v>669</v>
      </c>
      <c r="BH73" s="130"/>
      <c r="BI73" s="34">
        <f>'Exports - Data (Raw)'!BI73/15</f>
        <v>710</v>
      </c>
      <c r="BJ73" s="4" t="s">
        <v>97</v>
      </c>
      <c r="BK73" s="4">
        <f>'Exports - Data (Raw)'!BK73/15</f>
        <v>670.66666666666663</v>
      </c>
      <c r="BM73" s="78">
        <f>'Exports - Data (Raw)'!BM73/15</f>
        <v>40</v>
      </c>
      <c r="BN73" s="43"/>
      <c r="BO73" s="31"/>
      <c r="BP73" s="31"/>
      <c r="BQ73" s="43"/>
      <c r="BR73" s="31"/>
      <c r="BS73" s="30"/>
      <c r="BU73" s="31"/>
      <c r="BV73" s="31"/>
      <c r="BW73" s="48"/>
      <c r="BX73" s="30"/>
      <c r="BY73" s="31">
        <v>459</v>
      </c>
      <c r="CA73" s="31"/>
      <c r="CB73" s="30">
        <v>774</v>
      </c>
      <c r="CD73" s="4">
        <v>222</v>
      </c>
    </row>
    <row r="74" spans="1:82" x14ac:dyDescent="0.3">
      <c r="A74" s="183" t="s">
        <v>182</v>
      </c>
      <c r="B74" s="14"/>
      <c r="C74" s="14"/>
      <c r="D74" s="11"/>
      <c r="E74" s="14"/>
      <c r="F74" s="14"/>
      <c r="G74" s="14"/>
      <c r="H74" s="14"/>
      <c r="I74" s="14"/>
      <c r="J74" s="18"/>
      <c r="K74" s="14"/>
      <c r="L74" s="11"/>
      <c r="M74" s="11"/>
      <c r="N74" s="51"/>
      <c r="O74" s="11"/>
      <c r="P74" s="11"/>
      <c r="Q74" s="18"/>
      <c r="R74" s="70"/>
      <c r="S74" s="14"/>
      <c r="T74" s="19"/>
      <c r="U74" s="19"/>
      <c r="V74" s="51"/>
      <c r="W74" s="19"/>
      <c r="X74" s="19"/>
      <c r="Y74" s="19"/>
      <c r="Z74" s="19"/>
      <c r="AB74" s="19"/>
      <c r="AC74" s="19"/>
      <c r="AD74" s="18"/>
      <c r="AE74" s="19"/>
      <c r="AF74" s="19"/>
      <c r="AG74" s="51"/>
      <c r="AH74" s="14"/>
      <c r="AI74" s="14"/>
      <c r="AJ74" s="51"/>
      <c r="AK74" s="14"/>
      <c r="AL74" s="14"/>
      <c r="AM74" s="18"/>
      <c r="AN74" s="14"/>
      <c r="AO74" s="69">
        <v>11</v>
      </c>
      <c r="AP74" s="18"/>
      <c r="AQ74" s="132"/>
      <c r="AR74" s="32">
        <v>17</v>
      </c>
      <c r="AS74" s="27"/>
      <c r="AT74" s="27">
        <v>18</v>
      </c>
      <c r="AU74" s="27"/>
      <c r="AV74" s="27">
        <v>16</v>
      </c>
      <c r="AW74" s="18"/>
      <c r="AX74" s="31"/>
      <c r="AY74" s="31">
        <v>21</v>
      </c>
      <c r="AZ74" s="14"/>
      <c r="BA74" s="14">
        <v>19</v>
      </c>
      <c r="BB74" s="14"/>
      <c r="BC74" s="57">
        <f>'Exports - Data (Raw)'!BC74/15</f>
        <v>19</v>
      </c>
      <c r="BD74" s="131"/>
      <c r="BE74" s="31"/>
      <c r="BF74" s="30">
        <v>23</v>
      </c>
      <c r="BH74" s="130"/>
      <c r="BI74" s="34">
        <f>'Exports - Data (Raw)'!BI74/15</f>
        <v>21</v>
      </c>
      <c r="BK74" s="4">
        <f>'Exports - Data (Raw)'!BK74/15</f>
        <v>18.666666666666668</v>
      </c>
      <c r="BM74" s="78"/>
      <c r="BN74" s="43"/>
      <c r="BO74" s="31"/>
      <c r="BP74" s="31"/>
      <c r="BQ74" s="43"/>
      <c r="BR74" s="31"/>
      <c r="BS74" s="30"/>
      <c r="BU74" s="31"/>
      <c r="BV74" s="31"/>
      <c r="BW74" s="48"/>
      <c r="BX74" s="30"/>
      <c r="BY74" s="31"/>
      <c r="CA74" s="31"/>
      <c r="CB74" s="30"/>
    </row>
    <row r="75" spans="1:82" x14ac:dyDescent="0.3">
      <c r="A75" s="224" t="s">
        <v>284</v>
      </c>
      <c r="B75" s="14"/>
      <c r="C75" s="14">
        <f>'Exports - Data (Raw)'!C75/15</f>
        <v>233.33333333333334</v>
      </c>
      <c r="D75" s="11"/>
      <c r="E75" s="14">
        <f>'Exports - Data (Raw)'!E75/15</f>
        <v>210</v>
      </c>
      <c r="F75" s="14"/>
      <c r="G75" s="14"/>
      <c r="H75" s="57"/>
      <c r="I75" s="14">
        <f>'Exports - Data (Raw)'!I75/15</f>
        <v>80</v>
      </c>
      <c r="J75" s="18"/>
      <c r="K75" s="14">
        <f>'Exports - Data (Raw)'!K75/15</f>
        <v>90</v>
      </c>
      <c r="L75" s="11"/>
      <c r="M75" s="11"/>
      <c r="N75" s="51"/>
      <c r="O75" s="11"/>
      <c r="P75" s="11"/>
      <c r="Q75" s="18"/>
      <c r="R75" s="70"/>
      <c r="S75" s="14"/>
      <c r="T75" s="19"/>
      <c r="U75" s="19"/>
      <c r="V75" s="51"/>
      <c r="W75" s="19"/>
      <c r="X75" s="19"/>
      <c r="Y75" s="19"/>
      <c r="Z75" s="19"/>
      <c r="AB75" s="19"/>
      <c r="AC75" s="19"/>
      <c r="AD75" s="18"/>
      <c r="AE75" s="19"/>
      <c r="AF75" s="19"/>
      <c r="AG75" s="51"/>
      <c r="AH75" s="14"/>
      <c r="AI75" s="14"/>
      <c r="AJ75" s="51"/>
      <c r="AK75" s="14"/>
      <c r="AL75" s="14"/>
      <c r="AM75" s="18"/>
      <c r="AN75" s="14"/>
      <c r="AO75" s="14"/>
      <c r="AP75" s="18"/>
      <c r="AQ75" s="132"/>
      <c r="AR75" s="32"/>
      <c r="AS75" s="27"/>
      <c r="AT75" s="27"/>
      <c r="AU75" s="27"/>
      <c r="AV75" s="27"/>
      <c r="AW75" s="18"/>
      <c r="AX75" s="31"/>
      <c r="AY75" s="31"/>
      <c r="AZ75" s="14"/>
      <c r="BA75" s="14"/>
      <c r="BB75" s="14"/>
      <c r="BC75" s="57"/>
      <c r="BD75" s="131"/>
      <c r="BE75" s="31"/>
      <c r="BF75" s="30"/>
      <c r="BH75" s="130"/>
      <c r="BI75" s="34"/>
      <c r="BM75" s="78"/>
      <c r="BN75" s="43"/>
      <c r="BO75" s="31"/>
      <c r="BP75" s="31"/>
      <c r="BQ75" s="43"/>
      <c r="BR75" s="31"/>
      <c r="BS75" s="30"/>
      <c r="BU75" s="31"/>
      <c r="BV75" s="31"/>
      <c r="BW75" s="48"/>
      <c r="BX75" s="30"/>
      <c r="BY75" s="31"/>
      <c r="CA75" s="31"/>
      <c r="CB75" s="30"/>
    </row>
    <row r="76" spans="1:82" x14ac:dyDescent="0.3">
      <c r="A76" s="11" t="s">
        <v>16</v>
      </c>
      <c r="B76" s="11"/>
      <c r="C76" s="14"/>
      <c r="D76" s="11"/>
      <c r="E76" s="14"/>
      <c r="F76" s="11"/>
      <c r="G76" s="11"/>
      <c r="H76" s="11"/>
      <c r="I76" s="14"/>
      <c r="J76" s="11"/>
      <c r="K76" s="14"/>
      <c r="L76" s="11"/>
      <c r="M76" s="11"/>
      <c r="N76" s="51"/>
      <c r="O76" s="11"/>
      <c r="P76" s="11"/>
      <c r="Q76" s="18"/>
      <c r="R76" s="70"/>
      <c r="S76" s="14"/>
      <c r="T76" s="19"/>
      <c r="U76" s="19"/>
      <c r="V76" s="51"/>
      <c r="W76" s="19"/>
      <c r="X76" s="19"/>
      <c r="Y76" s="19"/>
      <c r="Z76" s="19"/>
      <c r="AB76" s="19"/>
      <c r="AC76" s="19"/>
      <c r="AD76" s="18"/>
      <c r="AE76" s="19"/>
      <c r="AF76" s="19"/>
      <c r="AG76" s="51"/>
      <c r="AH76" s="14"/>
      <c r="AI76" s="14"/>
      <c r="AJ76" s="51"/>
      <c r="AK76" s="14"/>
      <c r="AL76" s="14"/>
      <c r="AM76" s="18"/>
      <c r="AN76" s="14"/>
      <c r="AO76" s="14"/>
      <c r="AP76" s="18"/>
      <c r="AQ76" s="132"/>
      <c r="AR76" s="32"/>
      <c r="AS76" s="27"/>
      <c r="AT76" s="27"/>
      <c r="AU76" s="27"/>
      <c r="AV76" s="27"/>
      <c r="AW76" s="18"/>
      <c r="AX76" s="31"/>
      <c r="AY76" s="31"/>
      <c r="AZ76" s="14"/>
      <c r="BA76" s="14"/>
      <c r="BB76" s="14"/>
      <c r="BC76" s="57"/>
      <c r="BD76" s="131"/>
      <c r="BE76" s="31"/>
      <c r="BF76" s="30"/>
      <c r="BH76" s="130"/>
      <c r="BI76" s="34"/>
      <c r="BM76" s="78">
        <f>'Exports - Data (Raw)'!BM76/15</f>
        <v>71.666666666666671</v>
      </c>
      <c r="BN76" s="43"/>
      <c r="BO76" s="31"/>
      <c r="BP76" s="31">
        <f>'Exports - Data (Raw)'!BP76/15</f>
        <v>344</v>
      </c>
      <c r="BQ76" s="48"/>
      <c r="BR76" s="31"/>
      <c r="BS76" s="30">
        <f>'Exports - Data (Raw)'!BS76/15</f>
        <v>278</v>
      </c>
      <c r="BU76" s="31"/>
      <c r="BV76" s="30">
        <v>60</v>
      </c>
      <c r="BW76" s="48"/>
      <c r="BX76" s="30"/>
      <c r="BY76" s="31"/>
      <c r="CA76" s="31"/>
      <c r="CB76" s="30"/>
    </row>
    <row r="77" spans="1:82" x14ac:dyDescent="0.3">
      <c r="A77" s="11" t="s">
        <v>57</v>
      </c>
      <c r="B77" s="11"/>
      <c r="C77" s="14">
        <f>'Exports - Data (Raw)'!C77/15</f>
        <v>120</v>
      </c>
      <c r="D77" s="11"/>
      <c r="E77" s="14">
        <f>'Exports - Data (Raw)'!E77/15</f>
        <v>86.666666666666671</v>
      </c>
      <c r="F77" s="14"/>
      <c r="G77" s="14"/>
      <c r="H77" s="14"/>
      <c r="I77" s="14">
        <f>'Exports - Data (Raw)'!I77/15</f>
        <v>176.66666666666666</v>
      </c>
      <c r="J77" s="18"/>
      <c r="K77" s="14">
        <f>'Exports - Data (Raw)'!K77/15</f>
        <v>190</v>
      </c>
      <c r="L77" s="11"/>
      <c r="M77" s="11"/>
      <c r="N77" s="51"/>
      <c r="O77" s="11"/>
      <c r="P77" s="11"/>
      <c r="Q77" s="18"/>
      <c r="R77" s="70"/>
      <c r="S77" s="14"/>
      <c r="T77" s="19"/>
      <c r="U77" s="19"/>
      <c r="V77" s="51"/>
      <c r="W77" s="19"/>
      <c r="X77" s="19"/>
      <c r="Y77" s="19"/>
      <c r="Z77" s="19"/>
      <c r="AB77" s="19"/>
      <c r="AC77" s="19"/>
      <c r="AD77" s="18"/>
      <c r="AE77" s="19"/>
      <c r="AF77" s="19"/>
      <c r="AG77" s="51"/>
      <c r="AH77" s="14"/>
      <c r="AI77" s="14"/>
      <c r="AJ77" s="51"/>
      <c r="AK77" s="14"/>
      <c r="AL77" s="14"/>
      <c r="AM77" s="18"/>
      <c r="AN77" s="14"/>
      <c r="AO77" s="14"/>
      <c r="AP77" s="18"/>
      <c r="AQ77" s="132"/>
      <c r="AR77" s="32"/>
      <c r="AS77" s="27"/>
      <c r="AT77" s="27"/>
      <c r="AU77" s="27"/>
      <c r="AV77" s="27"/>
      <c r="AW77" s="18"/>
      <c r="AX77" s="31"/>
      <c r="AY77" s="31"/>
      <c r="AZ77" s="14"/>
      <c r="BA77" s="14"/>
      <c r="BB77" s="14"/>
      <c r="BC77" s="57"/>
      <c r="BD77" s="131"/>
      <c r="BE77" s="31"/>
      <c r="BF77" s="30"/>
      <c r="BH77" s="130"/>
      <c r="BI77" s="34"/>
      <c r="BM77" s="78"/>
      <c r="BN77" s="43"/>
      <c r="BO77" s="31"/>
      <c r="BP77" s="31"/>
      <c r="BQ77" s="48"/>
      <c r="BR77" s="31"/>
      <c r="BS77" s="30"/>
      <c r="BU77" s="31"/>
      <c r="BV77" s="30"/>
      <c r="BW77" s="48"/>
      <c r="BX77" s="30"/>
      <c r="BY77" s="31"/>
      <c r="CA77" s="31"/>
      <c r="CB77" s="30"/>
    </row>
    <row r="78" spans="1:82" x14ac:dyDescent="0.3">
      <c r="A78" s="181" t="s">
        <v>184</v>
      </c>
      <c r="B78" s="11"/>
      <c r="C78" s="14"/>
      <c r="D78" s="11"/>
      <c r="E78" s="14"/>
      <c r="F78" s="14"/>
      <c r="G78" s="14"/>
      <c r="H78" s="14"/>
      <c r="I78" s="14">
        <f>'Exports - Data (Raw)'!I78/15</f>
        <v>2.6666666666666665</v>
      </c>
      <c r="J78" s="18"/>
      <c r="K78" s="14">
        <f>'Exports - Data (Raw)'!K78/15</f>
        <v>5</v>
      </c>
      <c r="L78" s="11"/>
      <c r="N78" s="51"/>
      <c r="O78" s="11"/>
      <c r="P78" s="11"/>
      <c r="Q78" s="18"/>
      <c r="R78" s="70"/>
      <c r="S78" s="14"/>
      <c r="T78" s="19"/>
      <c r="U78" s="19"/>
      <c r="V78" s="51"/>
      <c r="W78" s="19"/>
      <c r="X78" s="19"/>
      <c r="Y78" s="19"/>
      <c r="Z78" s="19"/>
      <c r="AB78" s="19"/>
      <c r="AC78" s="19"/>
      <c r="AD78" s="18"/>
      <c r="AE78" s="19"/>
      <c r="AF78" s="19"/>
      <c r="AG78" s="51"/>
      <c r="AH78" s="14"/>
      <c r="AI78" s="14"/>
      <c r="AJ78" s="51"/>
      <c r="AK78" s="14"/>
      <c r="AL78" s="14"/>
      <c r="AM78" s="18"/>
      <c r="AN78" s="14"/>
      <c r="AO78" s="14"/>
      <c r="AP78" s="18"/>
      <c r="AQ78" s="132"/>
      <c r="AR78" s="32"/>
      <c r="AS78" s="27"/>
      <c r="AT78" s="27"/>
      <c r="AU78" s="27"/>
      <c r="AV78" s="27"/>
      <c r="AW78" s="18"/>
      <c r="AX78" s="31"/>
      <c r="AY78" s="31"/>
      <c r="AZ78" s="14"/>
      <c r="BA78" s="14"/>
      <c r="BB78" s="14"/>
      <c r="BC78" s="57"/>
      <c r="BD78" s="131"/>
      <c r="BE78" s="31"/>
      <c r="BF78" s="30"/>
      <c r="BH78" s="130"/>
      <c r="BI78" s="34"/>
      <c r="BM78" s="78"/>
      <c r="BN78" s="43"/>
      <c r="BO78" s="31"/>
      <c r="BP78" s="31"/>
      <c r="BQ78" s="48"/>
      <c r="BR78" s="31"/>
      <c r="BS78" s="30"/>
      <c r="BU78" s="31"/>
      <c r="BV78" s="30"/>
      <c r="BW78" s="48"/>
      <c r="BX78" s="30"/>
      <c r="BY78" s="31"/>
      <c r="CA78" s="31"/>
      <c r="CB78" s="30"/>
    </row>
    <row r="79" spans="1:82" x14ac:dyDescent="0.3">
      <c r="A79" s="226" t="s">
        <v>104</v>
      </c>
      <c r="B79" s="11"/>
      <c r="C79" s="14"/>
      <c r="D79" s="11"/>
      <c r="E79" s="14"/>
      <c r="F79" s="14"/>
      <c r="G79" s="14"/>
      <c r="H79" s="57"/>
      <c r="I79" s="14">
        <f>'Exports - Data (Raw)'!I79/15</f>
        <v>20</v>
      </c>
      <c r="J79" s="18"/>
      <c r="K79" s="14">
        <f>'Exports - Data (Raw)'!K79/15</f>
        <v>23.333333333333332</v>
      </c>
      <c r="L79" s="11"/>
      <c r="N79" s="51"/>
      <c r="O79" s="11"/>
      <c r="P79" s="11"/>
      <c r="Q79" s="18"/>
      <c r="R79" s="70"/>
      <c r="S79" s="14"/>
      <c r="T79" s="19"/>
      <c r="U79" s="19"/>
      <c r="V79" s="51"/>
      <c r="W79" s="19"/>
      <c r="X79" s="19"/>
      <c r="Y79" s="19"/>
      <c r="Z79" s="19"/>
      <c r="AB79" s="19"/>
      <c r="AC79" s="19"/>
      <c r="AD79" s="18"/>
      <c r="AE79" s="19"/>
      <c r="AF79" s="19"/>
      <c r="AG79" s="51"/>
      <c r="AH79" s="14"/>
      <c r="AI79" s="14"/>
      <c r="AJ79" s="51"/>
      <c r="AK79" s="14"/>
      <c r="AL79" s="14"/>
      <c r="AM79" s="18"/>
      <c r="AN79" s="14"/>
      <c r="AO79" s="14"/>
      <c r="AP79" s="18"/>
      <c r="AQ79" s="132"/>
      <c r="AR79" s="32"/>
      <c r="AS79" s="27"/>
      <c r="AT79" s="27"/>
      <c r="AU79" s="27"/>
      <c r="AV79" s="27"/>
      <c r="AW79" s="18"/>
      <c r="AX79" s="31"/>
      <c r="AY79" s="31"/>
      <c r="AZ79" s="14"/>
      <c r="BA79" s="14"/>
      <c r="BB79" s="14"/>
      <c r="BC79" s="57"/>
      <c r="BD79" s="131"/>
      <c r="BE79" s="31"/>
      <c r="BF79" s="30"/>
      <c r="BH79" s="130"/>
      <c r="BI79" s="34"/>
      <c r="BM79" s="78"/>
      <c r="BN79" s="43"/>
      <c r="BO79" s="31"/>
      <c r="BP79" s="31"/>
      <c r="BQ79" s="48"/>
      <c r="BR79" s="31"/>
      <c r="BS79" s="30"/>
      <c r="BU79" s="31"/>
      <c r="BV79" s="30"/>
      <c r="BW79" s="48"/>
      <c r="BX79" s="30"/>
      <c r="BY79" s="31"/>
      <c r="CA79" s="31"/>
      <c r="CB79" s="30"/>
    </row>
    <row r="80" spans="1:82" x14ac:dyDescent="0.3">
      <c r="A80" s="18" t="s">
        <v>61</v>
      </c>
      <c r="B80" s="11"/>
      <c r="C80" s="14"/>
      <c r="D80" s="11"/>
      <c r="E80" s="14"/>
      <c r="F80" s="14"/>
      <c r="G80" s="14"/>
      <c r="H80" s="14"/>
      <c r="I80" s="14">
        <f>'Exports - Data (Raw)'!I80/15</f>
        <v>73.333333333333329</v>
      </c>
      <c r="J80" s="18"/>
      <c r="K80" s="14">
        <f>'Exports - Data (Raw)'!K80/15</f>
        <v>65</v>
      </c>
      <c r="L80" s="11"/>
      <c r="N80" s="51"/>
      <c r="O80" s="11"/>
      <c r="P80" s="11"/>
      <c r="Q80" s="18"/>
      <c r="R80" s="70"/>
      <c r="S80" s="14"/>
      <c r="T80" s="19"/>
      <c r="U80" s="19"/>
      <c r="V80" s="51"/>
      <c r="W80" s="19"/>
      <c r="X80" s="19"/>
      <c r="Y80" s="19"/>
      <c r="Z80" s="19"/>
      <c r="AB80" s="19"/>
      <c r="AC80" s="19"/>
      <c r="AD80" s="18"/>
      <c r="AE80" s="19"/>
      <c r="AF80" s="19"/>
      <c r="AG80" s="51"/>
      <c r="AH80" s="14"/>
      <c r="AI80" s="14"/>
      <c r="AJ80" s="51"/>
      <c r="AK80" s="14"/>
      <c r="AL80" s="14"/>
      <c r="AM80" s="18"/>
      <c r="AN80" s="14"/>
      <c r="AO80" s="14"/>
      <c r="AP80" s="18"/>
      <c r="AQ80" s="132"/>
      <c r="AR80" s="32"/>
      <c r="AS80" s="27"/>
      <c r="AT80" s="27"/>
      <c r="AU80" s="27"/>
      <c r="AV80" s="27"/>
      <c r="AW80" s="18"/>
      <c r="AX80" s="31"/>
      <c r="AY80" s="31"/>
      <c r="AZ80" s="14"/>
      <c r="BA80" s="14"/>
      <c r="BB80" s="14"/>
      <c r="BC80" s="57"/>
      <c r="BD80" s="131"/>
      <c r="BE80" s="31"/>
      <c r="BF80" s="30"/>
      <c r="BH80" s="130"/>
      <c r="BI80" s="34"/>
      <c r="BM80" s="78"/>
      <c r="BN80" s="43"/>
      <c r="BO80" s="31"/>
      <c r="BP80" s="31"/>
      <c r="BQ80" s="48"/>
      <c r="BR80" s="31"/>
      <c r="BS80" s="30"/>
      <c r="BU80" s="31"/>
      <c r="BV80" s="30"/>
      <c r="BW80" s="48"/>
      <c r="BX80" s="30"/>
      <c r="BY80" s="31"/>
      <c r="CA80" s="31"/>
      <c r="CB80" s="30"/>
    </row>
    <row r="81" spans="1:82" x14ac:dyDescent="0.3">
      <c r="A81" s="20" t="s">
        <v>19</v>
      </c>
      <c r="B81" s="14"/>
      <c r="C81" s="14">
        <f>'Exports - Data (Raw)'!C81/15</f>
        <v>597.33333333333337</v>
      </c>
      <c r="D81" s="11"/>
      <c r="E81" s="14">
        <f>'Exports - Data (Raw)'!E81/15</f>
        <v>696.66666666666663</v>
      </c>
      <c r="F81" s="14"/>
      <c r="G81" s="14"/>
      <c r="H81" s="14"/>
      <c r="I81" s="14">
        <f>'Exports - Data (Raw)'!I81/15</f>
        <v>648.66666666666663</v>
      </c>
      <c r="J81" s="18"/>
      <c r="K81" s="14">
        <f>'Exports - Data (Raw)'!K81/15</f>
        <v>670</v>
      </c>
      <c r="L81" s="14"/>
      <c r="M81" s="14"/>
      <c r="N81" s="18" t="s">
        <v>2</v>
      </c>
      <c r="O81" s="14">
        <v>3334</v>
      </c>
      <c r="P81" s="14">
        <v>662</v>
      </c>
      <c r="Q81" s="18" t="s">
        <v>2</v>
      </c>
      <c r="R81" s="14"/>
      <c r="S81" s="14">
        <v>588</v>
      </c>
      <c r="T81" s="19"/>
      <c r="U81" s="19"/>
      <c r="V81" s="51"/>
      <c r="W81" s="19"/>
      <c r="X81" s="19"/>
      <c r="Y81" s="19"/>
      <c r="Z81" s="19"/>
      <c r="AB81" s="19"/>
      <c r="AC81" s="19"/>
      <c r="AD81" s="18"/>
      <c r="AE81" s="19"/>
      <c r="AF81" s="19"/>
      <c r="AG81" s="51"/>
      <c r="AH81" s="14"/>
      <c r="AI81" s="14"/>
      <c r="AJ81" s="51"/>
      <c r="AK81" s="14"/>
      <c r="AL81" s="14"/>
      <c r="AM81" s="18"/>
      <c r="AN81" s="14"/>
      <c r="AO81" s="14">
        <v>169</v>
      </c>
      <c r="AP81" s="18"/>
      <c r="AQ81" s="132"/>
      <c r="AR81" s="32">
        <v>182</v>
      </c>
      <c r="AS81" s="27"/>
      <c r="AT81" s="27">
        <v>213</v>
      </c>
      <c r="AU81" s="27"/>
      <c r="AV81" s="27">
        <v>242</v>
      </c>
      <c r="AW81" s="18"/>
      <c r="AX81" s="31"/>
      <c r="AY81" s="31">
        <v>238</v>
      </c>
      <c r="AZ81" s="14"/>
      <c r="BA81" s="14">
        <v>284</v>
      </c>
      <c r="BB81" s="14"/>
      <c r="BC81" s="57">
        <f>'Exports - Data (Raw)'!BC81/15</f>
        <v>244</v>
      </c>
      <c r="BD81" s="131"/>
      <c r="BE81" s="31"/>
      <c r="BF81" s="30">
        <v>227</v>
      </c>
      <c r="BH81" s="130"/>
      <c r="BI81" s="34">
        <f>'Exports - Data (Raw)'!BI81/15</f>
        <v>219</v>
      </c>
      <c r="BJ81" s="4" t="s">
        <v>97</v>
      </c>
      <c r="BK81" s="4">
        <f>'Exports - Data (Raw)'!BK81/15</f>
        <v>217.33333333333334</v>
      </c>
      <c r="BL81" s="4" t="s">
        <v>97</v>
      </c>
      <c r="BM81" s="83">
        <f>'Exports - Data (Raw)'!BM81/15</f>
        <v>221.33333333333334</v>
      </c>
      <c r="BN81" s="43"/>
      <c r="BO81" s="31"/>
      <c r="BP81" s="31">
        <f>'Exports - Data (Raw)'!BP81/15</f>
        <v>884.66666666666663</v>
      </c>
      <c r="BQ81" s="48"/>
      <c r="BR81" s="31"/>
      <c r="BS81" s="30">
        <f>'Exports - Data (Raw)'!BS81/15</f>
        <v>820</v>
      </c>
      <c r="BU81" s="31"/>
      <c r="BV81" s="30">
        <v>908</v>
      </c>
      <c r="BW81" s="48"/>
      <c r="BX81" s="30"/>
      <c r="BY81" s="31">
        <v>670</v>
      </c>
      <c r="CA81" s="31"/>
      <c r="CB81" s="30">
        <v>654</v>
      </c>
      <c r="CD81" s="4">
        <v>2</v>
      </c>
    </row>
    <row r="82" spans="1:82" x14ac:dyDescent="0.3">
      <c r="A82" s="20" t="s">
        <v>52</v>
      </c>
      <c r="B82" s="14"/>
      <c r="C82" s="14">
        <f>'Exports - Data (Raw)'!C82/15</f>
        <v>406</v>
      </c>
      <c r="D82" s="11"/>
      <c r="E82" s="14">
        <f>'Exports - Data (Raw)'!E82/15</f>
        <v>623.33333333333337</v>
      </c>
      <c r="F82" s="14"/>
      <c r="G82" s="14"/>
      <c r="H82" s="14"/>
      <c r="I82" s="14">
        <f>'Exports - Data (Raw)'!I82/15</f>
        <v>618.33333333333337</v>
      </c>
      <c r="J82" s="18"/>
      <c r="K82" s="14">
        <f>'Exports - Data (Raw)'!K82/15</f>
        <v>530.66666666666663</v>
      </c>
      <c r="L82" s="14"/>
      <c r="M82" s="14"/>
      <c r="N82" s="51"/>
      <c r="O82" s="14"/>
      <c r="P82" s="14"/>
      <c r="Q82" s="18"/>
      <c r="R82" s="14"/>
      <c r="S82" s="14"/>
      <c r="T82" s="19"/>
      <c r="U82" s="19"/>
      <c r="V82" s="51" t="s">
        <v>7</v>
      </c>
      <c r="W82" s="19">
        <v>597</v>
      </c>
      <c r="X82" s="19">
        <v>1177</v>
      </c>
      <c r="Y82" s="19">
        <v>1181</v>
      </c>
      <c r="Z82" s="19">
        <v>1444</v>
      </c>
      <c r="AA82" s="18" t="s">
        <v>7</v>
      </c>
      <c r="AB82" s="19">
        <v>995</v>
      </c>
      <c r="AC82" s="19">
        <v>1322</v>
      </c>
      <c r="AD82" s="18" t="s">
        <v>7</v>
      </c>
      <c r="AE82" s="19">
        <v>825</v>
      </c>
      <c r="AF82" s="19">
        <v>1081</v>
      </c>
      <c r="AG82" s="18" t="s">
        <v>7</v>
      </c>
      <c r="AH82" s="14">
        <v>800</v>
      </c>
      <c r="AI82" s="14">
        <v>1044</v>
      </c>
      <c r="AJ82" s="18"/>
      <c r="AK82" s="14"/>
      <c r="AL82" s="14"/>
      <c r="AM82" s="18"/>
      <c r="AN82" s="14"/>
      <c r="AO82" s="14"/>
      <c r="AP82" s="18"/>
      <c r="AQ82" s="132"/>
      <c r="AR82" s="32"/>
      <c r="AS82" s="27"/>
      <c r="AT82" s="27"/>
      <c r="AU82" s="27"/>
      <c r="AV82" s="27"/>
      <c r="AW82" s="18"/>
      <c r="AX82" s="31"/>
      <c r="AY82" s="31"/>
      <c r="AZ82" s="14"/>
      <c r="BA82" s="14"/>
      <c r="BB82" s="14"/>
      <c r="BC82" s="57"/>
      <c r="BD82" s="131"/>
      <c r="BE82" s="31"/>
      <c r="BF82" s="30"/>
      <c r="BH82" s="130"/>
      <c r="BI82" s="34"/>
      <c r="BM82" s="78"/>
      <c r="BN82" s="43"/>
      <c r="BO82" s="31"/>
      <c r="BP82" s="31"/>
      <c r="BQ82" s="48"/>
      <c r="BR82" s="31"/>
      <c r="BS82" s="30"/>
      <c r="BU82" s="31"/>
      <c r="BV82" s="30"/>
      <c r="BW82" s="48"/>
      <c r="BX82" s="30"/>
      <c r="BY82" s="31"/>
      <c r="CA82" s="31"/>
      <c r="CB82" s="30"/>
    </row>
    <row r="83" spans="1:82" x14ac:dyDescent="0.3">
      <c r="A83" s="187" t="s">
        <v>186</v>
      </c>
      <c r="B83" s="14"/>
      <c r="C83" s="14"/>
      <c r="D83" s="11"/>
      <c r="E83" s="14"/>
      <c r="F83" s="11"/>
      <c r="G83" s="11"/>
      <c r="H83" s="11"/>
      <c r="I83" s="14"/>
      <c r="J83" s="11"/>
      <c r="K83" s="14"/>
      <c r="L83" s="14"/>
      <c r="M83" s="14"/>
      <c r="N83" s="51"/>
      <c r="O83" s="14"/>
      <c r="P83" s="14"/>
      <c r="Q83" s="18"/>
      <c r="R83" s="14"/>
      <c r="S83" s="14"/>
      <c r="T83" s="19"/>
      <c r="U83" s="19"/>
      <c r="V83" s="51"/>
      <c r="W83" s="19"/>
      <c r="X83" s="19"/>
      <c r="Y83" s="19"/>
      <c r="Z83" s="19"/>
      <c r="AB83" s="19"/>
      <c r="AC83" s="19"/>
      <c r="AD83" s="18"/>
      <c r="AE83" s="19"/>
      <c r="AF83" s="19"/>
      <c r="AG83" s="51"/>
      <c r="AH83" s="14"/>
      <c r="AI83" s="14"/>
      <c r="AJ83" s="18" t="s">
        <v>7</v>
      </c>
      <c r="AK83" s="14">
        <v>928</v>
      </c>
      <c r="AL83" s="14">
        <v>735</v>
      </c>
      <c r="AM83" s="18" t="s">
        <v>7</v>
      </c>
      <c r="AN83" s="14">
        <v>72</v>
      </c>
      <c r="AO83" s="14">
        <v>283</v>
      </c>
      <c r="AP83" s="18" t="s">
        <v>7</v>
      </c>
      <c r="AQ83" s="132">
        <v>85</v>
      </c>
      <c r="AR83" s="32">
        <v>281</v>
      </c>
      <c r="AS83" s="27">
        <v>78</v>
      </c>
      <c r="AT83" s="27">
        <v>364</v>
      </c>
      <c r="AU83" s="27">
        <v>65</v>
      </c>
      <c r="AV83" s="27">
        <v>325</v>
      </c>
      <c r="AW83" s="18" t="s">
        <v>7</v>
      </c>
      <c r="AX83" s="31"/>
      <c r="AY83" s="31">
        <v>180</v>
      </c>
      <c r="AZ83" s="14"/>
      <c r="BA83" s="14">
        <v>160</v>
      </c>
      <c r="BB83" s="14"/>
      <c r="BC83" s="57">
        <f>'Exports - Data (Raw)'!BC83/15</f>
        <v>596</v>
      </c>
      <c r="BD83" s="18" t="s">
        <v>7</v>
      </c>
      <c r="BE83" s="31">
        <v>164</v>
      </c>
      <c r="BF83" s="30">
        <v>623</v>
      </c>
      <c r="BG83" s="18" t="s">
        <v>7</v>
      </c>
      <c r="BH83" s="130">
        <v>140</v>
      </c>
      <c r="BI83" s="34">
        <f>'Exports - Data (Raw)'!BI83/15</f>
        <v>541.33333333333337</v>
      </c>
      <c r="BJ83" s="4">
        <v>140</v>
      </c>
      <c r="BK83" s="4">
        <f>'Exports - Data (Raw)'!BK83/15</f>
        <v>886.66666666666663</v>
      </c>
      <c r="BL83" s="4" t="s">
        <v>97</v>
      </c>
      <c r="BM83" s="78"/>
      <c r="BN83" s="43"/>
      <c r="BO83" s="31"/>
      <c r="BP83" s="31"/>
      <c r="BQ83" s="48"/>
      <c r="BR83" s="31"/>
      <c r="BS83" s="30"/>
      <c r="BU83" s="31"/>
      <c r="BW83" s="48"/>
      <c r="BX83" s="30"/>
      <c r="CA83" s="31"/>
    </row>
    <row r="84" spans="1:82" x14ac:dyDescent="0.3">
      <c r="A84" s="224" t="s">
        <v>285</v>
      </c>
      <c r="B84" s="14"/>
      <c r="C84" s="14"/>
      <c r="D84" s="11"/>
      <c r="E84" s="14"/>
      <c r="F84" s="11"/>
      <c r="G84" s="11"/>
      <c r="H84" s="11"/>
      <c r="I84" s="14"/>
      <c r="J84" s="11"/>
      <c r="K84" s="14"/>
      <c r="L84" s="14"/>
      <c r="M84" s="14"/>
      <c r="N84" s="51"/>
      <c r="O84" s="14"/>
      <c r="P84" s="14"/>
      <c r="Q84" s="18"/>
      <c r="R84" s="14"/>
      <c r="S84" s="14"/>
      <c r="T84" s="19"/>
      <c r="U84" s="19"/>
      <c r="V84" s="51"/>
      <c r="W84" s="19"/>
      <c r="X84" s="19"/>
      <c r="Y84" s="19"/>
      <c r="Z84" s="19"/>
      <c r="AB84" s="19"/>
      <c r="AC84" s="19"/>
      <c r="AD84" s="18"/>
      <c r="AE84" s="19"/>
      <c r="AF84" s="19"/>
      <c r="AG84" s="51"/>
      <c r="AH84" s="14"/>
      <c r="AI84" s="14"/>
      <c r="AJ84" s="18"/>
      <c r="AK84" s="14"/>
      <c r="AL84" s="14"/>
      <c r="AM84" s="18"/>
      <c r="AN84" s="14"/>
      <c r="AO84" s="14"/>
      <c r="AP84" s="18"/>
      <c r="AQ84" s="132"/>
      <c r="AR84" s="32"/>
      <c r="AS84" s="27"/>
      <c r="AT84" s="27"/>
      <c r="AU84" s="27"/>
      <c r="AV84" s="27"/>
      <c r="AW84" s="18"/>
      <c r="AX84" s="31"/>
      <c r="AY84" s="31"/>
      <c r="AZ84" s="14"/>
      <c r="BA84" s="14"/>
      <c r="BB84" s="14"/>
      <c r="BC84" s="57"/>
      <c r="BD84" s="20"/>
      <c r="BE84" s="30"/>
      <c r="BF84" s="30"/>
      <c r="BG84" s="18" t="s">
        <v>7</v>
      </c>
      <c r="BH84" s="130"/>
      <c r="BI84" s="34"/>
      <c r="BM84" s="78">
        <f>'Exports - Data (Raw)'!BM84/15</f>
        <v>1465.3333333333333</v>
      </c>
      <c r="BN84" s="43"/>
      <c r="BO84" s="31"/>
      <c r="BP84" s="31">
        <f>'Exports - Data (Raw)'!BP84/15</f>
        <v>934.2</v>
      </c>
      <c r="BQ84" s="48"/>
      <c r="BR84" s="31"/>
      <c r="BS84" s="30"/>
      <c r="BU84" s="31"/>
      <c r="BV84" s="30"/>
      <c r="BW84" s="48"/>
      <c r="BX84" s="30"/>
      <c r="BY84" s="31"/>
      <c r="CA84" s="31"/>
      <c r="CB84" s="30"/>
    </row>
    <row r="85" spans="1:82" x14ac:dyDescent="0.3">
      <c r="A85" s="224" t="s">
        <v>286</v>
      </c>
      <c r="B85" s="14"/>
      <c r="C85" s="14"/>
      <c r="D85" s="11"/>
      <c r="E85" s="14"/>
      <c r="F85" s="11"/>
      <c r="G85" s="11"/>
      <c r="H85" s="11"/>
      <c r="I85" s="14"/>
      <c r="J85" s="11"/>
      <c r="K85" s="14"/>
      <c r="L85" s="14"/>
      <c r="M85" s="14"/>
      <c r="N85" s="51"/>
      <c r="O85" s="14"/>
      <c r="P85" s="14"/>
      <c r="Q85" s="18"/>
      <c r="R85" s="14"/>
      <c r="S85" s="14"/>
      <c r="T85" s="19"/>
      <c r="U85" s="19"/>
      <c r="V85" s="51"/>
      <c r="W85" s="19"/>
      <c r="X85" s="19"/>
      <c r="Y85" s="19"/>
      <c r="Z85" s="19"/>
      <c r="AB85" s="19"/>
      <c r="AC85" s="19"/>
      <c r="AD85" s="18"/>
      <c r="AE85" s="19"/>
      <c r="AF85" s="19"/>
      <c r="AG85" s="51"/>
      <c r="AH85" s="14"/>
      <c r="AI85" s="14"/>
      <c r="AJ85" s="18"/>
      <c r="AK85" s="14"/>
      <c r="AL85" s="14"/>
      <c r="AM85" s="18"/>
      <c r="AN85" s="14"/>
      <c r="AO85" s="14"/>
      <c r="AP85" s="18"/>
      <c r="AQ85" s="132"/>
      <c r="AR85" s="32"/>
      <c r="AS85" s="27"/>
      <c r="AT85" s="27"/>
      <c r="AU85" s="27"/>
      <c r="AV85" s="27"/>
      <c r="AW85" s="18"/>
      <c r="AX85" s="31"/>
      <c r="AY85" s="31"/>
      <c r="AZ85" s="14"/>
      <c r="BA85" s="14"/>
      <c r="BB85" s="14"/>
      <c r="BC85" s="57"/>
      <c r="BD85" s="20"/>
      <c r="BE85" s="30"/>
      <c r="BF85" s="30"/>
      <c r="BG85" s="18"/>
      <c r="BH85" s="130"/>
      <c r="BI85" s="34"/>
      <c r="BM85" s="78"/>
      <c r="BN85" s="43"/>
      <c r="BO85" s="31"/>
      <c r="BP85" s="31"/>
      <c r="BQ85" s="48"/>
      <c r="BR85" s="31"/>
      <c r="BS85" s="30">
        <f>'Exports - Data (Raw)'!BS85/15</f>
        <v>2116.2666666666669</v>
      </c>
      <c r="BU85" s="31"/>
      <c r="BV85" s="30">
        <v>1927</v>
      </c>
      <c r="BW85" s="48"/>
      <c r="BX85" s="30"/>
      <c r="BY85" s="68">
        <v>4835</v>
      </c>
      <c r="CA85" s="31"/>
      <c r="CB85" s="68">
        <v>3534</v>
      </c>
    </row>
    <row r="86" spans="1:82" x14ac:dyDescent="0.3">
      <c r="A86" s="187" t="s">
        <v>190</v>
      </c>
      <c r="B86" s="14"/>
      <c r="C86" s="14"/>
      <c r="D86" s="11"/>
      <c r="E86" s="14"/>
      <c r="F86" s="11"/>
      <c r="G86" s="11"/>
      <c r="H86" s="11"/>
      <c r="I86" s="14"/>
      <c r="J86" s="11"/>
      <c r="K86" s="14"/>
      <c r="L86" s="14"/>
      <c r="M86" s="14"/>
      <c r="N86" s="51"/>
      <c r="O86" s="14"/>
      <c r="P86" s="14"/>
      <c r="Q86" s="18"/>
      <c r="R86" s="14"/>
      <c r="S86" s="14"/>
      <c r="T86" s="19"/>
      <c r="U86" s="19"/>
      <c r="V86" s="51"/>
      <c r="W86" s="19"/>
      <c r="X86" s="19"/>
      <c r="Y86" s="19"/>
      <c r="Z86" s="19"/>
      <c r="AB86" s="19"/>
      <c r="AC86" s="19"/>
      <c r="AD86" s="18"/>
      <c r="AE86" s="19"/>
      <c r="AF86" s="19"/>
      <c r="AG86" s="51"/>
      <c r="AH86" s="14"/>
      <c r="AI86" s="14"/>
      <c r="AJ86" s="18"/>
      <c r="AK86" s="14"/>
      <c r="AL86" s="14"/>
      <c r="AM86" s="18" t="s">
        <v>7</v>
      </c>
      <c r="AN86" s="14">
        <v>867</v>
      </c>
      <c r="AO86" s="14">
        <v>755</v>
      </c>
      <c r="AP86" s="18" t="s">
        <v>7</v>
      </c>
      <c r="AQ86" s="132">
        <v>815</v>
      </c>
      <c r="AR86" s="32">
        <v>705</v>
      </c>
      <c r="AS86" s="27">
        <v>765</v>
      </c>
      <c r="AT86" s="27">
        <v>625</v>
      </c>
      <c r="AU86" s="27">
        <v>788</v>
      </c>
      <c r="AV86" s="27">
        <v>873</v>
      </c>
      <c r="AW86" s="18" t="s">
        <v>7</v>
      </c>
      <c r="AX86" s="31">
        <v>890</v>
      </c>
      <c r="AY86" s="31">
        <v>870</v>
      </c>
      <c r="AZ86" s="14">
        <v>969</v>
      </c>
      <c r="BA86" s="14">
        <v>967</v>
      </c>
      <c r="BB86" s="14"/>
      <c r="BC86" s="57">
        <f>'Exports - Data (Raw)'!BC86/15</f>
        <v>564</v>
      </c>
      <c r="BD86" s="18" t="s">
        <v>7</v>
      </c>
      <c r="BE86" s="31"/>
      <c r="BF86" s="30">
        <v>538</v>
      </c>
      <c r="BG86" s="18"/>
      <c r="BH86" s="130"/>
      <c r="BI86" s="34">
        <f>'Exports - Data (Raw)'!BI86/15</f>
        <v>551.66666666666663</v>
      </c>
      <c r="BJ86" s="4" t="s">
        <v>97</v>
      </c>
      <c r="BK86" s="4">
        <f>'Exports - Data (Raw)'!BK86/15</f>
        <v>566.33333333333337</v>
      </c>
      <c r="BL86" s="4" t="s">
        <v>97</v>
      </c>
      <c r="BM86" s="78">
        <f>'Exports - Data (Raw)'!BM86/15</f>
        <v>1734.3333333333333</v>
      </c>
      <c r="BN86" s="43"/>
      <c r="BO86" s="31"/>
      <c r="BP86" s="31">
        <f>'Exports - Data (Raw)'!BP86/15</f>
        <v>2029.6666666666667</v>
      </c>
      <c r="BQ86" s="48"/>
      <c r="BR86" s="31"/>
      <c r="BS86" s="30">
        <f>'Exports - Data (Raw)'!BS86/15</f>
        <v>2550</v>
      </c>
      <c r="BU86" s="31"/>
      <c r="BV86" s="30">
        <v>1669</v>
      </c>
      <c r="BW86" s="43"/>
      <c r="BX86" s="31"/>
      <c r="BY86" s="68">
        <v>194</v>
      </c>
      <c r="CA86" s="31"/>
      <c r="CB86" s="68">
        <v>914</v>
      </c>
    </row>
    <row r="87" spans="1:82" x14ac:dyDescent="0.3">
      <c r="A87" s="11" t="s">
        <v>17</v>
      </c>
      <c r="B87" s="14"/>
      <c r="C87" s="14"/>
      <c r="D87" s="11"/>
      <c r="E87" s="14"/>
      <c r="F87" s="11"/>
      <c r="G87" s="11"/>
      <c r="H87" s="11"/>
      <c r="I87" s="14"/>
      <c r="J87" s="11"/>
      <c r="K87" s="14"/>
      <c r="L87" s="14"/>
      <c r="M87" s="14"/>
      <c r="N87" s="51"/>
      <c r="O87" s="14"/>
      <c r="P87" s="14"/>
      <c r="Q87" s="18"/>
      <c r="R87" s="14"/>
      <c r="S87" s="14"/>
      <c r="T87" s="19"/>
      <c r="U87" s="19"/>
      <c r="V87" s="51"/>
      <c r="W87" s="19"/>
      <c r="X87" s="19"/>
      <c r="Y87" s="19"/>
      <c r="Z87" s="19"/>
      <c r="AB87" s="19"/>
      <c r="AC87" s="19"/>
      <c r="AD87" s="18"/>
      <c r="AE87" s="19"/>
      <c r="AF87" s="19"/>
      <c r="AG87" s="51"/>
      <c r="AH87" s="14"/>
      <c r="AI87" s="14"/>
      <c r="AJ87" s="51"/>
      <c r="AK87" s="14"/>
      <c r="AL87" s="14"/>
      <c r="AM87" s="18"/>
      <c r="AN87" s="14"/>
      <c r="AO87" s="14"/>
      <c r="AP87" s="18"/>
      <c r="AQ87" s="132"/>
      <c r="AR87" s="32"/>
      <c r="AS87" s="27"/>
      <c r="AT87" s="27"/>
      <c r="AU87" s="27"/>
      <c r="AV87" s="27"/>
      <c r="AW87" s="18"/>
      <c r="AX87" s="31"/>
      <c r="AY87" s="31"/>
      <c r="AZ87" s="14"/>
      <c r="BA87" s="14"/>
      <c r="BB87" s="14"/>
      <c r="BC87" s="57"/>
      <c r="BD87" s="18"/>
      <c r="BE87" s="31"/>
      <c r="BF87" s="30"/>
      <c r="BG87" s="18" t="s">
        <v>18</v>
      </c>
      <c r="BH87" s="130"/>
      <c r="BI87" s="34"/>
      <c r="BL87" s="4">
        <v>230</v>
      </c>
      <c r="BM87" s="78">
        <f>'Exports - Data (Raw)'!BM87/15</f>
        <v>690</v>
      </c>
      <c r="BN87" s="18" t="s">
        <v>18</v>
      </c>
      <c r="BO87" s="31">
        <v>29</v>
      </c>
      <c r="BP87" s="31">
        <f>'Exports - Data (Raw)'!BP87/15</f>
        <v>82</v>
      </c>
      <c r="BQ87" s="18" t="s">
        <v>18</v>
      </c>
      <c r="BR87" s="31">
        <v>250</v>
      </c>
      <c r="BS87" s="30">
        <f>'Exports - Data (Raw)'!BS87/15</f>
        <v>702</v>
      </c>
      <c r="BT87" s="18" t="s">
        <v>18</v>
      </c>
      <c r="BU87" s="31">
        <v>165</v>
      </c>
      <c r="BV87" s="30">
        <v>509</v>
      </c>
      <c r="BW87" s="18" t="s">
        <v>18</v>
      </c>
      <c r="BX87" s="68">
        <v>158</v>
      </c>
      <c r="BY87" s="31">
        <v>542</v>
      </c>
      <c r="BZ87" s="18" t="s">
        <v>18</v>
      </c>
      <c r="CA87" s="68">
        <v>160</v>
      </c>
      <c r="CB87" s="31">
        <v>533</v>
      </c>
      <c r="CD87" s="4">
        <v>880</v>
      </c>
    </row>
    <row r="88" spans="1:82" x14ac:dyDescent="0.3">
      <c r="A88" s="18" t="s">
        <v>62</v>
      </c>
      <c r="B88" s="14"/>
      <c r="C88" s="14"/>
      <c r="D88" s="11"/>
      <c r="E88" s="14"/>
      <c r="F88" s="11"/>
      <c r="G88" s="11"/>
      <c r="H88" s="11"/>
      <c r="I88" s="14">
        <f>'Exports - Data (Raw)'!I88/15</f>
        <v>3</v>
      </c>
      <c r="J88" s="11"/>
      <c r="K88" s="14">
        <f>'Exports - Data (Raw)'!K88/15</f>
        <v>4.333333333333333</v>
      </c>
      <c r="L88" s="14"/>
      <c r="M88" s="14"/>
      <c r="N88" s="51"/>
      <c r="O88" s="14"/>
      <c r="P88" s="14"/>
      <c r="Q88" s="18"/>
      <c r="R88" s="14"/>
      <c r="S88" s="14"/>
      <c r="T88" s="19"/>
      <c r="U88" s="19"/>
      <c r="V88" s="51"/>
      <c r="W88" s="19"/>
      <c r="X88" s="19"/>
      <c r="Y88" s="19"/>
      <c r="Z88" s="19"/>
      <c r="AB88" s="19"/>
      <c r="AC88" s="19"/>
      <c r="AD88" s="18"/>
      <c r="AE88" s="19"/>
      <c r="AF88" s="19"/>
      <c r="AG88" s="51"/>
      <c r="AH88" s="14"/>
      <c r="AI88" s="14"/>
      <c r="AJ88" s="51"/>
      <c r="AK88" s="14"/>
      <c r="AL88" s="14"/>
      <c r="AM88" s="18"/>
      <c r="AN88" s="14"/>
      <c r="AO88" s="14"/>
      <c r="AP88" s="18"/>
      <c r="AQ88" s="132"/>
      <c r="AR88" s="32"/>
      <c r="AS88" s="27"/>
      <c r="AT88" s="27"/>
      <c r="AU88" s="27"/>
      <c r="AV88" s="27"/>
      <c r="AW88" s="18"/>
      <c r="AX88" s="31"/>
      <c r="AY88" s="31"/>
      <c r="AZ88" s="14"/>
      <c r="BA88" s="14"/>
      <c r="BB88" s="14"/>
      <c r="BC88" s="57"/>
      <c r="BD88" s="18"/>
      <c r="BE88" s="31"/>
      <c r="BF88" s="30"/>
      <c r="BG88" s="18"/>
      <c r="BH88" s="130"/>
      <c r="BI88" s="34"/>
      <c r="BM88" s="78"/>
      <c r="BN88" s="18"/>
      <c r="BO88" s="31"/>
      <c r="BP88" s="31"/>
      <c r="BQ88" s="18"/>
      <c r="BR88" s="31"/>
      <c r="BS88" s="30"/>
      <c r="BU88" s="31"/>
      <c r="BV88" s="30"/>
      <c r="BW88" s="18"/>
      <c r="BX88" s="31"/>
      <c r="BY88" s="31"/>
      <c r="CA88" s="31"/>
      <c r="CB88" s="31"/>
    </row>
    <row r="89" spans="1:82" x14ac:dyDescent="0.3">
      <c r="A89" s="11" t="s">
        <v>38</v>
      </c>
      <c r="B89" s="14"/>
      <c r="C89" s="14">
        <f>'Exports - Data (Raw)'!C89/15</f>
        <v>266.66666666666669</v>
      </c>
      <c r="D89" s="11"/>
      <c r="E89" s="14">
        <f>'Exports - Data (Raw)'!E89/15</f>
        <v>216.66666666666666</v>
      </c>
      <c r="F89" s="14"/>
      <c r="G89" s="14"/>
      <c r="H89" s="14"/>
      <c r="I89" s="14">
        <f>'Exports - Data (Raw)'!I89/15</f>
        <v>743</v>
      </c>
      <c r="J89" s="18"/>
      <c r="K89" s="14">
        <f>'Exports - Data (Raw)'!K89/15</f>
        <v>772</v>
      </c>
      <c r="L89" s="14"/>
      <c r="M89" s="14"/>
      <c r="N89" s="51"/>
      <c r="O89" s="14"/>
      <c r="P89" s="14">
        <v>1539</v>
      </c>
      <c r="Q89" s="18"/>
      <c r="R89" s="14"/>
      <c r="S89" s="14">
        <v>1450</v>
      </c>
      <c r="T89" s="19"/>
      <c r="U89" s="19"/>
      <c r="V89" s="51"/>
      <c r="W89" s="19"/>
      <c r="X89" s="19">
        <v>1161</v>
      </c>
      <c r="Y89" s="19"/>
      <c r="Z89" s="19">
        <v>1101</v>
      </c>
      <c r="AB89" s="19"/>
      <c r="AC89" s="19">
        <v>1082</v>
      </c>
      <c r="AD89" s="18"/>
      <c r="AE89" s="19"/>
      <c r="AF89" s="19">
        <v>1123</v>
      </c>
      <c r="AG89" s="51"/>
      <c r="AH89" s="14"/>
      <c r="AI89" s="14">
        <v>1008</v>
      </c>
      <c r="AJ89" s="51"/>
      <c r="AK89" s="14"/>
      <c r="AL89" s="14"/>
      <c r="AM89" s="18"/>
      <c r="AN89" s="14"/>
      <c r="AO89" s="14"/>
      <c r="AP89" s="18"/>
      <c r="AQ89" s="132"/>
      <c r="AR89" s="32"/>
      <c r="AS89" s="27"/>
      <c r="AT89" s="27"/>
      <c r="AU89" s="27"/>
      <c r="AV89" s="27"/>
      <c r="AW89" s="18"/>
      <c r="AX89" s="31"/>
      <c r="AY89" s="31"/>
      <c r="AZ89" s="14"/>
      <c r="BA89" s="14"/>
      <c r="BB89" s="14"/>
      <c r="BC89" s="57"/>
      <c r="BD89" s="18"/>
      <c r="BE89" s="31"/>
      <c r="BF89" s="30"/>
      <c r="BG89" s="18"/>
      <c r="BH89" s="130"/>
      <c r="BI89" s="34"/>
      <c r="BM89" s="78"/>
      <c r="BN89" s="18"/>
      <c r="BO89" s="31"/>
      <c r="BP89" s="31"/>
      <c r="BQ89" s="18"/>
      <c r="BR89" s="31"/>
      <c r="BS89" s="30"/>
      <c r="BU89" s="31"/>
      <c r="BV89" s="30"/>
      <c r="BW89" s="18"/>
      <c r="BX89" s="31"/>
      <c r="BY89" s="31"/>
      <c r="CA89" s="31"/>
      <c r="CB89" s="31"/>
    </row>
    <row r="90" spans="1:82" x14ac:dyDescent="0.3">
      <c r="A90" s="180" t="s">
        <v>391</v>
      </c>
      <c r="B90" s="14"/>
      <c r="C90" s="14"/>
      <c r="D90" s="11"/>
      <c r="E90" s="14"/>
      <c r="F90" s="14"/>
      <c r="G90" s="14"/>
      <c r="H90" s="14"/>
      <c r="I90" s="14"/>
      <c r="J90" s="18"/>
      <c r="K90" s="14"/>
      <c r="L90" s="14"/>
      <c r="M90" s="14"/>
      <c r="N90" s="51"/>
      <c r="O90" s="14"/>
      <c r="P90" s="14"/>
      <c r="Q90" s="18"/>
      <c r="R90" s="14"/>
      <c r="S90" s="14"/>
      <c r="T90" s="19"/>
      <c r="U90" s="19"/>
      <c r="V90" s="51"/>
      <c r="W90" s="19"/>
      <c r="X90" s="19"/>
      <c r="Y90" s="19"/>
      <c r="Z90" s="19"/>
      <c r="AB90" s="19"/>
      <c r="AC90" s="19"/>
      <c r="AD90" s="18"/>
      <c r="AE90" s="19"/>
      <c r="AF90" s="19"/>
      <c r="AG90" s="51"/>
      <c r="AH90" s="14"/>
      <c r="AI90" s="14"/>
      <c r="AJ90" s="51"/>
      <c r="AK90" s="14"/>
      <c r="AL90" s="14">
        <v>1088</v>
      </c>
      <c r="AM90" s="18"/>
      <c r="AN90" s="14"/>
      <c r="AO90" s="14">
        <v>1312</v>
      </c>
      <c r="AP90" s="18" t="s">
        <v>18</v>
      </c>
      <c r="AQ90" s="134">
        <v>8750</v>
      </c>
      <c r="AR90" s="32">
        <v>1913</v>
      </c>
      <c r="AS90" s="27">
        <v>6223</v>
      </c>
      <c r="AT90" s="27">
        <v>1676</v>
      </c>
      <c r="AU90" s="27">
        <v>8020</v>
      </c>
      <c r="AV90" s="27">
        <v>2806</v>
      </c>
      <c r="AW90" s="18" t="s">
        <v>18</v>
      </c>
      <c r="AX90" s="31">
        <v>3880</v>
      </c>
      <c r="AY90" s="31">
        <v>902</v>
      </c>
      <c r="AZ90" s="14">
        <v>3540</v>
      </c>
      <c r="BA90" s="14">
        <v>826</v>
      </c>
      <c r="BB90" s="14">
        <v>4939</v>
      </c>
      <c r="BC90" s="57">
        <f>'Exports - Data (Raw)'!BC90/15</f>
        <v>1482</v>
      </c>
      <c r="BD90" s="18" t="s">
        <v>18</v>
      </c>
      <c r="BE90" s="31">
        <v>5855</v>
      </c>
      <c r="BF90" s="30">
        <v>1756</v>
      </c>
      <c r="BG90" s="18" t="s">
        <v>18</v>
      </c>
      <c r="BH90" s="130">
        <v>5495</v>
      </c>
      <c r="BI90" s="34">
        <f>'Exports - Data (Raw)'!BI90/15</f>
        <v>1693.6666666666667</v>
      </c>
      <c r="BJ90" s="4">
        <v>5792</v>
      </c>
      <c r="BK90" s="4">
        <f>'Exports - Data (Raw)'!BK90/15</f>
        <v>1641.1333333333334</v>
      </c>
      <c r="BL90" s="4">
        <v>10300</v>
      </c>
      <c r="BM90" s="78">
        <f>'Exports - Data (Raw)'!BM90/15</f>
        <v>2746.6666666666665</v>
      </c>
      <c r="BN90" s="18" t="s">
        <v>18</v>
      </c>
      <c r="BO90" s="31">
        <v>17000</v>
      </c>
      <c r="BP90" s="29">
        <f>'Exports - Data (Raw)'!BP90/15</f>
        <v>4533.333333333333</v>
      </c>
      <c r="BQ90" s="18" t="s">
        <v>18</v>
      </c>
      <c r="BR90" s="31">
        <v>9700</v>
      </c>
      <c r="BS90" s="30">
        <f>'Exports - Data (Raw)'!BS90/15</f>
        <v>2586.6666666666665</v>
      </c>
      <c r="BT90" s="15" t="s">
        <v>18</v>
      </c>
      <c r="BU90" s="31">
        <v>10306</v>
      </c>
      <c r="BV90" s="30">
        <v>2747</v>
      </c>
      <c r="BW90" s="58" t="s">
        <v>69</v>
      </c>
      <c r="BX90" s="30">
        <v>209600</v>
      </c>
      <c r="BY90" s="31">
        <v>6987</v>
      </c>
      <c r="BZ90" s="20" t="s">
        <v>69</v>
      </c>
      <c r="CA90" s="30">
        <v>150000</v>
      </c>
      <c r="CB90" s="30">
        <v>5000</v>
      </c>
      <c r="CC90" s="4">
        <v>70500</v>
      </c>
      <c r="CD90" s="4">
        <v>2644</v>
      </c>
    </row>
    <row r="91" spans="1:82" x14ac:dyDescent="0.3">
      <c r="A91" s="180" t="s">
        <v>193</v>
      </c>
      <c r="B91" s="14"/>
      <c r="C91" s="14"/>
      <c r="D91" s="11"/>
      <c r="E91" s="14"/>
      <c r="F91" s="14"/>
      <c r="G91" s="14"/>
      <c r="H91" s="14"/>
      <c r="I91" s="14"/>
      <c r="J91" s="18"/>
      <c r="K91" s="14"/>
      <c r="L91" s="14"/>
      <c r="M91" s="14"/>
      <c r="N91" s="51"/>
      <c r="O91" s="14"/>
      <c r="P91" s="14"/>
      <c r="Q91" s="18"/>
      <c r="R91" s="14"/>
      <c r="S91" s="14"/>
      <c r="T91" s="19"/>
      <c r="U91" s="19"/>
      <c r="V91" s="51"/>
      <c r="W91" s="19"/>
      <c r="X91" s="19"/>
      <c r="Y91" s="19"/>
      <c r="Z91" s="19"/>
      <c r="AB91" s="19"/>
      <c r="AC91" s="19"/>
      <c r="AD91" s="18"/>
      <c r="AE91" s="19"/>
      <c r="AF91" s="19"/>
      <c r="AG91" s="51"/>
      <c r="AH91" s="14"/>
      <c r="AI91" s="14"/>
      <c r="AJ91" s="51"/>
      <c r="AK91" s="14"/>
      <c r="AL91" s="14">
        <v>344</v>
      </c>
      <c r="AM91" s="18"/>
      <c r="AN91" s="14"/>
      <c r="AO91" s="14">
        <v>356</v>
      </c>
      <c r="AP91" s="18"/>
      <c r="AQ91" s="132"/>
      <c r="AR91" s="32">
        <v>366</v>
      </c>
      <c r="AS91" s="27"/>
      <c r="AT91" s="27">
        <v>387</v>
      </c>
      <c r="AU91" s="27"/>
      <c r="AV91" s="27">
        <v>260</v>
      </c>
      <c r="AW91" s="18"/>
      <c r="AX91" s="31"/>
      <c r="AY91" s="30">
        <v>320</v>
      </c>
      <c r="AZ91" s="14"/>
      <c r="BA91" s="14">
        <v>435</v>
      </c>
      <c r="BB91" s="14"/>
      <c r="BC91" s="57">
        <f>'Exports - Data (Raw)'!BC91/15</f>
        <v>388</v>
      </c>
      <c r="BD91" s="131"/>
      <c r="BE91" s="31"/>
      <c r="BF91" s="30">
        <v>389</v>
      </c>
      <c r="BH91" s="130"/>
      <c r="BI91" s="34">
        <f>'Exports - Data (Raw)'!BI91/15</f>
        <v>374.66666666666669</v>
      </c>
      <c r="BK91" s="4">
        <f>'Exports - Data (Raw)'!BK91/15</f>
        <v>371.33333333333331</v>
      </c>
      <c r="BM91" s="78">
        <f>'Exports - Data (Raw)'!BM91/15</f>
        <v>1000</v>
      </c>
      <c r="BN91" s="43"/>
      <c r="BO91" s="31"/>
      <c r="BP91" s="31">
        <f>'Exports - Data (Raw)'!BP91/15</f>
        <v>994.66666666666663</v>
      </c>
      <c r="BQ91" s="48"/>
      <c r="BR91" s="31"/>
      <c r="BS91" s="30">
        <f>'Exports - Data (Raw)'!BS91/15</f>
        <v>1246.6666666666667</v>
      </c>
      <c r="BU91" s="31"/>
      <c r="BV91" s="30">
        <v>1200</v>
      </c>
      <c r="BW91" s="48"/>
      <c r="BX91" s="30"/>
      <c r="BY91" s="31">
        <v>2112</v>
      </c>
      <c r="CA91" s="31"/>
      <c r="CB91" s="30">
        <v>1800</v>
      </c>
      <c r="CD91" s="4">
        <v>424</v>
      </c>
    </row>
    <row r="92" spans="1:82" x14ac:dyDescent="0.3">
      <c r="A92" s="25" t="s">
        <v>41</v>
      </c>
      <c r="B92" s="14"/>
      <c r="C92" s="14"/>
      <c r="D92" s="11"/>
      <c r="E92" s="14">
        <f>'Exports - Data (Raw)'!E92/15</f>
        <v>3.3333333333333335</v>
      </c>
      <c r="F92" s="14"/>
      <c r="G92" s="14"/>
      <c r="H92" s="14"/>
      <c r="I92" s="14">
        <f>'Exports - Data (Raw)'!I92/15</f>
        <v>12</v>
      </c>
      <c r="J92" s="18"/>
      <c r="K92" s="14">
        <f>'Exports - Data (Raw)'!K92/15</f>
        <v>10</v>
      </c>
      <c r="L92" s="14"/>
      <c r="M92" s="14"/>
      <c r="N92" s="51"/>
      <c r="O92" s="14"/>
      <c r="P92" s="14"/>
      <c r="Q92" s="18"/>
      <c r="R92" s="14"/>
      <c r="S92" s="14"/>
      <c r="T92" s="19"/>
      <c r="U92" s="19"/>
      <c r="V92" s="51"/>
      <c r="W92" s="19"/>
      <c r="X92" s="19"/>
      <c r="Y92" s="19"/>
      <c r="Z92" s="19"/>
      <c r="AB92" s="19"/>
      <c r="AC92" s="19"/>
      <c r="AD92" s="18"/>
      <c r="AE92" s="19"/>
      <c r="AF92" s="19"/>
      <c r="AG92" s="51"/>
      <c r="AH92" s="14"/>
      <c r="AI92" s="14"/>
      <c r="AJ92" s="51"/>
      <c r="AK92" s="14"/>
      <c r="AL92" s="14"/>
      <c r="AM92" s="18"/>
      <c r="AN92" s="14"/>
      <c r="AO92" s="14">
        <v>9</v>
      </c>
      <c r="AP92" s="18"/>
      <c r="AQ92" s="132"/>
      <c r="AR92" s="32">
        <v>8</v>
      </c>
      <c r="AS92" s="27"/>
      <c r="AT92" s="27">
        <v>9</v>
      </c>
      <c r="AU92" s="27"/>
      <c r="AV92" s="27">
        <v>10</v>
      </c>
      <c r="AW92" s="18"/>
      <c r="AX92" s="31"/>
      <c r="AY92" s="31"/>
      <c r="AZ92" s="14"/>
      <c r="BA92" s="14">
        <v>12</v>
      </c>
      <c r="BB92" s="14"/>
      <c r="BC92" s="57">
        <f>'Exports - Data (Raw)'!BC92/15</f>
        <v>15</v>
      </c>
      <c r="BD92" s="131"/>
      <c r="BE92" s="31"/>
      <c r="BF92" s="30">
        <v>13</v>
      </c>
      <c r="BH92" s="130"/>
      <c r="BI92" s="34">
        <f>'Exports - Data (Raw)'!BI92/15</f>
        <v>14</v>
      </c>
      <c r="BK92" s="4">
        <f>'Exports - Data (Raw)'!BK92/15</f>
        <v>16.666666666666668</v>
      </c>
      <c r="BM92" s="78">
        <f>'Exports - Data (Raw)'!BM92/15</f>
        <v>53.333333333333336</v>
      </c>
      <c r="BN92" s="43"/>
      <c r="BO92" s="31"/>
      <c r="BP92" s="31">
        <f>'Exports - Data (Raw)'!BP92/15</f>
        <v>360</v>
      </c>
      <c r="BQ92" s="48"/>
      <c r="BR92" s="31"/>
      <c r="BS92" s="30">
        <f>'Exports - Data (Raw)'!BS92/15</f>
        <v>400</v>
      </c>
      <c r="BU92" s="31"/>
      <c r="BV92" s="30"/>
      <c r="BW92" s="48"/>
      <c r="BX92" s="30"/>
      <c r="BY92" s="31"/>
      <c r="CA92" s="31"/>
      <c r="CB92" s="30"/>
    </row>
    <row r="93" spans="1:82" x14ac:dyDescent="0.3">
      <c r="A93" s="25" t="s">
        <v>20</v>
      </c>
      <c r="B93" s="14"/>
      <c r="C93" s="14">
        <f>'Exports - Data (Raw)'!C93/15</f>
        <v>101333.33333333333</v>
      </c>
      <c r="D93" s="11"/>
      <c r="E93" s="14">
        <f>'Exports - Data (Raw)'!E93/15</f>
        <v>120733.33333333333</v>
      </c>
      <c r="F93" s="14"/>
      <c r="G93" s="14"/>
      <c r="H93" s="14"/>
      <c r="I93" s="14">
        <f>'Exports - Data (Raw)'!I93/15</f>
        <v>105733.33333333333</v>
      </c>
      <c r="J93" s="18"/>
      <c r="K93" s="14">
        <f>'Exports - Data (Raw)'!K93/15</f>
        <v>110600</v>
      </c>
      <c r="L93" s="14"/>
      <c r="M93" s="14"/>
      <c r="N93" s="51"/>
      <c r="O93" s="14"/>
      <c r="P93" s="14">
        <v>216506</v>
      </c>
      <c r="Q93" s="18"/>
      <c r="R93" s="14"/>
      <c r="S93" s="14">
        <v>227761</v>
      </c>
      <c r="T93" s="19"/>
      <c r="U93" s="19"/>
      <c r="V93" s="51"/>
      <c r="W93" s="19"/>
      <c r="X93" s="19">
        <v>302215</v>
      </c>
      <c r="Y93" s="19"/>
      <c r="Z93" s="19">
        <v>307813</v>
      </c>
      <c r="AB93" s="19"/>
      <c r="AC93" s="19">
        <v>227307</v>
      </c>
      <c r="AD93" s="18"/>
      <c r="AE93" s="19"/>
      <c r="AF93" s="19">
        <v>258812</v>
      </c>
      <c r="AG93" s="51"/>
      <c r="AH93" s="14"/>
      <c r="AI93" s="14">
        <v>214167</v>
      </c>
      <c r="AJ93" s="51"/>
      <c r="AK93" s="14"/>
      <c r="AL93" s="14">
        <v>303941</v>
      </c>
      <c r="AM93" s="18"/>
      <c r="AN93" s="14"/>
      <c r="AO93" s="14">
        <v>244436</v>
      </c>
      <c r="AP93" s="18"/>
      <c r="AQ93" s="77"/>
      <c r="AR93" s="32">
        <v>299563</v>
      </c>
      <c r="AS93" s="27"/>
      <c r="AT93" s="27">
        <v>454962</v>
      </c>
      <c r="AU93" s="27"/>
      <c r="AV93" s="27">
        <v>264114</v>
      </c>
      <c r="AW93" s="18"/>
      <c r="AX93" s="31"/>
      <c r="AY93" s="30">
        <v>475341</v>
      </c>
      <c r="AZ93" s="77"/>
      <c r="BA93" s="32">
        <v>566374</v>
      </c>
      <c r="BB93" s="77"/>
      <c r="BC93" s="57">
        <f>'Exports - Data (Raw)'!BC93/15</f>
        <v>685020</v>
      </c>
      <c r="BD93" s="131"/>
      <c r="BE93" s="31"/>
      <c r="BF93" s="30">
        <v>699200</v>
      </c>
      <c r="BH93" s="130"/>
      <c r="BI93" s="34">
        <f>'Exports - Data (Raw)'!BI93/15</f>
        <v>1079600</v>
      </c>
      <c r="BJ93" s="4" t="s">
        <v>97</v>
      </c>
      <c r="BK93" s="4">
        <f>'Exports - Data (Raw)'!BK93/15</f>
        <v>1129266.6666666667</v>
      </c>
      <c r="BL93" s="4" t="s">
        <v>97</v>
      </c>
      <c r="BM93" s="78">
        <f>'Exports - Data (Raw)'!BM93/15</f>
        <v>826666.66666666663</v>
      </c>
      <c r="BN93" s="43"/>
      <c r="BO93" s="31"/>
      <c r="BP93" s="31">
        <f>'Exports - Data (Raw)'!BP93/15</f>
        <v>368666.66666666669</v>
      </c>
      <c r="BQ93" s="48"/>
      <c r="BR93" s="31"/>
      <c r="BS93" s="30">
        <f>'Exports - Data (Raw)'!BS93/15</f>
        <v>732666.66666666663</v>
      </c>
      <c r="BU93" s="31"/>
      <c r="BV93" s="30">
        <v>928534</v>
      </c>
      <c r="BW93" s="48"/>
      <c r="BX93" s="30"/>
      <c r="BY93" s="31">
        <v>1994667</v>
      </c>
      <c r="CA93" s="31"/>
      <c r="CB93" s="30">
        <v>2033333</v>
      </c>
      <c r="CD93" s="30">
        <v>1451293</v>
      </c>
    </row>
    <row r="94" spans="1:82" x14ac:dyDescent="0.3">
      <c r="A94" s="25" t="s">
        <v>39</v>
      </c>
      <c r="B94" s="14"/>
      <c r="C94" s="14">
        <f>'Exports - Data (Raw)'!C94/15</f>
        <v>154.66666666666666</v>
      </c>
      <c r="D94" s="11"/>
      <c r="E94" s="14">
        <f>'Exports - Data (Raw)'!E94/15</f>
        <v>593.33333333333337</v>
      </c>
      <c r="F94" s="14"/>
      <c r="G94" s="14"/>
      <c r="H94" s="14"/>
      <c r="I94" s="14">
        <f>'Exports - Data (Raw)'!I94/15</f>
        <v>526.66666666666663</v>
      </c>
      <c r="J94" s="18"/>
      <c r="K94" s="14">
        <f>'Exports - Data (Raw)'!K94/15</f>
        <v>526.66666666666663</v>
      </c>
      <c r="L94" s="14"/>
      <c r="M94" s="14"/>
      <c r="N94" s="51"/>
      <c r="O94" s="14"/>
      <c r="P94" s="14"/>
      <c r="Q94" s="18"/>
      <c r="R94" s="14"/>
      <c r="S94" s="14"/>
      <c r="T94" s="19"/>
      <c r="U94" s="19"/>
      <c r="V94" s="51"/>
      <c r="W94" s="19"/>
      <c r="X94" s="19">
        <v>893</v>
      </c>
      <c r="Y94" s="19"/>
      <c r="Z94" s="19">
        <v>753</v>
      </c>
      <c r="AB94" s="19"/>
      <c r="AC94" s="19">
        <v>645</v>
      </c>
      <c r="AD94" s="18"/>
      <c r="AE94" s="19"/>
      <c r="AF94" s="19">
        <v>561</v>
      </c>
      <c r="AG94" s="51"/>
      <c r="AH94" s="14"/>
      <c r="AI94" s="14">
        <v>581</v>
      </c>
      <c r="AJ94" s="51"/>
      <c r="AK94" s="14"/>
      <c r="AL94" s="14"/>
      <c r="AM94" s="18"/>
      <c r="AN94" s="14"/>
      <c r="AO94" s="69">
        <v>307</v>
      </c>
      <c r="AP94" s="18"/>
      <c r="AQ94" s="132"/>
      <c r="AU94" s="27"/>
      <c r="AW94" s="18"/>
      <c r="AX94" s="31"/>
      <c r="AY94" s="30"/>
      <c r="AZ94" s="14"/>
      <c r="BA94" s="14"/>
      <c r="BB94" s="14"/>
      <c r="BC94" s="57"/>
      <c r="BD94" s="131"/>
      <c r="BE94" s="31"/>
      <c r="BF94" s="30"/>
      <c r="BH94" s="130"/>
      <c r="BI94" s="34"/>
      <c r="BM94" s="78"/>
      <c r="BN94" s="43"/>
      <c r="BO94" s="31"/>
      <c r="BP94" s="31"/>
      <c r="BQ94" s="48"/>
      <c r="BR94" s="31"/>
      <c r="BS94" s="30"/>
      <c r="BU94" s="31"/>
      <c r="BV94" s="30"/>
      <c r="BW94" s="48"/>
      <c r="BX94" s="30"/>
      <c r="BY94" s="31"/>
      <c r="CA94" s="31"/>
      <c r="CB94" s="30"/>
      <c r="CD94" s="4">
        <v>1099</v>
      </c>
    </row>
    <row r="95" spans="1:82" x14ac:dyDescent="0.3">
      <c r="A95" s="180" t="s">
        <v>194</v>
      </c>
      <c r="B95" s="14"/>
      <c r="C95" s="14"/>
      <c r="D95" s="11"/>
      <c r="E95" s="14"/>
      <c r="F95" s="11"/>
      <c r="G95" s="11"/>
      <c r="H95" s="11"/>
      <c r="I95" s="14"/>
      <c r="J95" s="11"/>
      <c r="K95" s="14"/>
      <c r="AO95" s="69">
        <v>19</v>
      </c>
      <c r="AP95" s="18"/>
      <c r="AQ95" s="132"/>
      <c r="AR95" s="32">
        <v>17</v>
      </c>
      <c r="AS95" s="27"/>
      <c r="AT95" s="27">
        <v>16</v>
      </c>
      <c r="AU95" s="27"/>
      <c r="AV95" s="27">
        <v>18</v>
      </c>
      <c r="AW95" s="18"/>
      <c r="AX95" s="31"/>
      <c r="AY95" s="30">
        <v>20</v>
      </c>
      <c r="AZ95" s="14"/>
      <c r="BA95" s="14">
        <v>197</v>
      </c>
      <c r="BB95" s="14"/>
      <c r="BC95" s="57">
        <f>'Exports - Data (Raw)'!BC95/15</f>
        <v>280</v>
      </c>
      <c r="BD95" s="131"/>
      <c r="BE95" s="31"/>
      <c r="BF95" s="30">
        <v>312</v>
      </c>
      <c r="BH95" s="130"/>
      <c r="BI95" s="34">
        <f>'Exports - Data (Raw)'!BI95/15</f>
        <v>301.33333333333331</v>
      </c>
      <c r="BK95" s="4">
        <f>'Exports - Data (Raw)'!BK95/15</f>
        <v>293.66666666666669</v>
      </c>
      <c r="BM95" s="78">
        <f>'Exports - Data (Raw)'!BM95/15</f>
        <v>156.66666666666666</v>
      </c>
      <c r="BN95" s="43"/>
      <c r="BO95" s="31"/>
      <c r="BP95" s="31">
        <f>'Exports - Data (Raw)'!BP95/15</f>
        <v>261.73333333333335</v>
      </c>
      <c r="BQ95" s="48"/>
      <c r="BR95" s="31"/>
      <c r="BS95" s="30">
        <f>'Exports - Data (Raw)'!BS95/15</f>
        <v>176.66666666666666</v>
      </c>
      <c r="BU95" s="31"/>
      <c r="BV95" s="30">
        <v>153</v>
      </c>
      <c r="BW95" s="48"/>
      <c r="BX95" s="30"/>
      <c r="BY95" s="30">
        <v>169</v>
      </c>
      <c r="CA95" s="31"/>
      <c r="CB95" s="30">
        <v>267</v>
      </c>
    </row>
    <row r="96" spans="1:82" x14ac:dyDescent="0.3">
      <c r="A96" s="180" t="s">
        <v>195</v>
      </c>
      <c r="B96" s="14"/>
      <c r="C96" s="14"/>
      <c r="D96" s="11"/>
      <c r="E96" s="14"/>
      <c r="F96" s="11"/>
      <c r="G96" s="11"/>
      <c r="H96" s="11"/>
      <c r="I96" s="14"/>
      <c r="J96" s="11"/>
      <c r="K96" s="14"/>
      <c r="L96" s="14"/>
      <c r="M96" s="14"/>
      <c r="N96" s="51"/>
      <c r="O96" s="14"/>
      <c r="P96" s="14"/>
      <c r="Q96" s="18"/>
      <c r="R96" s="14"/>
      <c r="S96" s="14"/>
      <c r="T96" s="19"/>
      <c r="U96" s="19"/>
      <c r="V96" s="51"/>
      <c r="W96" s="19"/>
      <c r="X96" s="19"/>
      <c r="Y96" s="19"/>
      <c r="Z96" s="19"/>
      <c r="AB96" s="19"/>
      <c r="AC96" s="19"/>
      <c r="AD96" s="18"/>
      <c r="AE96" s="19"/>
      <c r="AF96" s="19"/>
      <c r="AG96" s="51"/>
      <c r="AH96" s="14"/>
      <c r="AI96" s="14"/>
      <c r="AJ96" s="51"/>
      <c r="AK96" s="14"/>
      <c r="AL96" s="14"/>
      <c r="AM96" s="18"/>
      <c r="AN96" s="14"/>
      <c r="AO96" s="14"/>
      <c r="AP96" s="18"/>
      <c r="AR96" s="32">
        <v>249</v>
      </c>
      <c r="AS96" s="27"/>
      <c r="AT96" s="27">
        <v>424</v>
      </c>
      <c r="AU96" s="27"/>
      <c r="AV96" s="27">
        <v>388</v>
      </c>
      <c r="AW96" s="18"/>
      <c r="AX96" s="31"/>
      <c r="AY96" s="30">
        <v>411</v>
      </c>
      <c r="AZ96" s="14"/>
      <c r="BA96" s="14">
        <v>427</v>
      </c>
      <c r="BB96" s="14"/>
      <c r="BC96" s="57">
        <f>'Exports - Data (Raw)'!BC96/15</f>
        <v>429</v>
      </c>
      <c r="BD96" s="131"/>
      <c r="BE96" s="31"/>
      <c r="BF96" s="30">
        <v>448</v>
      </c>
      <c r="BH96" s="130"/>
      <c r="BI96" s="34">
        <f>'Exports - Data (Raw)'!BI96/15</f>
        <v>467.33333333333331</v>
      </c>
      <c r="BJ96" s="4" t="s">
        <v>97</v>
      </c>
      <c r="BK96" s="4">
        <f>'Exports - Data (Raw)'!BK96/15</f>
        <v>423.66666666666669</v>
      </c>
      <c r="BL96" s="4" t="s">
        <v>97</v>
      </c>
      <c r="BM96" s="78">
        <f>'Exports - Data (Raw)'!BM96/15</f>
        <v>204.66666666666666</v>
      </c>
      <c r="BN96" s="43"/>
      <c r="BO96" s="31"/>
      <c r="BP96" s="31">
        <f>'Exports - Data (Raw)'!BP96/15</f>
        <v>5062</v>
      </c>
      <c r="BQ96" s="48"/>
      <c r="BR96" s="31"/>
      <c r="BS96" s="30">
        <f>'Exports - Data (Raw)'!BS96/15</f>
        <v>2507.3333333333335</v>
      </c>
      <c r="BU96" s="31"/>
      <c r="BV96" s="30"/>
      <c r="BW96" s="48"/>
      <c r="BX96" s="30"/>
      <c r="BY96" s="30">
        <v>1801</v>
      </c>
      <c r="CA96" s="31"/>
      <c r="CB96" s="30">
        <v>1733</v>
      </c>
    </row>
    <row r="97" spans="1:82" x14ac:dyDescent="0.3">
      <c r="A97" s="25" t="s">
        <v>46</v>
      </c>
      <c r="B97" s="14"/>
      <c r="C97" s="14">
        <f>'Exports - Data (Raw)'!C97/15</f>
        <v>100</v>
      </c>
      <c r="D97" s="11"/>
      <c r="E97" s="14"/>
      <c r="F97" s="57"/>
      <c r="G97" s="57"/>
      <c r="H97" s="11"/>
      <c r="I97" s="69">
        <f>'Exports - Data (Raw)'!I97/15</f>
        <v>190</v>
      </c>
      <c r="J97" s="11"/>
      <c r="K97" s="69">
        <f>'Exports - Data (Raw)'!K97/15</f>
        <v>100</v>
      </c>
      <c r="L97" s="14"/>
      <c r="M97" s="14"/>
      <c r="N97" s="51"/>
      <c r="O97" s="14"/>
      <c r="P97" s="14"/>
      <c r="Q97" s="18"/>
      <c r="R97" s="14"/>
      <c r="S97" s="14"/>
      <c r="T97" s="19"/>
      <c r="U97" s="19"/>
      <c r="V97" s="51"/>
      <c r="W97" s="19"/>
      <c r="X97" s="19"/>
      <c r="Y97" s="19"/>
      <c r="Z97" s="19"/>
      <c r="AB97" s="19"/>
      <c r="AC97" s="19"/>
      <c r="AD97" s="18"/>
      <c r="AE97" s="19"/>
      <c r="AF97" s="19"/>
      <c r="AG97" s="51"/>
      <c r="AH97" s="14"/>
      <c r="AI97" s="14"/>
      <c r="AJ97" s="51"/>
      <c r="AK97" s="14"/>
      <c r="AL97" s="14"/>
      <c r="AM97" s="18"/>
      <c r="AN97" s="14"/>
      <c r="AO97" s="14"/>
      <c r="AP97" s="18"/>
      <c r="AQ97" s="132"/>
      <c r="AR97" s="32"/>
      <c r="AS97" s="27"/>
      <c r="AT97" s="27"/>
      <c r="AU97" s="27"/>
      <c r="AV97" s="27"/>
      <c r="AW97" s="18"/>
      <c r="AX97" s="31"/>
      <c r="AY97" s="31"/>
      <c r="AZ97" s="14"/>
      <c r="BA97" s="14"/>
      <c r="BB97" s="14"/>
      <c r="BC97" s="57"/>
      <c r="BD97" s="131"/>
      <c r="BE97" s="31"/>
      <c r="BF97" s="30"/>
      <c r="BH97" s="130"/>
      <c r="BI97" s="34"/>
      <c r="BM97" s="78">
        <f>'Exports - Data (Raw)'!BM97/15</f>
        <v>296.66666666666669</v>
      </c>
      <c r="BN97" s="43"/>
      <c r="BO97" s="31"/>
      <c r="BP97" s="31">
        <f>'Exports - Data (Raw)'!BP97/15</f>
        <v>298.66666666666669</v>
      </c>
      <c r="BQ97" s="48"/>
      <c r="BR97" s="31"/>
      <c r="BS97" s="30">
        <f>'Exports - Data (Raw)'!BS97/15</f>
        <v>322.33333333333331</v>
      </c>
      <c r="BU97" s="31"/>
      <c r="BV97" s="30"/>
      <c r="BW97" s="48"/>
      <c r="BX97" s="30"/>
      <c r="BY97" s="30">
        <v>355</v>
      </c>
      <c r="CA97" s="31"/>
      <c r="CB97" s="30">
        <v>641</v>
      </c>
      <c r="CD97" s="4">
        <v>225</v>
      </c>
    </row>
    <row r="98" spans="1:82" x14ac:dyDescent="0.3">
      <c r="A98" s="18" t="s">
        <v>63</v>
      </c>
      <c r="B98" s="14"/>
      <c r="C98" s="14">
        <f>'Exports - Data (Raw)'!C98/15</f>
        <v>1500</v>
      </c>
      <c r="D98" s="11"/>
      <c r="E98" s="14">
        <f>'Exports - Data (Raw)'!E98/15</f>
        <v>1673.3333333333333</v>
      </c>
      <c r="F98" s="14"/>
      <c r="G98" s="14"/>
      <c r="H98" s="57"/>
      <c r="I98" s="14">
        <f>'Exports - Data (Raw)'!I98/15</f>
        <v>1237</v>
      </c>
      <c r="J98" s="18"/>
      <c r="K98" s="14">
        <f>'Exports - Data (Raw)'!K98/15</f>
        <v>1240.3333333333333</v>
      </c>
      <c r="L98" s="14"/>
      <c r="M98" s="14"/>
      <c r="N98" s="51"/>
      <c r="O98" s="14"/>
      <c r="P98" s="14">
        <v>2348</v>
      </c>
      <c r="Q98" s="18"/>
      <c r="R98" s="14"/>
      <c r="S98" s="14">
        <v>1600</v>
      </c>
      <c r="T98" s="19"/>
      <c r="U98" s="19"/>
      <c r="V98" s="51"/>
      <c r="W98" s="11"/>
      <c r="X98" s="19">
        <v>1429</v>
      </c>
      <c r="Y98" s="11"/>
      <c r="Z98" s="19">
        <v>1101</v>
      </c>
      <c r="AB98" s="19"/>
      <c r="AC98" s="19">
        <v>579</v>
      </c>
      <c r="AD98" s="18"/>
      <c r="AE98" s="19"/>
      <c r="AF98" s="37">
        <v>569</v>
      </c>
      <c r="AG98" s="51"/>
      <c r="AH98" s="14"/>
      <c r="AI98" s="14"/>
      <c r="AJ98" s="51"/>
      <c r="AK98" s="14"/>
      <c r="AL98" s="14"/>
      <c r="AM98" s="18"/>
      <c r="AN98" s="14"/>
      <c r="AO98" s="14"/>
      <c r="AP98" s="18"/>
      <c r="AQ98" s="132"/>
      <c r="AR98" s="32"/>
      <c r="AS98" s="27"/>
      <c r="AT98" s="27"/>
      <c r="AU98" s="27"/>
      <c r="AV98" s="27"/>
      <c r="AW98" s="18"/>
      <c r="AX98" s="31"/>
      <c r="AY98" s="30"/>
      <c r="AZ98" s="14"/>
      <c r="BA98" s="14"/>
      <c r="BB98" s="14"/>
      <c r="BC98" s="57"/>
      <c r="BD98" s="131"/>
      <c r="BE98" s="31"/>
      <c r="BF98" s="30"/>
      <c r="BH98" s="130"/>
      <c r="BI98" s="34"/>
      <c r="BM98" s="78"/>
      <c r="BN98" s="43"/>
      <c r="BO98" s="31"/>
      <c r="BP98" s="31"/>
      <c r="BQ98" s="48"/>
      <c r="BR98" s="31"/>
      <c r="BS98" s="30"/>
      <c r="BU98" s="31"/>
      <c r="BV98" s="30"/>
      <c r="BW98" s="48"/>
      <c r="BX98" s="30"/>
      <c r="BY98" s="31"/>
      <c r="CA98" s="31"/>
      <c r="CB98" s="30"/>
    </row>
    <row r="99" spans="1:82" x14ac:dyDescent="0.3">
      <c r="A99" s="198" t="s">
        <v>397</v>
      </c>
      <c r="B99" s="14"/>
      <c r="C99" s="14"/>
      <c r="D99" s="11"/>
      <c r="E99" s="14"/>
      <c r="F99" s="11"/>
      <c r="G99" s="11"/>
      <c r="H99" s="11"/>
      <c r="I99" s="14"/>
      <c r="J99" s="11"/>
      <c r="K99" s="14"/>
      <c r="L99" s="14"/>
      <c r="M99" s="14"/>
      <c r="N99" s="51"/>
      <c r="O99" s="14"/>
      <c r="P99" s="14"/>
      <c r="Q99" s="18"/>
      <c r="R99" s="14"/>
      <c r="S99" s="14"/>
      <c r="T99" s="19"/>
      <c r="U99" s="19"/>
      <c r="V99" s="51"/>
      <c r="W99" s="19"/>
      <c r="X99" s="19"/>
      <c r="Y99" s="19"/>
      <c r="Z99" s="19"/>
      <c r="AB99" s="19"/>
      <c r="AC99" s="19"/>
      <c r="AD99" s="18"/>
      <c r="AE99" s="19"/>
      <c r="AF99" s="19"/>
      <c r="AG99" s="51"/>
      <c r="AH99" s="14"/>
      <c r="AI99" s="14"/>
      <c r="AJ99" s="18"/>
      <c r="AK99" s="14"/>
      <c r="AL99" s="14"/>
      <c r="AM99" s="18" t="s">
        <v>7</v>
      </c>
      <c r="AN99" s="14">
        <v>121</v>
      </c>
      <c r="AO99" s="14">
        <v>166</v>
      </c>
      <c r="AP99" s="18" t="s">
        <v>7</v>
      </c>
      <c r="AQ99" s="132">
        <v>126</v>
      </c>
      <c r="AR99" s="32">
        <v>169</v>
      </c>
      <c r="AS99" s="27">
        <v>112</v>
      </c>
      <c r="AT99" s="27">
        <v>224</v>
      </c>
      <c r="AU99" s="27">
        <v>90</v>
      </c>
      <c r="AV99" s="27">
        <v>216</v>
      </c>
      <c r="AW99" s="18" t="s">
        <v>7</v>
      </c>
      <c r="AX99" s="31">
        <v>97</v>
      </c>
      <c r="AY99" s="30">
        <v>154</v>
      </c>
      <c r="AZ99" s="14">
        <v>154</v>
      </c>
      <c r="BA99" s="14">
        <v>157</v>
      </c>
      <c r="BB99" s="14"/>
      <c r="BC99" s="57">
        <f>'Exports - Data (Raw)'!BC99/15</f>
        <v>161</v>
      </c>
      <c r="BD99" s="18" t="s">
        <v>7</v>
      </c>
      <c r="BE99" s="31"/>
      <c r="BF99" s="30">
        <v>152</v>
      </c>
      <c r="BG99" s="18"/>
      <c r="BH99" s="130"/>
      <c r="BI99" s="34">
        <f>'Exports - Data (Raw)'!BI99/15</f>
        <v>175.33333333333334</v>
      </c>
      <c r="BJ99" s="4" t="s">
        <v>97</v>
      </c>
      <c r="BK99" s="4">
        <f>'Exports - Data (Raw)'!BK99/15</f>
        <v>174.66666666666666</v>
      </c>
      <c r="BL99" s="4" t="s">
        <v>97</v>
      </c>
      <c r="BM99" s="78">
        <f>'Exports - Data (Raw)'!BM99/15</f>
        <v>73.333333333333329</v>
      </c>
      <c r="BN99" s="43"/>
      <c r="BO99" s="31"/>
      <c r="BP99" s="31">
        <f>'Exports - Data (Raw)'!BP99/15</f>
        <v>2152.3333333333335</v>
      </c>
      <c r="BQ99" s="48"/>
      <c r="BR99" s="31"/>
      <c r="BS99" s="30">
        <f>'Exports - Data (Raw)'!BS99/15</f>
        <v>1513.3333333333333</v>
      </c>
      <c r="BU99" s="31"/>
      <c r="BV99" s="30">
        <v>194</v>
      </c>
      <c r="BW99" s="48"/>
      <c r="BX99" s="30"/>
      <c r="CA99" s="31"/>
    </row>
    <row r="100" spans="1:82" x14ac:dyDescent="0.3">
      <c r="A100" s="222" t="s">
        <v>398</v>
      </c>
      <c r="B100" s="14"/>
      <c r="C100" s="14"/>
      <c r="D100" s="11"/>
      <c r="E100" s="14"/>
      <c r="F100" s="11"/>
      <c r="G100" s="11"/>
      <c r="H100" s="11"/>
      <c r="I100" s="14"/>
      <c r="J100" s="11"/>
      <c r="K100" s="14"/>
      <c r="L100" s="14"/>
      <c r="M100" s="14"/>
      <c r="N100" s="51"/>
      <c r="O100" s="14"/>
      <c r="P100" s="14"/>
      <c r="Q100" s="18"/>
      <c r="R100" s="14"/>
      <c r="S100" s="14"/>
      <c r="T100" s="19"/>
      <c r="U100" s="19"/>
      <c r="V100" s="51"/>
      <c r="W100" s="19"/>
      <c r="X100" s="19"/>
      <c r="Y100" s="19"/>
      <c r="Z100" s="19"/>
      <c r="AB100" s="19"/>
      <c r="AC100" s="19"/>
      <c r="AD100" s="18"/>
      <c r="AE100" s="19"/>
      <c r="AF100" s="19"/>
      <c r="AG100" s="51"/>
      <c r="AH100" s="14"/>
      <c r="AI100" s="14"/>
      <c r="AJ100" s="18"/>
      <c r="AK100" s="14"/>
      <c r="AL100" s="14"/>
      <c r="AM100" s="18"/>
      <c r="AN100" s="14"/>
      <c r="AO100" s="14"/>
      <c r="AP100" s="18"/>
      <c r="AQ100" s="132"/>
      <c r="AR100" s="32"/>
      <c r="AS100" s="27"/>
      <c r="AT100" s="27"/>
      <c r="AU100" s="27"/>
      <c r="AV100" s="27"/>
      <c r="AW100" s="18"/>
      <c r="AX100" s="31"/>
      <c r="AY100" s="30"/>
      <c r="AZ100" s="14"/>
      <c r="BA100" s="14"/>
      <c r="BB100" s="14"/>
      <c r="BC100" s="57"/>
      <c r="BD100" s="20"/>
      <c r="BE100" s="30"/>
      <c r="BF100" s="30"/>
      <c r="BG100" s="18"/>
      <c r="BH100" s="130"/>
      <c r="BI100" s="34"/>
      <c r="BM100" s="78"/>
      <c r="BN100" s="43"/>
      <c r="BO100" s="31"/>
      <c r="BP100" s="31"/>
      <c r="BQ100" s="48"/>
      <c r="BR100" s="31"/>
      <c r="BS100" s="30"/>
      <c r="BU100" s="31"/>
      <c r="BV100" s="30"/>
      <c r="BW100" s="48"/>
      <c r="BX100" s="30"/>
      <c r="BY100" s="31">
        <v>1040</v>
      </c>
      <c r="CA100" s="31"/>
      <c r="CB100" s="30">
        <v>600</v>
      </c>
    </row>
    <row r="101" spans="1:82" x14ac:dyDescent="0.3">
      <c r="A101" s="180" t="s">
        <v>200</v>
      </c>
      <c r="C101" s="14"/>
      <c r="E101" s="14"/>
      <c r="I101" s="14"/>
      <c r="K101" s="14"/>
      <c r="L101" s="14"/>
      <c r="M101" s="14"/>
      <c r="N101" s="51"/>
      <c r="O101" s="14"/>
      <c r="P101" s="14"/>
      <c r="Q101" s="18"/>
      <c r="R101" s="14"/>
      <c r="S101" s="14"/>
      <c r="T101" s="19"/>
      <c r="U101" s="19"/>
      <c r="V101" s="51"/>
      <c r="W101" s="19"/>
      <c r="X101" s="19"/>
      <c r="Y101" s="19"/>
      <c r="Z101" s="19"/>
      <c r="AB101" s="19"/>
      <c r="AC101" s="19"/>
      <c r="AD101" s="18"/>
      <c r="AE101" s="19"/>
      <c r="AF101" s="19"/>
      <c r="AG101" s="51"/>
      <c r="AH101" s="14"/>
      <c r="AI101" s="14"/>
      <c r="AJ101" s="18"/>
      <c r="AK101" s="14"/>
      <c r="AL101" s="14"/>
      <c r="AM101" s="18"/>
      <c r="AN101" s="14"/>
      <c r="AO101" s="14"/>
      <c r="AP101" s="18"/>
      <c r="AQ101" s="132"/>
      <c r="AR101" s="32"/>
      <c r="AS101" s="27"/>
      <c r="AT101" s="27"/>
      <c r="AU101" s="27"/>
      <c r="AV101" s="27"/>
      <c r="AW101" s="18"/>
      <c r="AX101" s="31"/>
      <c r="AY101" s="30"/>
      <c r="AZ101" s="14"/>
      <c r="BA101" s="14"/>
      <c r="BB101" s="14"/>
      <c r="BC101" s="57"/>
      <c r="BD101" s="18"/>
      <c r="BE101" s="31"/>
      <c r="BF101" s="30"/>
      <c r="BG101" s="15" t="s">
        <v>7</v>
      </c>
      <c r="BH101" s="130"/>
      <c r="BI101" s="34"/>
      <c r="BL101" s="120">
        <v>951</v>
      </c>
      <c r="BM101" s="78">
        <f>'Exports - Data (Raw)'!BM101/15</f>
        <v>824.86666666666667</v>
      </c>
      <c r="BN101" s="135" t="s">
        <v>18</v>
      </c>
      <c r="BO101" s="31">
        <v>120</v>
      </c>
      <c r="BP101" s="31">
        <f>'Exports - Data (Raw)'!BP101/15</f>
        <v>80</v>
      </c>
      <c r="BQ101" s="15" t="s">
        <v>7</v>
      </c>
      <c r="BR101" s="31">
        <v>200</v>
      </c>
      <c r="BS101" s="30">
        <f>'Exports - Data (Raw)'!BS101/15</f>
        <v>166.66666666666666</v>
      </c>
      <c r="BT101" s="15" t="s">
        <v>7</v>
      </c>
      <c r="BU101" s="31">
        <v>333</v>
      </c>
      <c r="BV101" s="30">
        <v>253</v>
      </c>
      <c r="BW101" s="15" t="s">
        <v>7</v>
      </c>
      <c r="BX101" s="29">
        <v>103</v>
      </c>
      <c r="BY101" s="31">
        <v>369</v>
      </c>
      <c r="BZ101" s="20" t="s">
        <v>7</v>
      </c>
      <c r="CA101" s="29">
        <v>178</v>
      </c>
      <c r="CB101" s="30">
        <v>534</v>
      </c>
      <c r="CC101" s="4">
        <v>205</v>
      </c>
      <c r="CD101" s="4">
        <v>335</v>
      </c>
    </row>
    <row r="102" spans="1:82" x14ac:dyDescent="0.3">
      <c r="A102" s="222" t="s">
        <v>198</v>
      </c>
      <c r="C102" s="14"/>
      <c r="E102" s="14"/>
      <c r="I102" s="14"/>
      <c r="K102" s="14"/>
      <c r="L102" s="14"/>
      <c r="M102" s="14"/>
      <c r="N102" s="51"/>
      <c r="O102" s="14"/>
      <c r="P102" s="14"/>
      <c r="Q102" s="18"/>
      <c r="R102" s="14"/>
      <c r="S102" s="14"/>
      <c r="T102" s="19"/>
      <c r="U102" s="19"/>
      <c r="V102" s="51"/>
      <c r="W102" s="19"/>
      <c r="X102" s="19"/>
      <c r="Y102" s="19"/>
      <c r="Z102" s="19"/>
      <c r="AB102" s="19"/>
      <c r="AC102" s="19"/>
      <c r="AD102" s="18"/>
      <c r="AE102" s="19"/>
      <c r="AF102" s="19"/>
      <c r="AG102" s="51"/>
      <c r="AH102" s="14"/>
      <c r="AI102" s="14"/>
      <c r="AJ102" s="18"/>
      <c r="AK102" s="14"/>
      <c r="AL102" s="14"/>
      <c r="AM102" s="18" t="s">
        <v>7</v>
      </c>
      <c r="AN102" s="14">
        <v>345</v>
      </c>
      <c r="AO102" s="14">
        <v>861</v>
      </c>
      <c r="AP102" s="18" t="s">
        <v>7</v>
      </c>
      <c r="AQ102" s="132">
        <v>317</v>
      </c>
      <c r="AR102" s="32">
        <v>892</v>
      </c>
      <c r="AS102" s="27">
        <v>371</v>
      </c>
      <c r="AT102" s="27">
        <v>1039</v>
      </c>
      <c r="AU102" s="27">
        <v>488</v>
      </c>
      <c r="AV102" s="27">
        <v>1484</v>
      </c>
      <c r="AW102" s="18" t="s">
        <v>7</v>
      </c>
      <c r="AX102" s="31">
        <v>456</v>
      </c>
      <c r="AY102" s="30">
        <v>1519</v>
      </c>
      <c r="AZ102" s="14"/>
      <c r="BA102" s="14"/>
      <c r="BB102" s="14"/>
      <c r="BC102" s="57"/>
      <c r="BD102" s="18" t="s">
        <v>7</v>
      </c>
      <c r="BE102" s="31"/>
      <c r="BF102" s="30"/>
      <c r="BG102" s="18" t="s">
        <v>7</v>
      </c>
      <c r="BH102" s="130"/>
      <c r="BI102" s="34"/>
      <c r="BJ102" s="4" t="s">
        <v>97</v>
      </c>
      <c r="BM102" s="83">
        <f>'Exports - Data (Raw)'!BM102/15</f>
        <v>629.06666666666672</v>
      </c>
      <c r="BN102" s="43"/>
      <c r="BO102" s="31"/>
      <c r="BP102" s="31">
        <f>'Exports - Data (Raw)'!BP102/15</f>
        <v>3996.6666666666665</v>
      </c>
      <c r="BQ102" s="48"/>
      <c r="BR102" s="31"/>
      <c r="BS102" s="30">
        <f>'Exports - Data (Raw)'!BS102/15</f>
        <v>9727.7333333333336</v>
      </c>
      <c r="BU102" s="31"/>
      <c r="BV102" s="30">
        <v>4350</v>
      </c>
      <c r="BW102" s="62" t="s">
        <v>69</v>
      </c>
      <c r="BX102" s="31"/>
      <c r="BY102" s="31">
        <v>12495</v>
      </c>
      <c r="BZ102" s="16" t="s">
        <v>69</v>
      </c>
      <c r="CA102" s="31"/>
      <c r="CB102" s="30">
        <v>11533</v>
      </c>
      <c r="CC102" s="4">
        <v>40664</v>
      </c>
      <c r="CD102" s="4">
        <v>8133</v>
      </c>
    </row>
    <row r="103" spans="1:82" x14ac:dyDescent="0.3">
      <c r="A103" s="222" t="s">
        <v>232</v>
      </c>
      <c r="B103" s="14"/>
      <c r="C103" s="14"/>
      <c r="D103" s="11"/>
      <c r="E103" s="14"/>
      <c r="I103" s="14"/>
      <c r="J103" s="18"/>
      <c r="K103" s="14"/>
      <c r="L103" s="14"/>
      <c r="M103" s="14"/>
      <c r="Q103" s="18"/>
      <c r="R103" s="14"/>
      <c r="T103" s="19"/>
      <c r="U103" s="19"/>
      <c r="AD103" s="18"/>
      <c r="AE103" s="19"/>
      <c r="AG103" s="51"/>
      <c r="AH103" s="14"/>
      <c r="AI103" s="14"/>
      <c r="AJ103" s="51"/>
      <c r="AK103" s="14"/>
      <c r="AL103" s="14">
        <v>1853</v>
      </c>
      <c r="AM103" s="18"/>
      <c r="AN103" s="14"/>
      <c r="AO103" s="14">
        <v>1991</v>
      </c>
      <c r="AP103" s="18"/>
      <c r="AQ103" s="132"/>
      <c r="AR103" s="32">
        <v>2107</v>
      </c>
      <c r="AS103" s="27"/>
      <c r="AT103" s="27">
        <v>1961</v>
      </c>
      <c r="AU103" s="27"/>
      <c r="AV103" s="27">
        <v>2101</v>
      </c>
      <c r="AW103" s="18"/>
      <c r="AX103" s="31"/>
      <c r="AY103" s="30">
        <v>2353</v>
      </c>
      <c r="AZ103" s="14"/>
      <c r="BA103" s="14">
        <v>2192</v>
      </c>
      <c r="BB103" s="14"/>
      <c r="BC103" s="57">
        <f>'Exports - Data (Raw)'!BC103/15</f>
        <v>2342</v>
      </c>
      <c r="BD103" s="18"/>
      <c r="BE103" s="31"/>
      <c r="BF103" s="30">
        <v>2162</v>
      </c>
      <c r="BH103" s="130"/>
      <c r="BI103" s="34">
        <f>'Exports - Data (Raw)'!BI103/15</f>
        <v>2444.3333333333335</v>
      </c>
      <c r="BJ103" s="4" t="s">
        <v>97</v>
      </c>
      <c r="BK103" s="4">
        <f>'Exports - Data (Raw)'!BK103/15</f>
        <v>2455.3333333333335</v>
      </c>
      <c r="BL103" s="4" t="s">
        <v>97</v>
      </c>
      <c r="BM103" s="78">
        <f>'Exports - Data (Raw)'!BM103/15</f>
        <v>1937.7333333333333</v>
      </c>
      <c r="BN103" s="43"/>
      <c r="BO103" s="31"/>
      <c r="BP103" s="31">
        <f>'Exports - Data (Raw)'!BP103/15</f>
        <v>7691.2</v>
      </c>
      <c r="BQ103" s="48"/>
      <c r="BR103" s="31"/>
      <c r="BS103" s="30">
        <f>'Exports - Data (Raw)'!BS103/15</f>
        <v>8482.3333333333339</v>
      </c>
      <c r="BU103" s="31"/>
      <c r="BV103" s="30">
        <v>1424</v>
      </c>
      <c r="BW103" s="48"/>
      <c r="BX103" s="31"/>
      <c r="BY103" s="29">
        <v>1992</v>
      </c>
      <c r="CA103" s="31"/>
      <c r="CB103" s="29">
        <v>1693</v>
      </c>
      <c r="CD103" s="4">
        <v>707</v>
      </c>
    </row>
    <row r="104" spans="1:82" x14ac:dyDescent="0.3">
      <c r="A104" s="25" t="s">
        <v>21</v>
      </c>
      <c r="B104" s="11"/>
      <c r="C104" s="14"/>
      <c r="D104" s="11"/>
      <c r="E104" s="14"/>
      <c r="F104" s="14"/>
      <c r="G104" s="14"/>
      <c r="H104" s="14"/>
      <c r="I104" s="14">
        <f>'Exports - Data (Raw)'!I104/15</f>
        <v>16.666666666666668</v>
      </c>
      <c r="J104" s="18"/>
      <c r="K104" s="14">
        <f>'Exports - Data (Raw)'!K104/15</f>
        <v>23.333333333333332</v>
      </c>
      <c r="L104" s="14"/>
      <c r="M104" s="14"/>
      <c r="N104" s="51"/>
      <c r="O104" s="14"/>
      <c r="P104" s="14"/>
      <c r="Q104" s="18"/>
      <c r="R104" s="14"/>
      <c r="S104" s="14"/>
      <c r="T104" s="19"/>
      <c r="U104" s="19"/>
      <c r="V104" s="51"/>
      <c r="W104" s="11"/>
      <c r="X104" s="19"/>
      <c r="Y104" s="11"/>
      <c r="Z104" s="19"/>
      <c r="AB104" s="19"/>
      <c r="AC104" s="19"/>
      <c r="AD104" s="18"/>
      <c r="AE104" s="19"/>
      <c r="AF104" s="19"/>
      <c r="AG104" s="51"/>
      <c r="AH104" s="14"/>
      <c r="AI104" s="14"/>
      <c r="AJ104" s="51"/>
      <c r="AK104" s="14"/>
      <c r="AL104" s="14"/>
      <c r="AM104" s="18"/>
      <c r="AN104" s="14"/>
      <c r="AO104" s="14"/>
      <c r="AP104" s="18"/>
      <c r="AQ104" s="132"/>
      <c r="AR104" s="32"/>
      <c r="AS104" s="27"/>
      <c r="AT104" s="27"/>
      <c r="AU104" s="27"/>
      <c r="AV104" s="27"/>
      <c r="AW104" s="18"/>
      <c r="AX104" s="31"/>
      <c r="AY104" s="30"/>
      <c r="AZ104" s="14"/>
      <c r="BA104" s="14"/>
      <c r="BB104" s="14"/>
      <c r="BC104" s="57"/>
      <c r="BD104" s="18"/>
      <c r="BE104" s="31"/>
      <c r="BF104" s="30"/>
      <c r="BH104" s="130"/>
      <c r="BI104" s="34"/>
      <c r="BM104" s="78"/>
      <c r="BN104" s="43"/>
      <c r="BO104" s="31"/>
      <c r="BP104" s="31"/>
      <c r="BQ104" s="48"/>
      <c r="BR104" s="31"/>
      <c r="BS104" s="30"/>
      <c r="BU104" s="31"/>
      <c r="BV104" s="30"/>
      <c r="BW104" s="48"/>
      <c r="BX104" s="31"/>
      <c r="BY104" s="31"/>
      <c r="CA104" s="31"/>
      <c r="CB104" s="30"/>
    </row>
    <row r="105" spans="1:82" x14ac:dyDescent="0.3">
      <c r="A105" s="18" t="s">
        <v>64</v>
      </c>
      <c r="B105" s="11"/>
      <c r="C105" s="14">
        <f>'Exports - Data (Raw)'!C105/15</f>
        <v>44.333333333333336</v>
      </c>
      <c r="D105" s="11"/>
      <c r="E105" s="14"/>
      <c r="F105" s="14"/>
      <c r="G105" s="14"/>
      <c r="H105" s="14"/>
      <c r="I105" s="14">
        <f>'Exports - Data (Raw)'!I105/15</f>
        <v>70</v>
      </c>
      <c r="J105" s="18"/>
      <c r="K105" s="14">
        <f>'Exports - Data (Raw)'!K105/15</f>
        <v>63.333333333333336</v>
      </c>
      <c r="L105" s="14"/>
      <c r="M105" s="14"/>
      <c r="N105" s="51"/>
      <c r="O105" s="14"/>
      <c r="P105" s="14"/>
      <c r="Q105" s="18"/>
      <c r="R105" s="14"/>
      <c r="S105" s="14"/>
      <c r="T105" s="19"/>
      <c r="U105" s="19"/>
      <c r="V105" s="51"/>
      <c r="W105" s="11"/>
      <c r="X105" s="19"/>
      <c r="Y105" s="11"/>
      <c r="Z105" s="19"/>
      <c r="AB105" s="19"/>
      <c r="AC105" s="19"/>
      <c r="AD105" s="18"/>
      <c r="AE105" s="19"/>
      <c r="AF105" s="19"/>
      <c r="AG105" s="51"/>
      <c r="AH105" s="14"/>
      <c r="AI105" s="14"/>
      <c r="AJ105" s="51"/>
      <c r="AK105" s="14"/>
      <c r="AL105" s="14"/>
      <c r="AM105" s="18"/>
      <c r="AN105" s="14"/>
      <c r="AO105" s="14"/>
      <c r="AP105" s="18"/>
      <c r="AQ105" s="132"/>
      <c r="AR105" s="32"/>
      <c r="AS105" s="27"/>
      <c r="AT105" s="27"/>
      <c r="AU105" s="27"/>
      <c r="AV105" s="27"/>
      <c r="AW105" s="18"/>
      <c r="AX105" s="31"/>
      <c r="AY105" s="30"/>
      <c r="AZ105" s="14"/>
      <c r="BA105" s="14"/>
      <c r="BB105" s="14"/>
      <c r="BC105" s="57"/>
      <c r="BD105" s="18"/>
      <c r="BE105" s="31"/>
      <c r="BF105" s="30"/>
      <c r="BH105" s="130"/>
      <c r="BI105" s="34"/>
      <c r="BM105" s="78"/>
      <c r="BN105" s="43"/>
      <c r="BO105" s="31"/>
      <c r="BP105" s="31"/>
      <c r="BQ105" s="48"/>
      <c r="BR105" s="31"/>
      <c r="BS105" s="30"/>
      <c r="BU105" s="31"/>
      <c r="BV105" s="30"/>
      <c r="BW105" s="48"/>
      <c r="BX105" s="31"/>
      <c r="BY105" s="31"/>
      <c r="CA105" s="31"/>
      <c r="CB105" s="30"/>
    </row>
    <row r="106" spans="1:82" x14ac:dyDescent="0.3">
      <c r="A106" s="25" t="s">
        <v>53</v>
      </c>
      <c r="B106" s="14"/>
      <c r="C106" s="14"/>
      <c r="D106" s="11"/>
      <c r="E106" s="14">
        <f>'Exports - Data (Raw)'!E106/15</f>
        <v>87.666666666666671</v>
      </c>
      <c r="F106" s="14"/>
      <c r="G106" s="14"/>
      <c r="H106" s="14"/>
      <c r="I106" s="14">
        <f>'Exports - Data (Raw)'!I106/15</f>
        <v>150</v>
      </c>
      <c r="J106" s="18"/>
      <c r="K106" s="14">
        <f>'Exports - Data (Raw)'!K106/15</f>
        <v>132</v>
      </c>
      <c r="L106" s="14"/>
      <c r="M106" s="14"/>
      <c r="N106" s="51"/>
      <c r="O106" s="14"/>
      <c r="P106" s="14"/>
      <c r="Q106" s="18"/>
      <c r="R106" s="14"/>
      <c r="S106" s="14"/>
      <c r="T106" s="19"/>
      <c r="U106" s="19"/>
      <c r="V106" s="51"/>
      <c r="W106" s="11"/>
      <c r="X106" s="19"/>
      <c r="Y106" s="11"/>
      <c r="Z106" s="19"/>
      <c r="AB106" s="19"/>
      <c r="AC106" s="19"/>
      <c r="AD106" s="18"/>
      <c r="AE106" s="19"/>
      <c r="AF106" s="19"/>
      <c r="AG106" s="51"/>
      <c r="AH106" s="14"/>
      <c r="AI106" s="14"/>
      <c r="AJ106" s="51"/>
      <c r="AK106" s="14"/>
      <c r="AL106" s="14"/>
      <c r="AM106" s="18"/>
      <c r="AN106" s="14"/>
      <c r="AO106" s="14"/>
      <c r="AP106" s="18"/>
      <c r="AQ106" s="132"/>
      <c r="AS106" s="27"/>
      <c r="AT106" s="27">
        <v>115</v>
      </c>
      <c r="AU106" s="27"/>
      <c r="AV106" s="27">
        <v>150</v>
      </c>
      <c r="AW106" s="18"/>
      <c r="AX106" s="31"/>
      <c r="AY106" s="30">
        <v>113</v>
      </c>
      <c r="AZ106" s="14"/>
      <c r="BA106" s="14">
        <v>111</v>
      </c>
      <c r="BB106" s="14"/>
      <c r="BC106" s="57">
        <f>'Exports - Data (Raw)'!BC106/15</f>
        <v>285</v>
      </c>
      <c r="BD106" s="18"/>
      <c r="BE106" s="31"/>
      <c r="BF106" s="30">
        <v>270</v>
      </c>
      <c r="BH106" s="130"/>
      <c r="BI106" s="34"/>
      <c r="BM106" s="83">
        <f>'Exports - Data (Raw)'!BM106/15</f>
        <v>335</v>
      </c>
      <c r="BN106" s="43"/>
      <c r="BO106" s="31"/>
      <c r="BP106" s="31">
        <f>'Exports - Data (Raw)'!BP106/15</f>
        <v>934.5333333333333</v>
      </c>
      <c r="BQ106" s="48"/>
      <c r="BR106" s="31"/>
      <c r="BS106" s="30">
        <f>'Exports - Data (Raw)'!BS106/15</f>
        <v>1134</v>
      </c>
      <c r="BU106" s="31"/>
      <c r="BV106" s="30">
        <v>251</v>
      </c>
      <c r="BW106" s="48"/>
      <c r="BX106" s="31"/>
      <c r="BY106" s="68">
        <v>801</v>
      </c>
      <c r="CA106" s="31"/>
      <c r="CB106" s="68">
        <v>780</v>
      </c>
    </row>
    <row r="107" spans="1:82" x14ac:dyDescent="0.3">
      <c r="A107" s="180" t="s">
        <v>203</v>
      </c>
      <c r="C107" s="14"/>
      <c r="E107" s="14"/>
      <c r="I107" s="14"/>
      <c r="K107" s="14"/>
      <c r="AO107" s="69">
        <v>4</v>
      </c>
      <c r="AR107" s="81">
        <v>5</v>
      </c>
      <c r="BC107" s="57"/>
      <c r="BF107" s="78"/>
      <c r="BI107" s="34"/>
      <c r="BM107" s="78"/>
      <c r="BP107" s="31"/>
      <c r="BS107" s="30"/>
    </row>
    <row r="108" spans="1:82" x14ac:dyDescent="0.3">
      <c r="A108" s="180" t="s">
        <v>205</v>
      </c>
      <c r="C108" s="14"/>
      <c r="E108" s="14"/>
      <c r="I108" s="14"/>
      <c r="K108" s="14"/>
      <c r="AO108" s="69">
        <v>106</v>
      </c>
      <c r="AR108" s="32">
        <v>114</v>
      </c>
      <c r="BC108" s="57"/>
      <c r="BF108" s="78"/>
      <c r="BI108" s="34"/>
      <c r="BM108" s="78"/>
      <c r="BP108" s="31"/>
      <c r="BS108" s="30"/>
    </row>
    <row r="109" spans="1:82" x14ac:dyDescent="0.3">
      <c r="A109" s="25" t="s">
        <v>23</v>
      </c>
      <c r="B109" s="11"/>
      <c r="C109" s="14"/>
      <c r="D109" s="11"/>
      <c r="E109" s="14"/>
      <c r="F109" s="14"/>
      <c r="G109" s="14"/>
      <c r="H109" s="14"/>
      <c r="I109" s="14">
        <f>'Exports - Data (Raw)'!I109/15</f>
        <v>563.33333333333337</v>
      </c>
      <c r="J109" s="18"/>
      <c r="K109" s="14">
        <f>'Exports - Data (Raw)'!K109/15</f>
        <v>533.33333333333337</v>
      </c>
      <c r="L109" s="14"/>
      <c r="M109" s="14"/>
      <c r="N109" s="18" t="s">
        <v>7</v>
      </c>
      <c r="O109" s="14">
        <v>186</v>
      </c>
      <c r="P109" s="14">
        <v>938</v>
      </c>
      <c r="Q109" s="18" t="s">
        <v>7</v>
      </c>
      <c r="R109" s="14">
        <v>140</v>
      </c>
      <c r="S109" s="14">
        <v>820</v>
      </c>
      <c r="T109" s="19"/>
      <c r="U109" s="19"/>
      <c r="V109" s="51" t="s">
        <v>7</v>
      </c>
      <c r="W109" s="19">
        <v>425</v>
      </c>
      <c r="X109" s="19">
        <v>913</v>
      </c>
      <c r="Y109" s="19"/>
      <c r="Z109" s="19"/>
      <c r="AA109" s="18"/>
      <c r="AB109" s="19"/>
      <c r="AC109" s="19"/>
      <c r="AD109" s="18" t="s">
        <v>7</v>
      </c>
      <c r="AE109" s="19">
        <v>325</v>
      </c>
      <c r="AF109" s="19">
        <v>561</v>
      </c>
      <c r="AG109" s="18" t="s">
        <v>7</v>
      </c>
      <c r="AH109" s="14">
        <v>420</v>
      </c>
      <c r="AI109" s="14">
        <v>600</v>
      </c>
      <c r="AJ109" s="18" t="s">
        <v>7</v>
      </c>
      <c r="AK109" s="14">
        <v>470</v>
      </c>
      <c r="AL109" s="14">
        <v>735</v>
      </c>
      <c r="AM109" s="18" t="s">
        <v>7</v>
      </c>
      <c r="AN109" s="14">
        <v>545</v>
      </c>
      <c r="AO109" s="14">
        <v>886</v>
      </c>
      <c r="AP109" s="18" t="s">
        <v>7</v>
      </c>
      <c r="AQ109" s="132">
        <v>675</v>
      </c>
      <c r="AR109" s="32">
        <v>971</v>
      </c>
      <c r="AS109" s="27">
        <v>580</v>
      </c>
      <c r="AT109" s="27">
        <v>847</v>
      </c>
      <c r="AU109" s="27">
        <v>316</v>
      </c>
      <c r="AV109" s="27">
        <v>538</v>
      </c>
      <c r="AW109" s="18" t="s">
        <v>7</v>
      </c>
      <c r="AX109" s="31">
        <v>633</v>
      </c>
      <c r="AY109" s="30">
        <v>1097</v>
      </c>
      <c r="AZ109" s="14">
        <v>516</v>
      </c>
      <c r="BA109" s="14">
        <v>688</v>
      </c>
      <c r="BB109" s="14">
        <v>430</v>
      </c>
      <c r="BC109" s="57">
        <f>'Exports - Data (Raw)'!BC109/15</f>
        <v>602</v>
      </c>
      <c r="BD109" s="18" t="s">
        <v>7</v>
      </c>
      <c r="BE109" s="31">
        <v>485</v>
      </c>
      <c r="BF109" s="30">
        <v>679</v>
      </c>
      <c r="BG109" s="18" t="s">
        <v>7</v>
      </c>
      <c r="BH109" s="130">
        <v>505</v>
      </c>
      <c r="BI109" s="34">
        <f>'Exports - Data (Raw)'!BI109/15</f>
        <v>782.66666666666663</v>
      </c>
      <c r="BJ109" s="4">
        <v>425</v>
      </c>
      <c r="BK109" s="4">
        <f>'Exports - Data (Raw)'!BK109/15</f>
        <v>538.33333333333337</v>
      </c>
      <c r="BL109" s="120">
        <v>117</v>
      </c>
      <c r="BM109" s="78">
        <f>'Exports - Data (Raw)'!BM109/15</f>
        <v>156</v>
      </c>
      <c r="BN109" s="43"/>
      <c r="BO109" s="31"/>
      <c r="BP109" s="31">
        <f>'Exports - Data (Raw)'!BP109/15</f>
        <v>209.33333333333334</v>
      </c>
      <c r="BQ109" s="48"/>
      <c r="BR109" s="31"/>
      <c r="BS109" s="30">
        <f>'Exports - Data (Raw)'!BS109/15</f>
        <v>216.33333333333334</v>
      </c>
      <c r="BU109" s="31"/>
      <c r="BV109" s="30">
        <v>400</v>
      </c>
      <c r="BW109" s="48"/>
      <c r="BX109" s="31"/>
      <c r="BY109" s="68">
        <v>232</v>
      </c>
      <c r="CA109" s="31"/>
      <c r="CB109" s="68">
        <v>133</v>
      </c>
    </row>
    <row r="110" spans="1:82" x14ac:dyDescent="0.3">
      <c r="A110" s="180" t="s">
        <v>207</v>
      </c>
      <c r="B110" s="14"/>
      <c r="C110" s="14">
        <f>'Exports - Data (Raw)'!C110/15</f>
        <v>300</v>
      </c>
      <c r="D110" s="11"/>
      <c r="E110" s="14">
        <f>'Exports - Data (Raw)'!E110/15</f>
        <v>86.666666666666671</v>
      </c>
      <c r="F110" s="14"/>
      <c r="G110" s="14"/>
      <c r="H110" s="14"/>
      <c r="I110" s="14">
        <f>'Exports - Data (Raw)'!I110/15</f>
        <v>150</v>
      </c>
      <c r="J110" s="18"/>
      <c r="K110" s="14">
        <f>'Exports - Data (Raw)'!K110/15</f>
        <v>160</v>
      </c>
      <c r="L110" s="14"/>
      <c r="M110" s="14"/>
      <c r="N110" s="51"/>
      <c r="O110" s="14"/>
      <c r="P110" s="14"/>
      <c r="Q110" s="18"/>
      <c r="R110" s="14"/>
      <c r="S110" s="14"/>
      <c r="T110" s="19"/>
      <c r="U110" s="19"/>
      <c r="V110" s="51" t="s">
        <v>7</v>
      </c>
      <c r="W110" s="19">
        <v>3400</v>
      </c>
      <c r="X110" s="19">
        <v>1578</v>
      </c>
      <c r="Y110" s="19">
        <v>11220</v>
      </c>
      <c r="Z110" s="19">
        <v>3712</v>
      </c>
      <c r="AA110" s="18" t="s">
        <v>7</v>
      </c>
      <c r="AB110" s="37">
        <v>15680</v>
      </c>
      <c r="AC110" s="19">
        <v>4867</v>
      </c>
      <c r="AD110" s="18" t="s">
        <v>7</v>
      </c>
      <c r="AE110" s="19">
        <v>13650</v>
      </c>
      <c r="AF110" s="19">
        <v>4125</v>
      </c>
      <c r="AG110" s="18" t="s">
        <v>7</v>
      </c>
      <c r="AH110" s="14">
        <v>12550</v>
      </c>
      <c r="AI110" s="14">
        <v>4172</v>
      </c>
      <c r="AJ110" s="18" t="s">
        <v>7</v>
      </c>
      <c r="AK110" s="14">
        <v>7260</v>
      </c>
      <c r="AL110" s="14">
        <v>4677</v>
      </c>
      <c r="AM110" s="18" t="s">
        <v>7</v>
      </c>
      <c r="AN110" s="14">
        <v>8100</v>
      </c>
      <c r="AO110" s="14">
        <v>5694</v>
      </c>
      <c r="AP110" s="18" t="s">
        <v>7</v>
      </c>
      <c r="AQ110" s="132">
        <v>9650</v>
      </c>
      <c r="AR110" s="32">
        <v>6957</v>
      </c>
      <c r="AS110" s="27">
        <v>8200</v>
      </c>
      <c r="AT110" s="27">
        <v>4527</v>
      </c>
      <c r="AU110" s="27">
        <v>16821</v>
      </c>
      <c r="AV110" s="27">
        <v>7515</v>
      </c>
      <c r="AW110" s="18" t="s">
        <v>7</v>
      </c>
      <c r="AX110" s="31">
        <v>84</v>
      </c>
      <c r="AY110" s="30">
        <v>224</v>
      </c>
      <c r="AZ110" s="14">
        <v>35</v>
      </c>
      <c r="BA110" s="14">
        <v>166</v>
      </c>
      <c r="BB110" s="14">
        <v>11</v>
      </c>
      <c r="BC110" s="57">
        <f>'Exports - Data (Raw)'!BC110/15</f>
        <v>52</v>
      </c>
      <c r="BD110" s="18" t="s">
        <v>7</v>
      </c>
      <c r="BE110" s="31">
        <v>19</v>
      </c>
      <c r="BF110" s="30">
        <v>73</v>
      </c>
      <c r="BG110" s="18" t="s">
        <v>7</v>
      </c>
      <c r="BH110" s="130">
        <v>19</v>
      </c>
      <c r="BI110" s="34">
        <f>'Exports - Data (Raw)'!BI110/15</f>
        <v>73.333333333333329</v>
      </c>
      <c r="BJ110" s="4">
        <v>18</v>
      </c>
      <c r="BK110" s="4">
        <f>'Exports - Data (Raw)'!BK110/15</f>
        <v>100.8</v>
      </c>
      <c r="BL110" s="4">
        <v>33</v>
      </c>
      <c r="BM110" s="78">
        <f>'Exports - Data (Raw)'!BM110/15</f>
        <v>21.6</v>
      </c>
      <c r="BN110" s="18" t="s">
        <v>7</v>
      </c>
      <c r="BO110" s="31">
        <v>1004</v>
      </c>
      <c r="BP110" s="31">
        <f>'Exports - Data (Raw)'!BP110/15</f>
        <v>549.33333333333337</v>
      </c>
      <c r="BQ110" s="18" t="s">
        <v>7</v>
      </c>
      <c r="BR110" s="31">
        <v>100</v>
      </c>
      <c r="BS110" s="30">
        <f>'Exports - Data (Raw)'!BS110/15</f>
        <v>400</v>
      </c>
      <c r="BT110" s="18" t="s">
        <v>7</v>
      </c>
      <c r="BU110" s="31">
        <v>50</v>
      </c>
      <c r="BV110" s="30">
        <v>113</v>
      </c>
      <c r="BW110" s="18" t="s">
        <v>7</v>
      </c>
      <c r="BX110" s="30">
        <v>83</v>
      </c>
      <c r="BY110" s="30">
        <v>336</v>
      </c>
      <c r="BZ110" s="15" t="s">
        <v>7</v>
      </c>
      <c r="CA110" s="30">
        <v>65</v>
      </c>
      <c r="CB110" s="30">
        <v>240</v>
      </c>
      <c r="CC110" s="4">
        <v>4670</v>
      </c>
      <c r="CD110" s="283">
        <v>2079</v>
      </c>
    </row>
    <row r="111" spans="1:82" x14ac:dyDescent="0.3">
      <c r="A111" s="180" t="s">
        <v>208</v>
      </c>
      <c r="B111" s="14"/>
      <c r="C111" s="14"/>
      <c r="D111" s="11"/>
      <c r="E111" s="14"/>
      <c r="F111" s="14"/>
      <c r="G111" s="14"/>
      <c r="H111" s="14"/>
      <c r="I111" s="14"/>
      <c r="J111" s="18"/>
      <c r="K111" s="14"/>
      <c r="L111" s="14"/>
      <c r="M111" s="14"/>
      <c r="N111" s="51"/>
      <c r="O111" s="14"/>
      <c r="P111" s="14"/>
      <c r="Q111" s="18"/>
      <c r="R111" s="14"/>
      <c r="S111" s="14"/>
      <c r="T111" s="19"/>
      <c r="U111" s="19"/>
      <c r="V111" s="51"/>
      <c r="W111" s="19"/>
      <c r="X111" s="19"/>
      <c r="Y111" s="19"/>
      <c r="Z111" s="19"/>
      <c r="AA111" s="18"/>
      <c r="AB111" s="19"/>
      <c r="AC111" s="19"/>
      <c r="AD111" s="18"/>
      <c r="AE111" s="19"/>
      <c r="AF111" s="19"/>
      <c r="AG111" s="51"/>
      <c r="AH111" s="14"/>
      <c r="AI111" s="14"/>
      <c r="AJ111" s="18"/>
      <c r="AK111" s="14"/>
      <c r="AL111" s="14"/>
      <c r="AM111" s="18"/>
      <c r="AN111" s="14"/>
      <c r="AO111" s="14"/>
      <c r="AP111" s="18"/>
      <c r="AQ111" s="132"/>
      <c r="AR111" s="32"/>
      <c r="AS111" s="27"/>
      <c r="AT111" s="27"/>
      <c r="AU111" s="27"/>
      <c r="AV111" s="27"/>
      <c r="AW111" s="18" t="s">
        <v>7</v>
      </c>
      <c r="AX111" s="31">
        <v>1441</v>
      </c>
      <c r="AY111" s="30">
        <v>1920</v>
      </c>
      <c r="AZ111" s="14">
        <v>670</v>
      </c>
      <c r="BA111" s="14">
        <v>983</v>
      </c>
      <c r="BB111" s="14">
        <v>359</v>
      </c>
      <c r="BC111" s="57">
        <f>'Exports - Data (Raw)'!BC111/15</f>
        <v>482</v>
      </c>
      <c r="BD111" s="18" t="s">
        <v>7</v>
      </c>
      <c r="BE111" s="31">
        <v>365</v>
      </c>
      <c r="BF111" s="30">
        <v>378</v>
      </c>
      <c r="BG111" s="18" t="s">
        <v>7</v>
      </c>
      <c r="BH111" s="130">
        <v>417</v>
      </c>
      <c r="BI111" s="34">
        <f>'Exports - Data (Raw)'!BI111/15</f>
        <v>387</v>
      </c>
      <c r="BJ111" s="4">
        <v>464</v>
      </c>
      <c r="BK111" s="4">
        <f>'Exports - Data (Raw)'!BK111/15</f>
        <v>309.33333333333331</v>
      </c>
      <c r="BL111" s="4">
        <v>389</v>
      </c>
      <c r="BM111" s="78">
        <f>'Exports - Data (Raw)'!BM111/15</f>
        <v>259.33333333333331</v>
      </c>
      <c r="BO111" s="31"/>
      <c r="BP111" s="31">
        <f>'Exports - Data (Raw)'!BP111/15</f>
        <v>6</v>
      </c>
      <c r="BR111" s="31"/>
      <c r="BS111" s="30">
        <f>'Exports - Data (Raw)'!BS111/15</f>
        <v>1166.6666666666667</v>
      </c>
      <c r="BT111" s="15" t="s">
        <v>7</v>
      </c>
      <c r="BU111" s="31">
        <v>1100</v>
      </c>
      <c r="BV111" s="30">
        <v>1100</v>
      </c>
      <c r="BW111" s="15" t="s">
        <v>7</v>
      </c>
      <c r="BX111" s="30">
        <v>4000</v>
      </c>
      <c r="BY111" s="30">
        <v>2133</v>
      </c>
      <c r="BZ111" s="15" t="s">
        <v>7</v>
      </c>
      <c r="CA111" s="30">
        <v>1500</v>
      </c>
      <c r="CB111" s="30">
        <v>1000</v>
      </c>
      <c r="CD111" s="283"/>
    </row>
    <row r="112" spans="1:82" x14ac:dyDescent="0.3">
      <c r="A112" s="188" t="s">
        <v>209</v>
      </c>
      <c r="B112" s="14"/>
      <c r="C112" s="14"/>
      <c r="D112" s="11"/>
      <c r="E112" s="14"/>
      <c r="F112" s="14"/>
      <c r="G112" s="14"/>
      <c r="H112" s="14"/>
      <c r="I112" s="14"/>
      <c r="J112" s="18"/>
      <c r="K112" s="14"/>
      <c r="L112" s="14"/>
      <c r="M112" s="14"/>
      <c r="N112" s="51"/>
      <c r="O112" s="14"/>
      <c r="P112" s="14"/>
      <c r="Q112" s="18"/>
      <c r="R112" s="14"/>
      <c r="S112" s="14"/>
      <c r="T112" s="19"/>
      <c r="U112" s="19"/>
      <c r="V112" s="51"/>
      <c r="W112" s="19"/>
      <c r="X112" s="19"/>
      <c r="Y112" s="19"/>
      <c r="Z112" s="19"/>
      <c r="AA112" s="18"/>
      <c r="AB112" s="19"/>
      <c r="AC112" s="19"/>
      <c r="AD112" s="18"/>
      <c r="AE112" s="19"/>
      <c r="AF112" s="19"/>
      <c r="AG112" s="51"/>
      <c r="AH112" s="14"/>
      <c r="AI112" s="14"/>
      <c r="AJ112" s="18"/>
      <c r="AK112" s="14"/>
      <c r="AL112" s="14"/>
      <c r="AM112" s="18"/>
      <c r="AN112" s="14"/>
      <c r="AO112" s="14"/>
      <c r="AP112" s="18"/>
      <c r="AQ112" s="132"/>
      <c r="AR112" s="32"/>
      <c r="AS112" s="27"/>
      <c r="AT112" s="27"/>
      <c r="AU112" s="27"/>
      <c r="AV112" s="27"/>
      <c r="AW112" s="20" t="s">
        <v>7</v>
      </c>
      <c r="AX112" s="31">
        <v>32338</v>
      </c>
      <c r="AY112" s="30">
        <v>8823</v>
      </c>
      <c r="AZ112" s="14">
        <v>17496</v>
      </c>
      <c r="BA112" s="69">
        <v>5832</v>
      </c>
      <c r="BB112" s="14">
        <v>46873</v>
      </c>
      <c r="BC112" s="57">
        <f>'Exports - Data (Raw)'!BC112/15</f>
        <v>15212</v>
      </c>
      <c r="BD112" s="20" t="s">
        <v>7</v>
      </c>
      <c r="BE112" s="31">
        <v>47870</v>
      </c>
      <c r="BF112" s="30">
        <v>13694</v>
      </c>
      <c r="BG112" s="20" t="s">
        <v>7</v>
      </c>
      <c r="BH112" s="130">
        <v>26807</v>
      </c>
      <c r="BI112" s="34">
        <f>'Exports - Data (Raw)'!BI112/15</f>
        <v>6175.666666666667</v>
      </c>
      <c r="BJ112" s="4">
        <v>26370</v>
      </c>
      <c r="BK112" s="83">
        <f>'Exports - Data (Raw)'!BK112/15</f>
        <v>9669</v>
      </c>
      <c r="BL112" s="4">
        <v>33119</v>
      </c>
      <c r="BM112" s="83">
        <f>'Exports - Data (Raw)'!BM112/15</f>
        <v>9074.4666666666672</v>
      </c>
      <c r="BN112" s="20" t="s">
        <v>7</v>
      </c>
      <c r="BO112" s="31">
        <v>62255</v>
      </c>
      <c r="BP112" s="31">
        <f>'Exports - Data (Raw)'!BP112/15</f>
        <v>16584.333333333332</v>
      </c>
      <c r="BQ112" s="20" t="s">
        <v>7</v>
      </c>
      <c r="BR112" s="31">
        <v>64187</v>
      </c>
      <c r="BS112" s="30">
        <f>'Exports - Data (Raw)'!BS112/15</f>
        <v>25674.799999999999</v>
      </c>
      <c r="BT112" s="20" t="s">
        <v>7</v>
      </c>
      <c r="BU112" s="31">
        <v>71357</v>
      </c>
      <c r="BV112" s="31">
        <v>28543</v>
      </c>
      <c r="BW112" s="20" t="s">
        <v>7</v>
      </c>
      <c r="BX112" s="30">
        <v>16595</v>
      </c>
      <c r="BY112" s="30">
        <v>3855</v>
      </c>
      <c r="BZ112" s="15" t="s">
        <v>7</v>
      </c>
      <c r="CA112" s="30">
        <v>6000</v>
      </c>
      <c r="CB112" s="30">
        <v>1334</v>
      </c>
      <c r="CD112" s="283"/>
    </row>
    <row r="113" spans="1:82" x14ac:dyDescent="0.3">
      <c r="A113" s="227" t="s">
        <v>287</v>
      </c>
      <c r="B113" s="14"/>
      <c r="C113" s="14"/>
      <c r="D113" s="11"/>
      <c r="E113" s="14"/>
      <c r="F113" s="14"/>
      <c r="G113" s="14"/>
      <c r="H113" s="14"/>
      <c r="I113" s="14"/>
      <c r="J113" s="18"/>
      <c r="K113" s="14"/>
      <c r="L113" s="14"/>
      <c r="M113" s="14"/>
      <c r="N113" s="51"/>
      <c r="O113" s="14"/>
      <c r="P113" s="14"/>
      <c r="Q113" s="18"/>
      <c r="R113" s="14"/>
      <c r="S113" s="14"/>
      <c r="T113" s="19"/>
      <c r="U113" s="19"/>
      <c r="V113" s="51"/>
      <c r="W113" s="19"/>
      <c r="X113" s="19"/>
      <c r="Y113" s="19"/>
      <c r="Z113" s="19"/>
      <c r="AA113" s="18"/>
      <c r="AB113" s="19"/>
      <c r="AC113" s="19"/>
      <c r="AD113" s="18"/>
      <c r="AE113" s="19"/>
      <c r="AF113" s="19"/>
      <c r="AG113" s="51"/>
      <c r="AH113" s="14"/>
      <c r="AI113" s="14"/>
      <c r="AJ113" s="18"/>
      <c r="AK113" s="14"/>
      <c r="AL113" s="14"/>
      <c r="AM113" s="18"/>
      <c r="AN113" s="14"/>
      <c r="AO113" s="14"/>
      <c r="AP113" s="18"/>
      <c r="AQ113" s="132"/>
      <c r="AR113" s="32"/>
      <c r="AS113" s="27"/>
      <c r="AT113" s="27"/>
      <c r="AU113" s="27"/>
      <c r="AV113" s="27"/>
      <c r="AW113" s="18"/>
      <c r="AX113" s="31"/>
      <c r="AY113" s="30"/>
      <c r="AZ113" s="14"/>
      <c r="BA113" s="14"/>
      <c r="BB113" s="14"/>
      <c r="BC113" s="57"/>
      <c r="BD113" s="18"/>
      <c r="BE113" s="31"/>
      <c r="BF113" s="30"/>
      <c r="BG113" s="18"/>
      <c r="BH113" s="130"/>
      <c r="BI113" s="34"/>
      <c r="BM113" s="78">
        <f>'Exports - Data (Raw)'!BM113/15</f>
        <v>67.2</v>
      </c>
      <c r="BN113" s="43"/>
      <c r="BO113" s="31"/>
      <c r="BP113" s="31">
        <f>'Exports - Data (Raw)'!BP113/15</f>
        <v>66.666666666666671</v>
      </c>
      <c r="BQ113" s="48"/>
      <c r="BR113" s="31"/>
      <c r="BS113" s="30">
        <f>'Exports - Data (Raw)'!BS113/15</f>
        <v>160</v>
      </c>
      <c r="BT113" s="20" t="s">
        <v>7</v>
      </c>
      <c r="BU113" s="31">
        <v>900</v>
      </c>
      <c r="BV113" s="30">
        <v>360</v>
      </c>
      <c r="BW113" s="20" t="s">
        <v>7</v>
      </c>
      <c r="BX113" s="30">
        <v>350</v>
      </c>
      <c r="BY113" s="31">
        <v>133</v>
      </c>
      <c r="BZ113" s="15" t="s">
        <v>7</v>
      </c>
      <c r="CA113" s="31">
        <v>210</v>
      </c>
      <c r="CB113" s="30">
        <v>80</v>
      </c>
      <c r="CC113" s="4">
        <v>600</v>
      </c>
      <c r="CD113" s="4">
        <v>240</v>
      </c>
    </row>
    <row r="114" spans="1:82" x14ac:dyDescent="0.3">
      <c r="A114" s="180" t="s">
        <v>105</v>
      </c>
      <c r="B114" s="14"/>
      <c r="C114" s="14"/>
      <c r="D114" s="11"/>
      <c r="E114" s="14"/>
      <c r="F114" s="14"/>
      <c r="G114" s="14"/>
      <c r="H114" s="14"/>
      <c r="I114" s="14">
        <f>'Exports - Data (Raw)'!I114/15</f>
        <v>543.33333333333337</v>
      </c>
      <c r="J114" s="18"/>
      <c r="K114" s="14">
        <f>'Exports - Data (Raw)'!K114/15</f>
        <v>580</v>
      </c>
      <c r="L114" s="14"/>
      <c r="M114" s="14"/>
      <c r="N114" s="51"/>
      <c r="O114" s="14"/>
      <c r="P114" s="14"/>
      <c r="Q114" s="18"/>
      <c r="R114" s="14"/>
      <c r="S114" s="14"/>
      <c r="T114" s="19"/>
      <c r="U114" s="19"/>
      <c r="V114" s="51" t="s">
        <v>25</v>
      </c>
      <c r="W114" s="19">
        <v>1429</v>
      </c>
      <c r="X114" s="19">
        <v>714</v>
      </c>
      <c r="Y114" s="19">
        <v>1380</v>
      </c>
      <c r="Z114" s="19">
        <v>771</v>
      </c>
      <c r="AA114" s="18" t="s">
        <v>25</v>
      </c>
      <c r="AB114" s="37">
        <v>1255</v>
      </c>
      <c r="AC114" s="37">
        <v>618</v>
      </c>
      <c r="AD114" s="18" t="s">
        <v>25</v>
      </c>
      <c r="AE114" s="19">
        <v>1220</v>
      </c>
      <c r="AF114" s="19">
        <v>558</v>
      </c>
      <c r="AG114" s="51"/>
      <c r="AH114" s="14"/>
      <c r="AI114" s="14"/>
      <c r="AJ114" s="18" t="s">
        <v>25</v>
      </c>
      <c r="AK114" s="14">
        <v>1271</v>
      </c>
      <c r="AL114" s="14">
        <v>609</v>
      </c>
      <c r="AM114" s="18" t="s">
        <v>25</v>
      </c>
      <c r="AN114" s="14">
        <v>1187</v>
      </c>
      <c r="AO114" s="14">
        <v>613</v>
      </c>
      <c r="AP114" s="18" t="s">
        <v>25</v>
      </c>
      <c r="AQ114" s="132">
        <v>1309</v>
      </c>
      <c r="AR114" s="32">
        <v>655</v>
      </c>
      <c r="AS114" s="27">
        <v>1064</v>
      </c>
      <c r="AT114" s="27">
        <v>637</v>
      </c>
      <c r="AU114" s="27">
        <v>1185</v>
      </c>
      <c r="AV114" s="27">
        <v>830</v>
      </c>
      <c r="AW114" s="18" t="s">
        <v>25</v>
      </c>
      <c r="AX114" s="31">
        <v>1560</v>
      </c>
      <c r="AY114" s="30">
        <v>959</v>
      </c>
      <c r="AZ114" s="14">
        <v>1424</v>
      </c>
      <c r="BA114" s="14">
        <v>707</v>
      </c>
      <c r="BB114" s="14">
        <v>1052</v>
      </c>
      <c r="BC114" s="57">
        <f>'Exports - Data (Raw)'!BC114/15</f>
        <v>497</v>
      </c>
      <c r="BD114" s="18" t="s">
        <v>25</v>
      </c>
      <c r="BE114" s="31">
        <v>1166</v>
      </c>
      <c r="BF114" s="30">
        <v>547</v>
      </c>
      <c r="BG114" s="18" t="s">
        <v>25</v>
      </c>
      <c r="BH114" s="130">
        <v>1075</v>
      </c>
      <c r="BI114" s="34">
        <f>'Exports - Data (Raw)'!BI114/15</f>
        <v>526.5333333333333</v>
      </c>
      <c r="BJ114" s="4">
        <v>1039</v>
      </c>
      <c r="BK114" s="4">
        <f>'Exports - Data (Raw)'!BK114/15</f>
        <v>571.20000000000005</v>
      </c>
      <c r="BL114" s="4" t="s">
        <v>97</v>
      </c>
      <c r="BM114" s="78">
        <f>'Exports - Data (Raw)'!BM114/15</f>
        <v>1320</v>
      </c>
      <c r="BN114" s="43"/>
      <c r="BO114" s="31"/>
      <c r="BP114" s="31">
        <f>'Exports - Data (Raw)'!BP114/15</f>
        <v>506.66666666666669</v>
      </c>
      <c r="BQ114" s="48"/>
      <c r="BR114" s="31"/>
      <c r="BS114" s="30">
        <f>'Exports - Data (Raw)'!BS114/15</f>
        <v>954</v>
      </c>
      <c r="BU114" s="31"/>
      <c r="BV114" s="30"/>
      <c r="BW114" s="48"/>
      <c r="BX114" s="31"/>
      <c r="BY114" s="30">
        <v>901</v>
      </c>
      <c r="CA114" s="31"/>
      <c r="CB114" s="30">
        <v>1066</v>
      </c>
      <c r="CD114" s="283">
        <v>1320</v>
      </c>
    </row>
    <row r="115" spans="1:82" x14ac:dyDescent="0.3">
      <c r="A115" s="180" t="s">
        <v>343</v>
      </c>
      <c r="B115" s="14"/>
      <c r="C115" s="14">
        <f>'Exports - Data (Raw)'!C115/15</f>
        <v>880</v>
      </c>
      <c r="D115" s="11"/>
      <c r="E115" s="14">
        <f>'Exports - Data (Raw)'!E115/15</f>
        <v>166.66666666666666</v>
      </c>
      <c r="F115" s="14"/>
      <c r="G115" s="14"/>
      <c r="H115" s="14"/>
      <c r="I115" s="14">
        <f>'Exports - Data (Raw)'!I115/15</f>
        <v>1406.6666666666667</v>
      </c>
      <c r="J115" s="18"/>
      <c r="K115" s="14">
        <f>'Exports - Data (Raw)'!K115/15</f>
        <v>1333.3333333333333</v>
      </c>
      <c r="L115" s="14"/>
      <c r="M115" s="14"/>
      <c r="N115" s="51"/>
      <c r="O115" s="14"/>
      <c r="P115" s="14">
        <v>1316</v>
      </c>
      <c r="Q115" s="18"/>
      <c r="R115" s="14"/>
      <c r="S115" s="14">
        <v>1764</v>
      </c>
      <c r="T115" s="19"/>
      <c r="U115" s="19"/>
      <c r="V115" s="51" t="s">
        <v>24</v>
      </c>
      <c r="W115" s="19">
        <v>3000</v>
      </c>
      <c r="X115" s="19">
        <v>1714</v>
      </c>
      <c r="Y115" s="19">
        <v>3300</v>
      </c>
      <c r="Z115" s="19">
        <v>1650</v>
      </c>
      <c r="AA115" s="18" t="s">
        <v>24</v>
      </c>
      <c r="AB115" s="19"/>
      <c r="AC115" s="19"/>
      <c r="AD115" s="18" t="s">
        <v>24</v>
      </c>
      <c r="AE115" s="19"/>
      <c r="AF115" s="19"/>
      <c r="AG115" s="18" t="s">
        <v>24</v>
      </c>
      <c r="AH115" s="14">
        <v>1565</v>
      </c>
      <c r="AI115" s="14">
        <v>587</v>
      </c>
      <c r="AJ115" s="18"/>
      <c r="AK115" s="14"/>
      <c r="AL115" s="14"/>
      <c r="AM115" s="18" t="s">
        <v>24</v>
      </c>
      <c r="AN115" s="14"/>
      <c r="AO115" s="14">
        <v>875</v>
      </c>
      <c r="AP115" s="18" t="s">
        <v>24</v>
      </c>
      <c r="AQ115" s="134">
        <v>1603</v>
      </c>
      <c r="AR115" s="32">
        <v>1024</v>
      </c>
      <c r="AS115" s="27"/>
      <c r="AT115" s="27">
        <v>1184</v>
      </c>
      <c r="AU115" s="27"/>
      <c r="AV115" s="27">
        <v>1484</v>
      </c>
      <c r="AW115" s="18" t="s">
        <v>24</v>
      </c>
      <c r="AX115" s="31"/>
      <c r="AY115" s="30">
        <v>1596</v>
      </c>
      <c r="AZ115" s="14"/>
      <c r="BA115" s="14">
        <v>1415</v>
      </c>
      <c r="BB115" s="14"/>
      <c r="BC115" s="57">
        <f>'Exports - Data (Raw)'!BC115/15</f>
        <v>2704</v>
      </c>
      <c r="BD115" s="18" t="s">
        <v>24</v>
      </c>
      <c r="BE115" s="31">
        <v>3528</v>
      </c>
      <c r="BF115" s="30">
        <v>2901</v>
      </c>
      <c r="BG115" s="18"/>
      <c r="BH115" s="130"/>
      <c r="BI115" s="34"/>
      <c r="BL115" s="4" t="s">
        <v>97</v>
      </c>
      <c r="BM115" s="78"/>
      <c r="BN115" s="43"/>
      <c r="BO115" s="31"/>
      <c r="BP115" s="31"/>
      <c r="BQ115" s="48"/>
      <c r="BR115" s="31"/>
      <c r="BS115" s="30"/>
      <c r="BU115" s="31"/>
      <c r="BV115" s="30"/>
      <c r="BW115" s="48"/>
      <c r="BX115" s="31"/>
      <c r="BY115" s="30">
        <v>1420</v>
      </c>
      <c r="CA115" s="31"/>
      <c r="CB115" s="30">
        <v>1034</v>
      </c>
      <c r="CD115" s="283"/>
    </row>
    <row r="116" spans="1:82" x14ac:dyDescent="0.3">
      <c r="A116" s="222" t="s">
        <v>288</v>
      </c>
      <c r="B116" s="14"/>
      <c r="C116" s="14"/>
      <c r="D116" s="11"/>
      <c r="E116" s="14"/>
      <c r="F116" s="14"/>
      <c r="G116" s="14"/>
      <c r="H116" s="14"/>
      <c r="I116" s="14"/>
      <c r="J116" s="18"/>
      <c r="K116" s="14"/>
      <c r="L116" s="14"/>
      <c r="M116" s="14"/>
      <c r="N116" s="51"/>
      <c r="O116" s="14"/>
      <c r="P116" s="14"/>
      <c r="Q116" s="18"/>
      <c r="R116" s="14"/>
      <c r="S116" s="14"/>
      <c r="T116" s="19"/>
      <c r="U116" s="19"/>
      <c r="V116" s="51"/>
      <c r="W116" s="19"/>
      <c r="X116" s="19"/>
      <c r="Y116" s="19"/>
      <c r="Z116" s="19"/>
      <c r="AB116" s="19"/>
      <c r="AC116" s="19"/>
      <c r="AD116" s="18"/>
      <c r="AE116" s="19"/>
      <c r="AF116" s="19"/>
      <c r="AG116" s="51"/>
      <c r="AH116" s="14"/>
      <c r="AI116" s="14"/>
      <c r="AJ116" s="51"/>
      <c r="AK116" s="14"/>
      <c r="AL116" s="14"/>
      <c r="AM116" s="18"/>
      <c r="AN116" s="14"/>
      <c r="AO116" s="14"/>
      <c r="AP116" s="18"/>
      <c r="AQ116" s="132"/>
      <c r="AR116" s="32"/>
      <c r="AS116" s="27"/>
      <c r="AT116" s="27"/>
      <c r="AU116" s="27"/>
      <c r="AV116" s="27"/>
      <c r="AW116" s="18"/>
      <c r="AX116" s="31"/>
      <c r="AY116" s="30"/>
      <c r="AZ116" s="14"/>
      <c r="BA116" s="14"/>
      <c r="BB116" s="14"/>
      <c r="BC116" s="57"/>
      <c r="BD116" s="131"/>
      <c r="BE116" s="31"/>
      <c r="BF116" s="31"/>
      <c r="BH116" s="130"/>
      <c r="BI116" s="34"/>
      <c r="BM116" s="78"/>
      <c r="BN116" s="43"/>
      <c r="BO116" s="31"/>
      <c r="BP116" s="31">
        <f>'Exports - Data (Raw)'!BP116/15</f>
        <v>1028</v>
      </c>
      <c r="BQ116" s="48"/>
      <c r="BR116" s="31"/>
      <c r="BS116" s="30">
        <f>'Exports - Data (Raw)'!BS116/15</f>
        <v>994</v>
      </c>
      <c r="BU116" s="31"/>
      <c r="BV116" s="30"/>
      <c r="BW116" s="48"/>
      <c r="BX116" s="31"/>
      <c r="BY116" s="30">
        <v>833</v>
      </c>
      <c r="CA116" s="31"/>
      <c r="CB116" s="30">
        <v>666</v>
      </c>
      <c r="CD116" s="283"/>
    </row>
    <row r="117" spans="1:82" x14ac:dyDescent="0.3">
      <c r="A117" s="180" t="s">
        <v>393</v>
      </c>
      <c r="B117" s="14"/>
      <c r="C117" s="14"/>
      <c r="D117" s="11"/>
      <c r="E117" s="14"/>
      <c r="F117" s="14"/>
      <c r="G117" s="14"/>
      <c r="H117" s="14"/>
      <c r="I117" s="14"/>
      <c r="J117" s="18"/>
      <c r="K117" s="14"/>
      <c r="L117" s="14"/>
      <c r="M117" s="14"/>
      <c r="N117" s="51"/>
      <c r="O117" s="14"/>
      <c r="P117" s="14"/>
      <c r="Q117" s="18"/>
      <c r="R117" s="14"/>
      <c r="S117" s="14"/>
      <c r="T117" s="19"/>
      <c r="U117" s="19"/>
      <c r="V117" s="51"/>
      <c r="W117" s="19"/>
      <c r="X117" s="19"/>
      <c r="Y117" s="19"/>
      <c r="Z117" s="19"/>
      <c r="AB117" s="19"/>
      <c r="AC117" s="19"/>
      <c r="AD117" s="18"/>
      <c r="AE117" s="19"/>
      <c r="AF117" s="19"/>
      <c r="AG117" s="51"/>
      <c r="AH117" s="14"/>
      <c r="AI117" s="14"/>
      <c r="AJ117" s="51"/>
      <c r="AK117" s="14"/>
      <c r="AL117" s="14"/>
      <c r="AM117" s="18"/>
      <c r="AN117" s="14"/>
      <c r="AO117" s="14"/>
      <c r="AP117" s="18"/>
      <c r="AQ117" s="132"/>
      <c r="AR117" s="32"/>
      <c r="AS117" s="27"/>
      <c r="AT117" s="27"/>
      <c r="AU117" s="27"/>
      <c r="AV117" s="27"/>
      <c r="AW117" s="18"/>
      <c r="AX117" s="31"/>
      <c r="AY117" s="30"/>
      <c r="AZ117" s="14"/>
      <c r="BA117" s="14"/>
      <c r="BB117" s="14"/>
      <c r="BC117" s="57"/>
      <c r="BD117" s="131"/>
      <c r="BE117" s="31"/>
      <c r="BF117" s="31"/>
      <c r="BG117" s="15" t="s">
        <v>24</v>
      </c>
      <c r="BH117" s="38">
        <v>3162</v>
      </c>
      <c r="BI117" s="34">
        <f>'Exports - Data (Raw)'!BI117/15</f>
        <v>2667.5333333333333</v>
      </c>
      <c r="BJ117" s="4">
        <v>2985</v>
      </c>
      <c r="BK117" s="4">
        <f>'Exports - Data (Raw)'!BK117/15</f>
        <v>2718</v>
      </c>
      <c r="BM117" s="78">
        <f>'Exports - Data (Raw)'!BM117/15</f>
        <v>1706</v>
      </c>
      <c r="BN117" s="43"/>
      <c r="BO117" s="31"/>
      <c r="BP117" s="31">
        <f>'Exports - Data (Raw)'!BP117/15</f>
        <v>2296.6666666666665</v>
      </c>
      <c r="BQ117" s="48"/>
      <c r="BR117" s="31"/>
      <c r="BS117" s="30">
        <f>'Exports - Data (Raw)'!BS117/15</f>
        <v>1959.3333333333333</v>
      </c>
      <c r="BU117" s="31"/>
      <c r="BV117" s="30"/>
      <c r="BW117" s="48"/>
      <c r="BX117" s="31"/>
      <c r="BY117" s="31"/>
      <c r="CA117" s="31"/>
      <c r="CB117" s="30"/>
      <c r="CD117" s="283"/>
    </row>
    <row r="118" spans="1:82" x14ac:dyDescent="0.3">
      <c r="A118" s="180" t="s">
        <v>399</v>
      </c>
      <c r="B118" s="14"/>
      <c r="C118" s="14"/>
      <c r="D118" s="11"/>
      <c r="E118" s="14"/>
      <c r="F118" s="14"/>
      <c r="G118" s="14"/>
      <c r="H118" s="14"/>
      <c r="I118" s="14"/>
      <c r="J118" s="18"/>
      <c r="K118" s="14"/>
      <c r="L118" s="14"/>
      <c r="M118" s="14"/>
      <c r="N118" s="51"/>
      <c r="O118" s="14"/>
      <c r="P118" s="14"/>
      <c r="Q118" s="18"/>
      <c r="R118" s="14"/>
      <c r="S118" s="14"/>
      <c r="T118" s="19"/>
      <c r="U118" s="19"/>
      <c r="V118" s="51"/>
      <c r="W118" s="19"/>
      <c r="X118" s="19"/>
      <c r="Y118" s="19"/>
      <c r="Z118" s="19"/>
      <c r="AB118" s="19"/>
      <c r="AC118" s="19"/>
      <c r="AD118" s="18"/>
      <c r="AE118" s="19"/>
      <c r="AF118" s="19"/>
      <c r="AG118" s="51"/>
      <c r="AH118" s="14"/>
      <c r="AI118" s="14"/>
      <c r="AJ118" s="51"/>
      <c r="AK118" s="14"/>
      <c r="AL118" s="14"/>
      <c r="AM118" s="18"/>
      <c r="AN118" s="14"/>
      <c r="AO118" s="14"/>
      <c r="AP118" s="18"/>
      <c r="AQ118" s="132"/>
      <c r="AR118" s="32"/>
      <c r="AS118" s="27"/>
      <c r="AT118" s="27"/>
      <c r="AU118" s="27"/>
      <c r="AV118" s="27"/>
      <c r="AW118" s="18"/>
      <c r="AX118" s="31"/>
      <c r="AY118" s="30"/>
      <c r="AZ118" s="14"/>
      <c r="BA118" s="14"/>
      <c r="BB118" s="14"/>
      <c r="BC118" s="57"/>
      <c r="BD118" s="131"/>
      <c r="BE118" s="31"/>
      <c r="BF118" s="31"/>
      <c r="BG118" s="15" t="s">
        <v>24</v>
      </c>
      <c r="BH118" s="38">
        <v>146</v>
      </c>
      <c r="BI118" s="34">
        <f>'Exports - Data (Raw)'!BI118/15</f>
        <v>251.33333333333334</v>
      </c>
      <c r="BJ118" s="4">
        <v>158</v>
      </c>
      <c r="BK118" s="4">
        <f>'Exports - Data (Raw)'!BK118/15</f>
        <v>284.39999999999998</v>
      </c>
      <c r="BM118" s="78">
        <f>'Exports - Data (Raw)'!BM118/15</f>
        <v>184</v>
      </c>
      <c r="BN118" s="43"/>
      <c r="BO118" s="31"/>
      <c r="BP118" s="31">
        <f>'Exports - Data (Raw)'!BP118/15</f>
        <v>241.46666666666667</v>
      </c>
      <c r="BQ118" s="43"/>
      <c r="BR118" s="31"/>
      <c r="BS118" s="30">
        <f>'Exports - Data (Raw)'!BS118/15</f>
        <v>357.33333333333331</v>
      </c>
      <c r="BU118" s="31"/>
      <c r="BV118" s="31">
        <v>180</v>
      </c>
      <c r="BW118" s="43"/>
      <c r="BX118" s="31"/>
      <c r="BY118" s="30">
        <v>327</v>
      </c>
      <c r="CA118" s="31"/>
      <c r="CB118" s="31">
        <v>380</v>
      </c>
      <c r="CD118" s="283"/>
    </row>
    <row r="119" spans="1:82" x14ac:dyDescent="0.3">
      <c r="A119" s="180" t="s">
        <v>394</v>
      </c>
      <c r="C119" s="14"/>
      <c r="E119" s="14"/>
      <c r="I119" s="14"/>
      <c r="K119" s="14"/>
      <c r="L119" s="14"/>
      <c r="M119" s="14"/>
      <c r="N119" s="51"/>
      <c r="O119" s="14"/>
      <c r="P119" s="14"/>
      <c r="Q119" s="18"/>
      <c r="R119" s="14"/>
      <c r="S119" s="14"/>
      <c r="T119" s="19"/>
      <c r="U119" s="19"/>
      <c r="V119" s="51"/>
      <c r="W119" s="19"/>
      <c r="X119" s="19"/>
      <c r="Y119" s="19"/>
      <c r="Z119" s="19"/>
      <c r="AB119" s="19"/>
      <c r="AC119" s="19"/>
      <c r="AD119" s="18"/>
      <c r="AE119" s="19"/>
      <c r="AF119" s="19"/>
      <c r="AG119" s="51"/>
      <c r="AH119" s="14"/>
      <c r="AI119" s="14"/>
      <c r="AJ119" s="51"/>
      <c r="AK119" s="14"/>
      <c r="AL119" s="14"/>
      <c r="AM119" s="18"/>
      <c r="AN119" s="14"/>
      <c r="AO119" s="14"/>
      <c r="AP119" s="18"/>
      <c r="AQ119" s="132"/>
      <c r="AR119" s="32"/>
      <c r="AS119" s="27"/>
      <c r="AT119" s="27"/>
      <c r="AU119" s="27"/>
      <c r="AV119" s="27"/>
      <c r="AW119" s="18"/>
      <c r="AX119" s="31"/>
      <c r="AY119" s="30"/>
      <c r="AZ119" s="14"/>
      <c r="BA119" s="14"/>
      <c r="BB119" s="14"/>
      <c r="BC119" s="57"/>
      <c r="BD119" s="131"/>
      <c r="BE119" s="31"/>
      <c r="BF119" s="31"/>
      <c r="BG119" s="15" t="s">
        <v>56</v>
      </c>
      <c r="BH119" s="130"/>
      <c r="BI119" s="34"/>
      <c r="BL119" s="4">
        <v>9000</v>
      </c>
      <c r="BM119" s="83">
        <f>'Exports - Data (Raw)'!BM119/15</f>
        <v>741.66666666666663</v>
      </c>
      <c r="BN119" s="43"/>
      <c r="BO119" s="31"/>
      <c r="BP119" s="31">
        <f>'Exports - Data (Raw)'!BP119/15</f>
        <v>300</v>
      </c>
      <c r="BQ119" s="43"/>
      <c r="BR119" s="31"/>
      <c r="BS119" s="30">
        <f>'Exports - Data (Raw)'!BS119/15</f>
        <v>554.66666666666663</v>
      </c>
      <c r="BU119" s="31"/>
      <c r="BV119" s="31"/>
      <c r="BW119" s="43"/>
      <c r="BX119" s="31"/>
      <c r="BY119" s="30">
        <v>527</v>
      </c>
      <c r="CA119" s="31"/>
      <c r="CB119" s="31">
        <v>467</v>
      </c>
    </row>
    <row r="120" spans="1:82" x14ac:dyDescent="0.3">
      <c r="A120" s="222" t="s">
        <v>289</v>
      </c>
      <c r="C120" s="14"/>
      <c r="E120" s="14"/>
      <c r="I120" s="14"/>
      <c r="K120" s="14"/>
      <c r="L120" s="14"/>
      <c r="M120" s="14"/>
      <c r="N120" s="51"/>
      <c r="O120" s="14"/>
      <c r="P120" s="14"/>
      <c r="Q120" s="18"/>
      <c r="R120" s="14"/>
      <c r="S120" s="14"/>
      <c r="T120" s="19"/>
      <c r="U120" s="19"/>
      <c r="V120" s="51"/>
      <c r="W120" s="19"/>
      <c r="X120" s="19"/>
      <c r="Y120" s="19"/>
      <c r="Z120" s="19"/>
      <c r="AA120" s="18"/>
      <c r="AB120" s="19"/>
      <c r="AC120" s="19"/>
      <c r="AD120" s="18"/>
      <c r="AE120" s="19"/>
      <c r="AF120" s="19"/>
      <c r="AG120" s="51"/>
      <c r="AH120" s="14"/>
      <c r="AI120" s="14"/>
      <c r="AJ120" s="51"/>
      <c r="AK120" s="14"/>
      <c r="AL120" s="14"/>
      <c r="AM120" s="18"/>
      <c r="AN120" s="14"/>
      <c r="AO120" s="14"/>
      <c r="AP120" s="18"/>
      <c r="AQ120" s="132"/>
      <c r="AR120" s="32"/>
      <c r="AS120" s="27"/>
      <c r="AT120" s="27"/>
      <c r="AU120" s="27"/>
      <c r="AV120" s="27"/>
      <c r="AW120" s="18"/>
      <c r="AX120" s="31"/>
      <c r="AY120" s="30"/>
      <c r="AZ120" s="14"/>
      <c r="BA120" s="14"/>
      <c r="BB120" s="14"/>
      <c r="BC120" s="57"/>
      <c r="BD120" s="131"/>
      <c r="BE120" s="31"/>
      <c r="BF120" s="31"/>
      <c r="BH120" s="130"/>
      <c r="BI120" s="34"/>
      <c r="BM120" s="78"/>
      <c r="BN120" s="43"/>
      <c r="BO120" s="31"/>
      <c r="BP120" s="31"/>
      <c r="BQ120" s="43"/>
      <c r="BR120" s="31"/>
      <c r="BS120" s="30"/>
      <c r="BU120" s="31"/>
      <c r="BV120" s="31"/>
      <c r="BW120" s="43"/>
      <c r="BX120" s="31"/>
      <c r="BY120" s="30"/>
      <c r="CA120" s="31"/>
      <c r="CB120" s="31"/>
      <c r="CD120" s="4">
        <v>1330</v>
      </c>
    </row>
    <row r="121" spans="1:82" x14ac:dyDescent="0.3">
      <c r="A121" s="11" t="s">
        <v>47</v>
      </c>
      <c r="B121" s="14"/>
      <c r="C121" s="14">
        <f>'Exports - Data (Raw)'!C121/15</f>
        <v>566.66666666666663</v>
      </c>
      <c r="D121" s="11"/>
      <c r="E121" s="14">
        <f>'Exports - Data (Raw)'!E121/15</f>
        <v>1500.6666666666667</v>
      </c>
      <c r="F121" s="14"/>
      <c r="G121" s="14"/>
      <c r="H121" s="14"/>
      <c r="I121" s="14">
        <f>'Exports - Data (Raw)'!I121/15</f>
        <v>1180.6666666666667</v>
      </c>
      <c r="J121" s="18"/>
      <c r="K121" s="14">
        <f>'Exports - Data (Raw)'!K121/15</f>
        <v>2810</v>
      </c>
      <c r="L121" s="14"/>
      <c r="M121" s="14"/>
      <c r="N121" s="18" t="s">
        <v>7</v>
      </c>
      <c r="O121" s="14">
        <v>2214</v>
      </c>
      <c r="P121" s="14">
        <v>3183</v>
      </c>
      <c r="Q121" s="18" t="s">
        <v>7</v>
      </c>
      <c r="R121" s="14">
        <v>2800</v>
      </c>
      <c r="S121" s="14">
        <v>4079</v>
      </c>
      <c r="T121" s="19"/>
      <c r="U121" s="19"/>
      <c r="V121" s="51" t="s">
        <v>7</v>
      </c>
      <c r="W121" s="19">
        <v>1054</v>
      </c>
      <c r="X121" s="19">
        <v>1954</v>
      </c>
      <c r="Y121" s="19">
        <v>818</v>
      </c>
      <c r="Z121" s="19">
        <v>1544</v>
      </c>
      <c r="AA121" s="18" t="s">
        <v>7</v>
      </c>
      <c r="AB121" s="19">
        <v>783</v>
      </c>
      <c r="AC121" s="19">
        <v>1413</v>
      </c>
      <c r="AD121" s="18" t="s">
        <v>7</v>
      </c>
      <c r="AE121" s="37">
        <v>985</v>
      </c>
      <c r="AF121" s="37">
        <v>1346</v>
      </c>
      <c r="AG121" s="18" t="s">
        <v>7</v>
      </c>
      <c r="AH121" s="14">
        <v>1050</v>
      </c>
      <c r="AI121" s="14">
        <v>1447</v>
      </c>
      <c r="AJ121" s="18" t="s">
        <v>7</v>
      </c>
      <c r="AK121" s="14">
        <v>686</v>
      </c>
      <c r="AL121" s="14">
        <v>1182</v>
      </c>
      <c r="AM121" s="18" t="s">
        <v>7</v>
      </c>
      <c r="AN121" s="14">
        <v>737</v>
      </c>
      <c r="AO121" s="14">
        <v>1343</v>
      </c>
      <c r="AP121" s="18" t="s">
        <v>7</v>
      </c>
      <c r="AQ121" s="132">
        <v>751</v>
      </c>
      <c r="AR121" s="32">
        <v>1478</v>
      </c>
      <c r="AS121" s="27">
        <v>674</v>
      </c>
      <c r="AT121" s="27">
        <v>1487</v>
      </c>
      <c r="AU121" s="27">
        <v>723</v>
      </c>
      <c r="AV121" s="27">
        <v>1688</v>
      </c>
      <c r="AW121" s="18" t="s">
        <v>7</v>
      </c>
      <c r="AX121" s="31">
        <v>694</v>
      </c>
      <c r="AY121" s="30">
        <v>1619</v>
      </c>
      <c r="AZ121" s="14">
        <v>644</v>
      </c>
      <c r="BA121" s="14">
        <v>1400</v>
      </c>
      <c r="BB121" s="14">
        <v>804</v>
      </c>
      <c r="BC121" s="57">
        <f>'Exports - Data (Raw)'!BC121/15</f>
        <v>1852.3333333333333</v>
      </c>
      <c r="BD121" s="18" t="s">
        <v>7</v>
      </c>
      <c r="BE121" s="31"/>
      <c r="BF121" s="30">
        <v>2028</v>
      </c>
      <c r="BG121" s="15" t="s">
        <v>7</v>
      </c>
      <c r="BH121" s="130"/>
      <c r="BI121" s="34">
        <f>'Exports - Data (Raw)'!BI121/15</f>
        <v>1972.6666666666667</v>
      </c>
      <c r="BJ121" s="4" t="s">
        <v>97</v>
      </c>
      <c r="BK121" s="4">
        <f>'Exports - Data (Raw)'!BK121/15</f>
        <v>1992</v>
      </c>
      <c r="BL121" s="4" t="s">
        <v>97</v>
      </c>
      <c r="BM121" s="78">
        <f>'Exports - Data (Raw)'!BM121/15</f>
        <v>1255.1333333333334</v>
      </c>
      <c r="BN121" s="43"/>
      <c r="BO121" s="31"/>
      <c r="BP121" s="31">
        <f>'Exports - Data (Raw)'!BP121/15</f>
        <v>9466.0666666666675</v>
      </c>
      <c r="BQ121" s="43"/>
      <c r="BR121" s="31"/>
      <c r="BS121" s="30">
        <f>'Exports - Data (Raw)'!BS121/15</f>
        <v>3822</v>
      </c>
      <c r="BU121" s="31"/>
      <c r="BV121" s="31">
        <v>1900</v>
      </c>
      <c r="BW121" s="43"/>
      <c r="BX121" s="31"/>
      <c r="BY121" s="31">
        <v>3404</v>
      </c>
      <c r="CA121" s="31"/>
      <c r="CB121" s="31">
        <v>2500</v>
      </c>
      <c r="CD121" s="4">
        <v>2387</v>
      </c>
    </row>
    <row r="122" spans="1:82" x14ac:dyDescent="0.3">
      <c r="A122" s="25" t="s">
        <v>26</v>
      </c>
      <c r="B122" s="14"/>
      <c r="C122" s="14">
        <f>'Exports - Data (Raw)'!C122/15</f>
        <v>53.333333333333336</v>
      </c>
      <c r="D122" s="11"/>
      <c r="E122" s="14">
        <f>'Exports - Data (Raw)'!E122/15</f>
        <v>33.333333333333336</v>
      </c>
      <c r="F122" s="14"/>
      <c r="G122" s="14"/>
      <c r="H122" s="14"/>
      <c r="I122" s="14">
        <f>'Exports - Data (Raw)'!I122/15</f>
        <v>63.333333333333336</v>
      </c>
      <c r="J122" s="18"/>
      <c r="K122" s="14">
        <f>'Exports - Data (Raw)'!K122/15</f>
        <v>73.333333333333329</v>
      </c>
      <c r="L122" s="14"/>
      <c r="M122" s="14"/>
      <c r="N122" s="18"/>
      <c r="O122" s="14"/>
      <c r="P122" s="14"/>
      <c r="Q122" s="18"/>
      <c r="R122" s="14"/>
      <c r="S122" s="14"/>
      <c r="T122" s="19"/>
      <c r="U122" s="19"/>
      <c r="V122" s="51"/>
      <c r="W122" s="19"/>
      <c r="X122" s="19"/>
      <c r="Y122" s="19"/>
      <c r="Z122" s="19"/>
      <c r="AA122" s="18"/>
      <c r="AB122" s="19"/>
      <c r="AC122" s="19"/>
      <c r="AD122" s="18"/>
      <c r="AE122" s="19"/>
      <c r="AF122" s="19"/>
      <c r="AG122" s="51"/>
      <c r="AH122" s="14"/>
      <c r="AI122" s="14"/>
      <c r="AJ122" s="18"/>
      <c r="AK122" s="14"/>
      <c r="AL122" s="14"/>
      <c r="AM122" s="18"/>
      <c r="AN122" s="14"/>
      <c r="AO122" s="14"/>
      <c r="AP122" s="18"/>
      <c r="AQ122" s="132"/>
      <c r="AR122" s="32"/>
      <c r="AS122" s="27"/>
      <c r="AT122" s="27"/>
      <c r="AU122" s="27"/>
      <c r="AV122" s="27"/>
      <c r="AW122" s="18"/>
      <c r="AX122" s="31"/>
      <c r="AY122" s="30"/>
      <c r="AZ122" s="14"/>
      <c r="BA122" s="14"/>
      <c r="BB122" s="14"/>
      <c r="BC122" s="57"/>
      <c r="BD122" s="18"/>
      <c r="BE122" s="31"/>
      <c r="BF122" s="31"/>
      <c r="BH122" s="130"/>
      <c r="BI122" s="34"/>
      <c r="BM122" s="78"/>
      <c r="BN122" s="43"/>
      <c r="BO122" s="31"/>
      <c r="BP122" s="31"/>
      <c r="BQ122" s="43"/>
      <c r="BR122" s="31"/>
      <c r="BS122" s="30"/>
      <c r="BU122" s="31"/>
      <c r="BV122" s="31"/>
      <c r="BW122" s="43"/>
      <c r="BX122" s="31"/>
      <c r="BY122" s="31"/>
      <c r="CA122" s="31"/>
      <c r="CB122" s="31"/>
    </row>
    <row r="123" spans="1:82" x14ac:dyDescent="0.3">
      <c r="A123" s="25" t="s">
        <v>74</v>
      </c>
      <c r="B123" s="14"/>
      <c r="C123" s="14"/>
      <c r="D123" s="11"/>
      <c r="E123" s="14"/>
      <c r="F123" s="14"/>
      <c r="G123" s="14"/>
      <c r="H123" s="14"/>
      <c r="I123" s="14"/>
      <c r="J123" s="18"/>
      <c r="K123" s="14"/>
      <c r="L123" s="14"/>
      <c r="M123" s="14"/>
      <c r="N123" s="18" t="s">
        <v>7</v>
      </c>
      <c r="O123" s="14">
        <v>1800</v>
      </c>
      <c r="P123" s="14">
        <v>1752</v>
      </c>
      <c r="Q123" s="18" t="s">
        <v>7</v>
      </c>
      <c r="R123" s="14">
        <v>1690</v>
      </c>
      <c r="S123" s="14">
        <v>1785</v>
      </c>
      <c r="T123" s="19"/>
      <c r="U123" s="19"/>
      <c r="V123" s="51" t="s">
        <v>7</v>
      </c>
      <c r="W123" s="19">
        <v>1500</v>
      </c>
      <c r="X123" s="19">
        <v>1714</v>
      </c>
      <c r="Y123" s="19">
        <v>1840</v>
      </c>
      <c r="Z123" s="19">
        <v>2070</v>
      </c>
      <c r="AA123" s="18" t="s">
        <v>7</v>
      </c>
      <c r="AD123" s="18" t="s">
        <v>7</v>
      </c>
      <c r="AE123" s="19">
        <v>1850</v>
      </c>
      <c r="AF123" s="4">
        <v>1325</v>
      </c>
      <c r="AG123" s="51"/>
      <c r="AH123" s="14"/>
      <c r="AI123" s="14"/>
      <c r="AJ123" s="18"/>
      <c r="AK123" s="14"/>
      <c r="AL123" s="14"/>
      <c r="AM123" s="18"/>
      <c r="AN123" s="14"/>
      <c r="AO123" s="14"/>
      <c r="AP123" s="18"/>
      <c r="AQ123" s="132"/>
      <c r="AR123" s="32"/>
      <c r="AS123" s="27"/>
      <c r="AT123" s="27"/>
      <c r="AU123" s="27"/>
      <c r="AV123" s="27"/>
      <c r="AW123" s="18"/>
      <c r="AX123" s="31"/>
      <c r="AY123" s="30"/>
      <c r="AZ123" s="14"/>
      <c r="BA123" s="14"/>
      <c r="BB123" s="14"/>
      <c r="BC123" s="57"/>
      <c r="BD123" s="18"/>
      <c r="BE123" s="31"/>
      <c r="BF123" s="31"/>
      <c r="BH123" s="130"/>
      <c r="BI123" s="34"/>
      <c r="BM123" s="78"/>
      <c r="BN123" s="43"/>
      <c r="BO123" s="31"/>
      <c r="BP123" s="31"/>
      <c r="BQ123" s="43"/>
      <c r="BR123" s="31"/>
      <c r="BS123" s="30"/>
      <c r="BU123" s="31"/>
      <c r="BV123" s="31"/>
      <c r="BW123" s="43"/>
      <c r="BX123" s="31"/>
      <c r="BY123" s="31"/>
      <c r="CA123" s="31"/>
      <c r="CB123" s="31"/>
    </row>
    <row r="124" spans="1:82" x14ac:dyDescent="0.3">
      <c r="A124" s="180" t="s">
        <v>214</v>
      </c>
      <c r="B124" s="14"/>
      <c r="C124" s="14">
        <f>'Exports - Data (Raw)'!C124/15</f>
        <v>60</v>
      </c>
      <c r="D124" s="11"/>
      <c r="E124" s="14">
        <f>'Exports - Data (Raw)'!E124/15</f>
        <v>130</v>
      </c>
      <c r="F124" s="14"/>
      <c r="G124" s="14"/>
      <c r="H124" s="14"/>
      <c r="I124" s="14">
        <f>'Exports - Data (Raw)'!I124/15</f>
        <v>450</v>
      </c>
      <c r="J124" s="18"/>
      <c r="K124" s="14">
        <f>'Exports - Data (Raw)'!K124/15</f>
        <v>413.33333333333331</v>
      </c>
      <c r="L124" s="14"/>
      <c r="M124" s="14"/>
      <c r="N124" s="51"/>
      <c r="O124" s="14"/>
      <c r="P124" s="14"/>
      <c r="Q124" s="18"/>
      <c r="R124" s="14"/>
      <c r="S124" s="14"/>
      <c r="T124" s="19"/>
      <c r="U124" s="19"/>
      <c r="V124" s="51"/>
      <c r="W124" s="19"/>
      <c r="X124" s="19"/>
      <c r="Y124" s="19"/>
      <c r="Z124" s="19"/>
      <c r="AA124" s="18"/>
      <c r="AB124" s="19"/>
      <c r="AC124" s="19"/>
      <c r="AD124" s="18"/>
      <c r="AE124" s="19"/>
      <c r="AF124" s="19"/>
      <c r="AG124" s="51"/>
      <c r="AH124" s="14"/>
      <c r="AI124" s="14"/>
      <c r="AJ124" s="18"/>
      <c r="AK124" s="14"/>
      <c r="AL124" s="14"/>
      <c r="AM124" s="18"/>
      <c r="AN124" s="14"/>
      <c r="AO124" s="14"/>
      <c r="AP124" s="18"/>
      <c r="AQ124" s="132"/>
      <c r="AR124" s="32"/>
      <c r="AS124" s="27"/>
      <c r="AT124" s="27"/>
      <c r="AU124" s="27"/>
      <c r="AV124" s="27"/>
      <c r="AW124" s="18"/>
      <c r="AX124" s="31"/>
      <c r="AY124" s="30"/>
      <c r="AZ124" s="14"/>
      <c r="BA124" s="14"/>
      <c r="BB124" s="14"/>
      <c r="BC124" s="57"/>
      <c r="BD124" s="18"/>
      <c r="BE124" s="31"/>
      <c r="BF124" s="31"/>
      <c r="BH124" s="130"/>
      <c r="BI124" s="34"/>
      <c r="BM124" s="78"/>
      <c r="BN124" s="43"/>
      <c r="BO124" s="31"/>
      <c r="BP124" s="31"/>
      <c r="BQ124" s="43"/>
      <c r="BR124" s="31"/>
      <c r="BS124" s="30"/>
      <c r="BU124" s="31"/>
      <c r="BV124" s="31"/>
      <c r="BW124" s="43"/>
      <c r="BX124" s="31"/>
      <c r="BY124" s="31"/>
      <c r="CA124" s="31"/>
      <c r="CB124" s="31"/>
    </row>
    <row r="125" spans="1:82" x14ac:dyDescent="0.3">
      <c r="A125" s="181" t="s">
        <v>215</v>
      </c>
      <c r="B125" s="11"/>
      <c r="C125" s="14"/>
      <c r="D125" s="11"/>
      <c r="E125" s="14"/>
      <c r="F125" s="14"/>
      <c r="G125" s="14"/>
      <c r="H125" s="14"/>
      <c r="I125" s="14">
        <f>'Exports - Data (Raw)'!I125/15</f>
        <v>17.333333333333332</v>
      </c>
      <c r="J125" s="18"/>
      <c r="K125" s="14">
        <f>'Exports - Data (Raw)'!K125/15</f>
        <v>30</v>
      </c>
      <c r="L125" s="14"/>
      <c r="M125" s="14"/>
      <c r="N125" s="51"/>
      <c r="O125" s="14"/>
      <c r="P125" s="14"/>
      <c r="Q125" s="18"/>
      <c r="R125" s="14"/>
      <c r="S125" s="14"/>
      <c r="T125" s="19"/>
      <c r="U125" s="19"/>
      <c r="V125" s="51" t="s">
        <v>7</v>
      </c>
      <c r="W125" s="19"/>
      <c r="X125" s="19"/>
      <c r="Y125" s="19"/>
      <c r="Z125" s="19"/>
      <c r="AA125" s="18" t="s">
        <v>7</v>
      </c>
      <c r="AB125" s="19">
        <v>1710</v>
      </c>
      <c r="AC125" s="19">
        <v>1894</v>
      </c>
      <c r="AD125" s="18" t="s">
        <v>7</v>
      </c>
      <c r="AE125" s="19"/>
      <c r="AF125" s="19"/>
      <c r="AG125" s="51"/>
      <c r="AH125" s="14"/>
      <c r="AI125" s="14"/>
      <c r="AJ125" s="18"/>
      <c r="AK125" s="14"/>
      <c r="AL125" s="14"/>
      <c r="AM125" s="18"/>
      <c r="AN125" s="14"/>
      <c r="AO125" s="14"/>
      <c r="AP125" s="18"/>
      <c r="AQ125" s="132"/>
      <c r="AR125" s="32"/>
      <c r="AS125" s="27"/>
      <c r="AT125" s="27"/>
      <c r="AU125" s="27"/>
      <c r="AV125" s="27"/>
      <c r="AW125" s="18"/>
      <c r="AX125" s="31"/>
      <c r="AY125" s="30"/>
      <c r="AZ125" s="14"/>
      <c r="BA125" s="14"/>
      <c r="BB125" s="14"/>
      <c r="BC125" s="57"/>
      <c r="BD125" s="18"/>
      <c r="BE125" s="31"/>
      <c r="BF125" s="31"/>
      <c r="BH125" s="130"/>
      <c r="BI125" s="34"/>
      <c r="BM125" s="78"/>
      <c r="BN125" s="43"/>
      <c r="BO125" s="31"/>
      <c r="BP125" s="31"/>
      <c r="BQ125" s="43"/>
      <c r="BR125" s="31"/>
      <c r="BS125" s="30"/>
      <c r="BU125" s="31"/>
      <c r="BV125" s="31"/>
      <c r="BW125" s="43"/>
      <c r="BX125" s="31"/>
      <c r="BY125" s="31"/>
      <c r="CA125" s="31"/>
      <c r="CB125" s="31"/>
    </row>
    <row r="126" spans="1:82" x14ac:dyDescent="0.3">
      <c r="A126" s="180" t="s">
        <v>216</v>
      </c>
      <c r="B126" s="11"/>
      <c r="C126" s="14"/>
      <c r="D126" s="11"/>
      <c r="E126" s="14"/>
      <c r="F126" s="14"/>
      <c r="G126" s="14"/>
      <c r="H126" s="14"/>
      <c r="I126" s="14">
        <f>'Exports - Data (Raw)'!I126/15</f>
        <v>134.66666666666666</v>
      </c>
      <c r="J126" s="18"/>
      <c r="K126" s="14">
        <f>'Exports - Data (Raw)'!K126/15</f>
        <v>60</v>
      </c>
      <c r="L126" s="14"/>
      <c r="M126" s="14"/>
      <c r="N126" s="51"/>
      <c r="O126" s="14"/>
      <c r="P126" s="14"/>
      <c r="Q126" s="18"/>
      <c r="R126" s="14"/>
      <c r="S126" s="14"/>
      <c r="T126" s="19"/>
      <c r="U126" s="19"/>
      <c r="V126" s="51"/>
      <c r="W126" s="19"/>
      <c r="X126" s="19"/>
      <c r="Y126" s="19"/>
      <c r="Z126" s="19"/>
      <c r="AB126" s="19"/>
      <c r="AC126" s="19"/>
      <c r="AD126" s="18"/>
      <c r="AE126" s="19"/>
      <c r="AF126" s="19"/>
      <c r="AG126" s="51"/>
      <c r="AH126" s="14"/>
      <c r="AI126" s="14"/>
      <c r="AJ126" s="18"/>
      <c r="AK126" s="14"/>
      <c r="AL126" s="14"/>
      <c r="AM126" s="18"/>
      <c r="AN126" s="14"/>
      <c r="AO126" s="14"/>
      <c r="AP126" s="18"/>
      <c r="AQ126" s="132"/>
      <c r="AR126" s="32"/>
      <c r="AS126" s="27"/>
      <c r="AT126" s="27"/>
      <c r="AU126" s="27"/>
      <c r="AV126" s="27"/>
      <c r="AW126" s="18"/>
      <c r="AX126" s="31"/>
      <c r="AY126" s="30"/>
      <c r="AZ126" s="14"/>
      <c r="BA126" s="14"/>
      <c r="BB126" s="14"/>
      <c r="BC126" s="57"/>
      <c r="BD126" s="18"/>
      <c r="BE126" s="31"/>
      <c r="BF126" s="31"/>
      <c r="BH126" s="130"/>
      <c r="BI126" s="34"/>
      <c r="BM126" s="78"/>
      <c r="BN126" s="43"/>
      <c r="BO126" s="31"/>
      <c r="BP126" s="31"/>
      <c r="BQ126" s="43"/>
      <c r="BR126" s="31"/>
      <c r="BS126" s="30"/>
      <c r="BU126" s="31"/>
      <c r="BV126" s="31"/>
      <c r="BW126" s="43"/>
      <c r="BX126" s="31"/>
      <c r="BY126" s="31"/>
      <c r="CA126" s="31"/>
      <c r="CB126" s="31"/>
    </row>
    <row r="127" spans="1:82" x14ac:dyDescent="0.3">
      <c r="A127" s="180" t="s">
        <v>217</v>
      </c>
      <c r="B127" s="14"/>
      <c r="C127" s="14">
        <f>'Exports - Data (Raw)'!C127/15</f>
        <v>120</v>
      </c>
      <c r="D127" s="11"/>
      <c r="E127" s="14">
        <f>'Exports - Data (Raw)'!E127/15</f>
        <v>800</v>
      </c>
      <c r="F127" s="14"/>
      <c r="G127" s="14"/>
      <c r="H127" s="14"/>
      <c r="I127" s="14">
        <f>'Exports - Data (Raw)'!I127/15</f>
        <v>876.66666666666663</v>
      </c>
      <c r="J127" s="18"/>
      <c r="K127" s="14">
        <f>'Exports - Data (Raw)'!K127/15</f>
        <v>926.66666666666663</v>
      </c>
      <c r="L127" s="14"/>
      <c r="M127" s="14"/>
      <c r="N127" s="51"/>
      <c r="O127" s="14"/>
      <c r="P127" s="14"/>
      <c r="Q127" s="18"/>
      <c r="R127" s="14"/>
      <c r="S127" s="14"/>
      <c r="T127" s="19"/>
      <c r="U127" s="19"/>
      <c r="V127" s="51"/>
      <c r="W127" s="19"/>
      <c r="X127" s="19"/>
      <c r="Y127" s="19"/>
      <c r="Z127" s="19"/>
      <c r="AB127" s="19"/>
      <c r="AC127" s="19"/>
      <c r="AD127" s="18"/>
      <c r="AE127" s="19"/>
      <c r="AF127" s="19"/>
      <c r="AG127" s="51"/>
      <c r="AH127" s="14"/>
      <c r="AI127" s="14"/>
      <c r="AJ127" s="18"/>
      <c r="AK127" s="14"/>
      <c r="AL127" s="14"/>
      <c r="AM127" s="18"/>
      <c r="AN127" s="14"/>
      <c r="AO127" s="14"/>
      <c r="AP127" s="18"/>
      <c r="AQ127" s="132"/>
      <c r="AR127" s="32"/>
      <c r="AS127" s="27"/>
      <c r="AT127" s="27"/>
      <c r="AU127" s="27"/>
      <c r="AV127" s="27"/>
      <c r="AW127" s="18"/>
      <c r="AX127" s="31"/>
      <c r="AY127" s="30"/>
      <c r="AZ127" s="14"/>
      <c r="BA127" s="14"/>
      <c r="BB127" s="14"/>
      <c r="BC127" s="57"/>
      <c r="BD127" s="18"/>
      <c r="BE127" s="31"/>
      <c r="BF127" s="30"/>
      <c r="BH127" s="130"/>
      <c r="BI127" s="34"/>
      <c r="BM127" s="78"/>
      <c r="BN127" s="43"/>
      <c r="BO127" s="31"/>
      <c r="BP127" s="31"/>
      <c r="BQ127" s="43"/>
      <c r="BR127" s="31"/>
      <c r="BS127" s="30"/>
      <c r="BU127" s="31"/>
      <c r="BV127" s="31"/>
      <c r="BW127" s="43"/>
      <c r="BX127" s="31"/>
      <c r="BY127" s="31"/>
      <c r="CA127" s="31"/>
      <c r="CB127" s="31"/>
    </row>
    <row r="128" spans="1:82" x14ac:dyDescent="0.3">
      <c r="A128" s="180" t="s">
        <v>218</v>
      </c>
      <c r="B128" s="11"/>
      <c r="C128" s="14"/>
      <c r="D128" s="11"/>
      <c r="E128" s="14"/>
      <c r="F128" s="11"/>
      <c r="G128" s="11"/>
      <c r="H128" s="11"/>
      <c r="I128" s="14"/>
      <c r="J128" s="11"/>
      <c r="K128" s="14"/>
      <c r="L128" s="14"/>
      <c r="M128" s="14"/>
      <c r="Q128" s="18"/>
      <c r="T128" s="19"/>
      <c r="U128" s="19"/>
      <c r="AD128" s="18"/>
      <c r="AE128" s="19"/>
      <c r="AF128" s="19"/>
      <c r="AG128" s="18" t="s">
        <v>7</v>
      </c>
      <c r="AH128" s="14">
        <v>1730</v>
      </c>
      <c r="AI128" s="14">
        <v>1681</v>
      </c>
      <c r="AJ128" s="18" t="s">
        <v>7</v>
      </c>
      <c r="AK128" s="14">
        <v>2112</v>
      </c>
      <c r="AL128" s="14">
        <v>1879</v>
      </c>
      <c r="AM128" s="18" t="s">
        <v>7</v>
      </c>
      <c r="AN128" s="14">
        <v>2030</v>
      </c>
      <c r="AO128" s="14">
        <v>1917</v>
      </c>
      <c r="AP128" s="18" t="s">
        <v>7</v>
      </c>
      <c r="AQ128" s="132">
        <v>2155</v>
      </c>
      <c r="AR128" s="32">
        <v>1751</v>
      </c>
      <c r="AS128" s="27">
        <v>1958</v>
      </c>
      <c r="AT128" s="27">
        <v>1892</v>
      </c>
      <c r="AU128" s="27">
        <v>1560</v>
      </c>
      <c r="AV128" s="27">
        <v>1456</v>
      </c>
      <c r="AW128" s="18" t="s">
        <v>7</v>
      </c>
      <c r="AX128" s="31">
        <v>1523</v>
      </c>
      <c r="AY128" s="30">
        <v>1431</v>
      </c>
      <c r="AZ128" s="14">
        <v>3132</v>
      </c>
      <c r="BA128" s="14">
        <v>2610</v>
      </c>
      <c r="BB128" s="14">
        <v>4461</v>
      </c>
      <c r="BC128" s="57">
        <f>'Exports - Data (Raw)'!BC128/15</f>
        <v>3072</v>
      </c>
      <c r="BD128" s="18" t="s">
        <v>7</v>
      </c>
      <c r="BE128" s="31">
        <v>4690</v>
      </c>
      <c r="BF128" s="30">
        <v>3753</v>
      </c>
      <c r="BG128" s="18" t="s">
        <v>7</v>
      </c>
      <c r="BH128" s="38">
        <v>4978</v>
      </c>
      <c r="BI128" s="34">
        <f>'Exports - Data (Raw)'!BI128/15</f>
        <v>4314.2666666666664</v>
      </c>
      <c r="BJ128" s="4">
        <v>5010</v>
      </c>
      <c r="BK128" s="4">
        <f>'Exports - Data (Raw)'!BK128/15</f>
        <v>3757.6</v>
      </c>
      <c r="BL128" s="4" t="s">
        <v>97</v>
      </c>
      <c r="BM128" s="78">
        <f>'Exports - Data (Raw)'!BM128/15</f>
        <v>5094.2666666666664</v>
      </c>
      <c r="BN128" s="43"/>
      <c r="BO128" s="31"/>
      <c r="BP128" s="31">
        <f>'Exports - Data (Raw)'!BP128/15</f>
        <v>5288.333333333333</v>
      </c>
      <c r="BQ128" s="43"/>
      <c r="BR128" s="31"/>
      <c r="BS128" s="30">
        <f>'Exports - Data (Raw)'!BS128/15</f>
        <v>9223.3333333333339</v>
      </c>
      <c r="BU128" s="31"/>
      <c r="BW128" s="43"/>
      <c r="BX128" s="31"/>
      <c r="BZ128" s="18"/>
      <c r="CA128" s="31"/>
    </row>
    <row r="129" spans="1:82" x14ac:dyDescent="0.3">
      <c r="A129" s="222" t="s">
        <v>290</v>
      </c>
      <c r="B129" s="11"/>
      <c r="C129" s="14"/>
      <c r="D129" s="11"/>
      <c r="E129" s="14"/>
      <c r="F129" s="11"/>
      <c r="G129" s="11"/>
      <c r="H129" s="11"/>
      <c r="I129" s="14"/>
      <c r="J129" s="11"/>
      <c r="K129" s="14"/>
      <c r="L129" s="14"/>
      <c r="M129" s="14"/>
      <c r="Q129" s="18"/>
      <c r="T129" s="19"/>
      <c r="U129" s="19"/>
      <c r="AD129" s="18"/>
      <c r="AE129" s="19"/>
      <c r="AF129" s="19"/>
      <c r="AG129" s="51"/>
      <c r="AH129" s="14"/>
      <c r="AI129" s="14"/>
      <c r="AJ129" s="18"/>
      <c r="AK129" s="14"/>
      <c r="AL129" s="14"/>
      <c r="AM129" s="18"/>
      <c r="AN129" s="14"/>
      <c r="AO129" s="14"/>
      <c r="AP129" s="18"/>
      <c r="AQ129" s="132"/>
      <c r="AR129" s="32"/>
      <c r="AS129" s="27"/>
      <c r="AT129" s="27"/>
      <c r="AU129" s="27"/>
      <c r="AV129" s="27"/>
      <c r="AW129" s="18"/>
      <c r="AX129" s="31"/>
      <c r="AY129" s="30"/>
      <c r="AZ129" s="14"/>
      <c r="BA129" s="14"/>
      <c r="BB129" s="14"/>
      <c r="BC129" s="57"/>
      <c r="BD129" s="18"/>
      <c r="BE129" s="31"/>
      <c r="BF129" s="30"/>
      <c r="BG129" s="18"/>
      <c r="BH129" s="34"/>
      <c r="BI129" s="34"/>
      <c r="BM129" s="78"/>
      <c r="BN129" s="43"/>
      <c r="BO129" s="31"/>
      <c r="BP129" s="31"/>
      <c r="BQ129" s="43"/>
      <c r="BR129" s="31"/>
      <c r="BS129" s="30"/>
      <c r="BT129" s="18"/>
      <c r="BU129" s="31"/>
      <c r="BV129" s="31">
        <v>12350</v>
      </c>
      <c r="BW129" s="18" t="s">
        <v>12</v>
      </c>
      <c r="BX129" s="31"/>
      <c r="BY129" s="31">
        <v>13802</v>
      </c>
      <c r="BZ129" s="18" t="s">
        <v>12</v>
      </c>
      <c r="CA129" s="31"/>
      <c r="CB129" s="31">
        <v>12760</v>
      </c>
      <c r="CC129" s="4">
        <v>1215</v>
      </c>
      <c r="CD129" s="4">
        <v>14600</v>
      </c>
    </row>
    <row r="130" spans="1:82" x14ac:dyDescent="0.3">
      <c r="A130" s="25" t="s">
        <v>27</v>
      </c>
      <c r="B130" s="14"/>
      <c r="C130" s="14"/>
      <c r="D130" s="11"/>
      <c r="E130" s="14">
        <f>'Exports - Data (Raw)'!E130/15</f>
        <v>66.666666666666671</v>
      </c>
      <c r="F130" s="14"/>
      <c r="G130" s="14"/>
      <c r="H130" s="14"/>
      <c r="I130" s="14">
        <f>'Exports - Data (Raw)'!I130/15</f>
        <v>203.33333333333334</v>
      </c>
      <c r="J130" s="18"/>
      <c r="K130" s="14">
        <f>'Exports - Data (Raw)'!K130/15</f>
        <v>226.66666666666666</v>
      </c>
      <c r="L130" s="14"/>
      <c r="M130" s="14"/>
      <c r="N130" s="51"/>
      <c r="O130" s="14"/>
      <c r="P130" s="14"/>
      <c r="Q130" s="18"/>
      <c r="R130" s="14"/>
      <c r="S130" s="14"/>
      <c r="T130" s="19"/>
      <c r="U130" s="19"/>
      <c r="V130" s="51" t="s">
        <v>7</v>
      </c>
      <c r="W130" s="19">
        <v>700</v>
      </c>
      <c r="X130" s="19">
        <v>1100</v>
      </c>
      <c r="Y130" s="19"/>
      <c r="Z130" s="19"/>
      <c r="AB130" s="19"/>
      <c r="AC130" s="19"/>
      <c r="AD130" s="18"/>
      <c r="AE130" s="19"/>
      <c r="AF130" s="19"/>
      <c r="AG130" s="51"/>
      <c r="AH130" s="14"/>
      <c r="AI130" s="14"/>
      <c r="AJ130" s="18"/>
      <c r="AK130" s="14"/>
      <c r="AL130" s="14"/>
      <c r="AM130" s="18" t="s">
        <v>7</v>
      </c>
      <c r="AN130" s="14">
        <v>264</v>
      </c>
      <c r="AO130" s="14">
        <v>364</v>
      </c>
      <c r="AP130" s="18" t="s">
        <v>7</v>
      </c>
      <c r="AQ130" s="132">
        <v>283</v>
      </c>
      <c r="AR130" s="32">
        <v>283</v>
      </c>
      <c r="AS130" s="27">
        <v>279</v>
      </c>
      <c r="AT130" s="27">
        <v>358</v>
      </c>
      <c r="AU130" s="27">
        <v>353</v>
      </c>
      <c r="AV130" s="27">
        <v>575</v>
      </c>
      <c r="AW130" s="18" t="s">
        <v>7</v>
      </c>
      <c r="AX130" s="31">
        <v>281</v>
      </c>
      <c r="AY130" s="30">
        <v>506</v>
      </c>
      <c r="AZ130" s="14">
        <v>316</v>
      </c>
      <c r="BA130" s="14">
        <v>558</v>
      </c>
      <c r="BB130" s="14">
        <v>277</v>
      </c>
      <c r="BC130" s="57">
        <f>'Exports - Data (Raw)'!BC130/15</f>
        <v>370</v>
      </c>
      <c r="BD130" s="18" t="s">
        <v>7</v>
      </c>
      <c r="BE130" s="31">
        <v>236</v>
      </c>
      <c r="BF130" s="30">
        <v>322</v>
      </c>
      <c r="BG130" s="18" t="s">
        <v>7</v>
      </c>
      <c r="BH130" s="130">
        <v>259</v>
      </c>
      <c r="BI130" s="34">
        <f>'Exports - Data (Raw)'!BI130/15</f>
        <v>392.33333333333331</v>
      </c>
      <c r="BJ130" s="4">
        <v>277</v>
      </c>
      <c r="BK130" s="4">
        <f>'Exports - Data (Raw)'!BK130/15</f>
        <v>498.6</v>
      </c>
      <c r="BL130" s="120">
        <v>70</v>
      </c>
      <c r="BM130" s="78">
        <f>'Exports - Data (Raw)'!BM130/15</f>
        <v>130.66666666666666</v>
      </c>
      <c r="BN130" s="43"/>
      <c r="BO130" s="31"/>
      <c r="BP130" s="31">
        <f>'Exports - Data (Raw)'!BP130/15</f>
        <v>3740</v>
      </c>
      <c r="BQ130" s="43"/>
      <c r="BR130" s="31"/>
      <c r="BS130" s="30">
        <f>'Exports - Data (Raw)'!BS130/15</f>
        <v>2099.1999999999998</v>
      </c>
      <c r="BU130" s="31"/>
      <c r="BV130" s="31">
        <v>1357</v>
      </c>
      <c r="BW130" s="43"/>
      <c r="BX130" s="31"/>
      <c r="BY130" s="68">
        <v>865</v>
      </c>
      <c r="CA130" s="31"/>
      <c r="CB130" s="68">
        <v>633</v>
      </c>
    </row>
    <row r="131" spans="1:82" x14ac:dyDescent="0.3">
      <c r="A131" s="222" t="s">
        <v>291</v>
      </c>
      <c r="B131" s="14"/>
      <c r="C131" s="14"/>
      <c r="D131" s="11"/>
      <c r="E131" s="14"/>
      <c r="F131" s="14"/>
      <c r="G131" s="14"/>
      <c r="H131" s="14"/>
      <c r="I131" s="14"/>
      <c r="J131" s="18"/>
      <c r="K131" s="14"/>
      <c r="L131" s="14"/>
      <c r="M131" s="14"/>
      <c r="N131" s="51"/>
      <c r="O131" s="14"/>
      <c r="P131" s="14"/>
      <c r="Q131" s="18"/>
      <c r="R131" s="14"/>
      <c r="S131" s="14"/>
      <c r="T131" s="19"/>
      <c r="U131" s="19"/>
      <c r="V131" s="51"/>
      <c r="W131" s="19"/>
      <c r="X131" s="19"/>
      <c r="Y131" s="19"/>
      <c r="Z131" s="19"/>
      <c r="AB131" s="19"/>
      <c r="AC131" s="19"/>
      <c r="AD131" s="18"/>
      <c r="AE131" s="19"/>
      <c r="AF131" s="19"/>
      <c r="AG131" s="51"/>
      <c r="AH131" s="14"/>
      <c r="AI131" s="14"/>
      <c r="AJ131" s="51"/>
      <c r="AK131" s="14"/>
      <c r="AL131" s="14"/>
      <c r="AM131" s="18"/>
      <c r="AN131" s="14"/>
      <c r="AO131" s="14"/>
      <c r="AP131" s="18"/>
      <c r="AQ131" s="132"/>
      <c r="AR131" s="32"/>
      <c r="AS131" s="27"/>
      <c r="AT131" s="27"/>
      <c r="AU131" s="27"/>
      <c r="AV131" s="27"/>
      <c r="AW131" s="18"/>
      <c r="AX131" s="31"/>
      <c r="AY131" s="30"/>
      <c r="AZ131" s="14"/>
      <c r="BA131" s="14"/>
      <c r="BB131" s="14"/>
      <c r="BC131" s="57"/>
      <c r="BD131" s="18"/>
      <c r="BE131" s="31"/>
      <c r="BF131" s="30"/>
      <c r="BG131" s="18"/>
      <c r="BH131" s="130"/>
      <c r="BI131" s="34"/>
      <c r="BL131" s="120">
        <v>105</v>
      </c>
      <c r="BM131" s="78">
        <f>'Exports - Data (Raw)'!BM131/15</f>
        <v>70</v>
      </c>
      <c r="BN131" s="43"/>
      <c r="BO131" s="31"/>
      <c r="BP131" s="31">
        <f>'Exports - Data (Raw)'!BP131/15</f>
        <v>49.06666666666667</v>
      </c>
      <c r="BQ131" s="43"/>
      <c r="BR131" s="31"/>
      <c r="BS131" s="30">
        <f>'Exports - Data (Raw)'!BS131/15</f>
        <v>162.33333333333334</v>
      </c>
      <c r="BU131" s="31"/>
      <c r="BV131" s="31">
        <v>86</v>
      </c>
      <c r="BW131" s="43"/>
      <c r="BX131" s="31"/>
      <c r="BY131" s="68">
        <v>164</v>
      </c>
      <c r="CA131" s="31"/>
      <c r="CB131" s="68">
        <v>207</v>
      </c>
    </row>
    <row r="132" spans="1:82" x14ac:dyDescent="0.3">
      <c r="A132" s="25" t="s">
        <v>28</v>
      </c>
      <c r="B132" s="14"/>
      <c r="C132" s="14"/>
      <c r="D132" s="11"/>
      <c r="E132" s="14">
        <f>'Exports - Data (Raw)'!E132/15</f>
        <v>20</v>
      </c>
      <c r="F132" s="14"/>
      <c r="G132" s="14"/>
      <c r="H132" s="14"/>
      <c r="I132" s="14">
        <f>'Exports - Data (Raw)'!I132/15</f>
        <v>16.666666666666668</v>
      </c>
      <c r="J132" s="18"/>
      <c r="K132" s="14">
        <f>'Exports - Data (Raw)'!K132/15</f>
        <v>22</v>
      </c>
      <c r="L132" s="14"/>
      <c r="M132" s="14"/>
      <c r="N132" s="51"/>
      <c r="O132" s="14"/>
      <c r="P132" s="14"/>
      <c r="Q132" s="18"/>
      <c r="R132" s="14"/>
      <c r="S132" s="14"/>
      <c r="T132" s="19"/>
      <c r="U132" s="19"/>
      <c r="V132" s="51"/>
      <c r="W132" s="19"/>
      <c r="X132" s="19"/>
      <c r="Y132" s="19"/>
      <c r="Z132" s="19"/>
      <c r="AB132" s="19"/>
      <c r="AC132" s="19"/>
      <c r="AD132" s="18"/>
      <c r="AE132" s="19"/>
      <c r="AF132" s="19"/>
      <c r="AG132" s="136"/>
      <c r="AH132" s="137"/>
      <c r="AI132" s="137"/>
      <c r="AJ132" s="136"/>
      <c r="AK132" s="137"/>
      <c r="AL132" s="137"/>
      <c r="AM132" s="138"/>
      <c r="AN132" s="137"/>
      <c r="AO132" s="137">
        <v>44</v>
      </c>
      <c r="AP132" s="18"/>
      <c r="AQ132" s="132"/>
      <c r="AR132" s="32">
        <v>40</v>
      </c>
      <c r="AS132" s="27"/>
      <c r="AT132" s="27">
        <v>39</v>
      </c>
      <c r="AU132" s="27"/>
      <c r="AV132" s="27">
        <v>46</v>
      </c>
      <c r="AW132" s="18" t="s">
        <v>25</v>
      </c>
      <c r="AX132" s="31"/>
      <c r="AY132" s="30">
        <v>60</v>
      </c>
      <c r="AZ132" s="14"/>
      <c r="BA132" s="14">
        <v>77</v>
      </c>
      <c r="BB132" s="14">
        <v>20200</v>
      </c>
      <c r="BC132" s="57">
        <f>'Exports - Data (Raw)'!BC132/15</f>
        <v>505</v>
      </c>
      <c r="BD132" s="18" t="s">
        <v>25</v>
      </c>
      <c r="BE132" s="31">
        <v>25300</v>
      </c>
      <c r="BF132" s="30">
        <v>735</v>
      </c>
      <c r="BG132" s="18" t="s">
        <v>25</v>
      </c>
      <c r="BH132" s="130">
        <v>21230</v>
      </c>
      <c r="BI132" s="34">
        <f>'Exports - Data (Raw)'!BI132/15</f>
        <v>613</v>
      </c>
      <c r="BJ132" s="4">
        <v>65920</v>
      </c>
      <c r="BK132" s="83">
        <f>'Exports - Data (Raw)'!BK132/15</f>
        <v>1785.2666666666667</v>
      </c>
      <c r="BL132" s="4">
        <v>214144</v>
      </c>
      <c r="BM132" s="78">
        <f>'Exports - Data (Raw)'!BM132/15</f>
        <v>7395</v>
      </c>
      <c r="BN132" s="18" t="s">
        <v>25</v>
      </c>
      <c r="BO132" s="31">
        <v>210000</v>
      </c>
      <c r="BP132" s="31">
        <f>'Exports - Data (Raw)'!BP132/15</f>
        <v>7000</v>
      </c>
      <c r="BQ132" s="18" t="s">
        <v>25</v>
      </c>
      <c r="BR132" s="31">
        <v>382880</v>
      </c>
      <c r="BS132" s="29">
        <f>'Exports - Data (Raw)'!BS132/15</f>
        <v>13522.933333333332</v>
      </c>
      <c r="BT132" s="15" t="s">
        <v>25</v>
      </c>
      <c r="BU132" s="31">
        <v>299250</v>
      </c>
      <c r="BV132" s="31">
        <v>9975</v>
      </c>
      <c r="BW132" s="58" t="s">
        <v>12</v>
      </c>
      <c r="BX132" s="30">
        <v>282</v>
      </c>
      <c r="BY132" s="31">
        <v>17717</v>
      </c>
      <c r="BZ132" s="20" t="s">
        <v>12</v>
      </c>
      <c r="CA132" s="31">
        <v>253</v>
      </c>
      <c r="CB132" s="31">
        <v>14734</v>
      </c>
      <c r="CC132" s="4">
        <v>319</v>
      </c>
      <c r="CD132" s="4">
        <v>27328</v>
      </c>
    </row>
    <row r="133" spans="1:82" x14ac:dyDescent="0.3">
      <c r="A133" s="222" t="s">
        <v>48</v>
      </c>
      <c r="B133" s="14"/>
      <c r="C133" s="14"/>
      <c r="D133" s="11"/>
      <c r="E133" s="14">
        <f>'Exports - Data (Raw)'!E133/15</f>
        <v>400</v>
      </c>
      <c r="F133" s="14"/>
      <c r="G133" s="14"/>
      <c r="H133" s="14"/>
      <c r="I133" s="14">
        <f>'Exports - Data (Raw)'!I133/15</f>
        <v>443.33333333333331</v>
      </c>
      <c r="J133" s="18"/>
      <c r="K133" s="14">
        <f>'Exports - Data (Raw)'!K133/15</f>
        <v>543.33333333333337</v>
      </c>
      <c r="L133" s="14"/>
      <c r="M133" s="14"/>
      <c r="N133" s="51"/>
      <c r="O133" s="14"/>
      <c r="P133" s="14">
        <v>844</v>
      </c>
      <c r="Q133" s="18"/>
      <c r="R133" s="14"/>
      <c r="S133" s="14">
        <v>797</v>
      </c>
      <c r="T133" s="19"/>
      <c r="U133" s="19"/>
      <c r="V133" s="51"/>
      <c r="W133" s="19"/>
      <c r="X133" s="19">
        <v>786</v>
      </c>
      <c r="Y133" s="19"/>
      <c r="Z133" s="19">
        <v>875</v>
      </c>
      <c r="AB133" s="19"/>
      <c r="AC133" s="19">
        <v>769</v>
      </c>
      <c r="AD133" s="18"/>
      <c r="AE133" s="19"/>
      <c r="AF133" s="37">
        <v>928</v>
      </c>
      <c r="AG133" s="51"/>
      <c r="AH133" s="14"/>
      <c r="AI133" s="14">
        <v>883</v>
      </c>
      <c r="AJ133" s="51"/>
      <c r="AK133" s="14"/>
      <c r="AL133" s="14">
        <v>935</v>
      </c>
      <c r="AM133" s="18"/>
      <c r="AN133" s="14"/>
      <c r="AO133" s="14">
        <v>950</v>
      </c>
      <c r="AP133" s="18" t="s">
        <v>24</v>
      </c>
      <c r="AQ133" s="132"/>
      <c r="AR133" s="32">
        <v>990</v>
      </c>
      <c r="AS133" s="27"/>
      <c r="AT133" s="27">
        <v>1110</v>
      </c>
      <c r="AU133" s="27"/>
      <c r="AV133" s="27">
        <v>797</v>
      </c>
      <c r="AW133" s="18"/>
      <c r="AX133" s="31"/>
      <c r="AY133" s="30">
        <v>946</v>
      </c>
      <c r="AZ133" s="14"/>
      <c r="BA133" s="14">
        <v>1372</v>
      </c>
      <c r="BB133" s="14"/>
      <c r="BC133" s="57">
        <f>'Exports - Data (Raw)'!BC133/15</f>
        <v>1541</v>
      </c>
      <c r="BD133" s="18"/>
      <c r="BE133" s="31"/>
      <c r="BF133" s="30">
        <v>1394</v>
      </c>
      <c r="BG133" s="18"/>
      <c r="BH133" s="130"/>
      <c r="BI133" s="34"/>
      <c r="BK133" s="78"/>
      <c r="BM133" s="78"/>
      <c r="BN133" s="43"/>
      <c r="BO133" s="31"/>
      <c r="BP133" s="31"/>
      <c r="BQ133" s="43"/>
      <c r="BR133" s="31"/>
      <c r="BS133" s="30"/>
      <c r="BU133" s="31"/>
      <c r="BV133" s="31"/>
      <c r="BW133" s="43"/>
      <c r="BX133" s="31"/>
      <c r="BY133" s="31"/>
      <c r="CA133" s="31"/>
      <c r="CB133" s="31"/>
      <c r="CD133" s="4">
        <v>1178</v>
      </c>
    </row>
    <row r="134" spans="1:82" x14ac:dyDescent="0.3">
      <c r="A134" s="180" t="s">
        <v>219</v>
      </c>
      <c r="B134" s="14"/>
      <c r="C134" s="14"/>
      <c r="D134" s="11"/>
      <c r="E134" s="14"/>
      <c r="F134" s="14"/>
      <c r="G134" s="14"/>
      <c r="H134" s="14"/>
      <c r="I134" s="14"/>
      <c r="J134" s="18"/>
      <c r="K134" s="14"/>
      <c r="L134" s="14"/>
      <c r="M134" s="14"/>
      <c r="N134" s="51"/>
      <c r="O134" s="14"/>
      <c r="P134" s="14"/>
      <c r="Q134" s="18"/>
      <c r="R134" s="14"/>
      <c r="S134" s="14"/>
      <c r="T134" s="19"/>
      <c r="U134" s="19"/>
      <c r="V134" s="51"/>
      <c r="W134" s="19"/>
      <c r="X134" s="19"/>
      <c r="Y134" s="19"/>
      <c r="Z134" s="19"/>
      <c r="AB134" s="19"/>
      <c r="AC134" s="19"/>
      <c r="AD134" s="18"/>
      <c r="AE134" s="19"/>
      <c r="AF134" s="19"/>
      <c r="AG134" s="51"/>
      <c r="AH134" s="14"/>
      <c r="AI134" s="14"/>
      <c r="AJ134" s="51"/>
      <c r="AK134" s="14"/>
      <c r="AL134" s="14"/>
      <c r="AM134" s="18"/>
      <c r="AN134" s="14"/>
      <c r="AO134" s="14"/>
      <c r="AP134" s="18"/>
      <c r="AQ134" s="132"/>
      <c r="AR134" s="32"/>
      <c r="AS134" s="27"/>
      <c r="AT134" s="27"/>
      <c r="AU134" s="27"/>
      <c r="AV134" s="27"/>
      <c r="AW134" s="18"/>
      <c r="AX134" s="31"/>
      <c r="AY134" s="30"/>
      <c r="AZ134" s="14"/>
      <c r="BA134" s="14"/>
      <c r="BB134" s="14"/>
      <c r="BC134" s="57"/>
      <c r="BD134" s="131"/>
      <c r="BE134" s="31"/>
      <c r="BF134" s="30"/>
      <c r="BG134" s="131"/>
      <c r="BH134" s="130"/>
      <c r="BI134" s="34">
        <f>'Exports - Data (Raw)'!BI134/15</f>
        <v>1105.3333333333333</v>
      </c>
      <c r="BJ134" s="4" t="s">
        <v>97</v>
      </c>
      <c r="BK134" s="78">
        <f>'Exports - Data (Raw)'!BK134/15</f>
        <v>1129.3333333333333</v>
      </c>
      <c r="BL134" s="4" t="s">
        <v>97</v>
      </c>
      <c r="BM134" s="78">
        <f>'Exports - Data (Raw)'!BM134/15</f>
        <v>776.4666666666667</v>
      </c>
      <c r="BN134" s="43"/>
      <c r="BO134" s="31"/>
      <c r="BP134" s="31">
        <f>'Exports - Data (Raw)'!BP134/15</f>
        <v>1333.3333333333333</v>
      </c>
      <c r="BQ134" s="43"/>
      <c r="BR134" s="31"/>
      <c r="BS134" s="30">
        <f>'Exports - Data (Raw)'!BS134/15</f>
        <v>1738.6666666666667</v>
      </c>
      <c r="BU134" s="31"/>
      <c r="BV134" s="31">
        <v>886</v>
      </c>
      <c r="BW134" s="43"/>
      <c r="BX134" s="31"/>
      <c r="BY134" s="30">
        <v>507</v>
      </c>
      <c r="CA134" s="31"/>
      <c r="CB134" s="31">
        <v>967</v>
      </c>
    </row>
    <row r="135" spans="1:82" x14ac:dyDescent="0.3">
      <c r="A135" s="222" t="s">
        <v>292</v>
      </c>
      <c r="B135" s="14"/>
      <c r="C135" s="14"/>
      <c r="D135" s="11"/>
      <c r="E135" s="14"/>
      <c r="F135" s="14"/>
      <c r="G135" s="14"/>
      <c r="H135" s="14"/>
      <c r="I135" s="14"/>
      <c r="J135" s="18"/>
      <c r="K135" s="14"/>
      <c r="L135" s="14"/>
      <c r="M135" s="14"/>
      <c r="N135" s="51"/>
      <c r="O135" s="14"/>
      <c r="P135" s="14"/>
      <c r="Q135" s="18"/>
      <c r="R135" s="14"/>
      <c r="S135" s="14"/>
      <c r="T135" s="19"/>
      <c r="U135" s="19"/>
      <c r="V135" s="51"/>
      <c r="W135" s="19"/>
      <c r="X135" s="19"/>
      <c r="Y135" s="19"/>
      <c r="Z135" s="19"/>
      <c r="AB135" s="19"/>
      <c r="AC135" s="19"/>
      <c r="AD135" s="18"/>
      <c r="AE135" s="19"/>
      <c r="AF135" s="19"/>
      <c r="AG135" s="51"/>
      <c r="AH135" s="14"/>
      <c r="AI135" s="14"/>
      <c r="AJ135" s="51"/>
      <c r="AK135" s="14"/>
      <c r="AL135" s="14"/>
      <c r="AM135" s="18"/>
      <c r="AN135" s="14"/>
      <c r="AO135" s="14"/>
      <c r="AP135" s="18"/>
      <c r="AQ135" s="132"/>
      <c r="AR135" s="32"/>
      <c r="AS135" s="27"/>
      <c r="AT135" s="27"/>
      <c r="AU135" s="27"/>
      <c r="AV135" s="27"/>
      <c r="AW135" s="18"/>
      <c r="AX135" s="31"/>
      <c r="AY135" s="30"/>
      <c r="AZ135" s="14"/>
      <c r="BA135" s="14"/>
      <c r="BB135" s="14"/>
      <c r="BC135" s="57"/>
      <c r="BD135" s="131"/>
      <c r="BE135" s="31"/>
      <c r="BF135" s="30"/>
      <c r="BG135" s="131"/>
      <c r="BH135" s="130"/>
      <c r="BI135" s="34"/>
      <c r="BK135" s="78"/>
      <c r="BM135" s="78">
        <f>'Exports - Data (Raw)'!BM135/15</f>
        <v>43.133333333333333</v>
      </c>
      <c r="BN135" s="43"/>
      <c r="BO135" s="31"/>
      <c r="BP135" s="31">
        <f>'Exports - Data (Raw)'!BP135/15</f>
        <v>316.66666666666669</v>
      </c>
      <c r="BQ135" s="43"/>
      <c r="BR135" s="31"/>
      <c r="BS135" s="30">
        <f>'Exports - Data (Raw)'!BS135/15</f>
        <v>414</v>
      </c>
      <c r="BU135" s="31"/>
      <c r="BV135" s="31">
        <v>193</v>
      </c>
      <c r="BW135" s="43"/>
      <c r="BX135" s="31"/>
      <c r="BY135" s="30">
        <v>177</v>
      </c>
      <c r="CA135" s="31"/>
      <c r="CB135" s="31">
        <v>220</v>
      </c>
    </row>
    <row r="136" spans="1:82" x14ac:dyDescent="0.3">
      <c r="A136" s="180" t="s">
        <v>220</v>
      </c>
      <c r="B136" s="14"/>
      <c r="C136" s="14"/>
      <c r="D136" s="11"/>
      <c r="E136" s="14"/>
      <c r="F136" s="14"/>
      <c r="G136" s="14"/>
      <c r="H136" s="14"/>
      <c r="I136" s="14"/>
      <c r="J136" s="18"/>
      <c r="K136" s="14"/>
      <c r="L136" s="14"/>
      <c r="M136" s="14"/>
      <c r="N136" s="18" t="s">
        <v>7</v>
      </c>
      <c r="O136" s="14">
        <v>2647</v>
      </c>
      <c r="P136" s="14">
        <v>2957</v>
      </c>
      <c r="Q136" s="18" t="s">
        <v>7</v>
      </c>
      <c r="R136" s="14">
        <v>3200</v>
      </c>
      <c r="S136" s="14">
        <v>3070</v>
      </c>
      <c r="T136" s="19"/>
      <c r="U136" s="19"/>
      <c r="V136" s="51"/>
      <c r="W136" s="19"/>
      <c r="X136" s="19"/>
      <c r="Y136" s="19"/>
      <c r="Z136" s="19"/>
      <c r="AB136" s="19"/>
      <c r="AC136" s="19"/>
      <c r="AD136" s="18"/>
      <c r="AE136" s="19"/>
      <c r="AF136" s="19"/>
      <c r="AG136" s="51"/>
      <c r="AH136" s="14"/>
      <c r="AI136" s="14"/>
      <c r="AJ136" s="51"/>
      <c r="AK136" s="14"/>
      <c r="AL136" s="14"/>
      <c r="AM136" s="18"/>
      <c r="AN136" s="14"/>
      <c r="AO136" s="14"/>
      <c r="AP136" s="18"/>
      <c r="AQ136" s="132"/>
      <c r="AR136" s="32"/>
      <c r="AS136" s="27"/>
      <c r="AT136" s="27"/>
      <c r="AU136" s="27"/>
      <c r="AV136" s="27"/>
      <c r="AW136" s="18"/>
      <c r="AX136" s="31"/>
      <c r="AY136" s="30"/>
      <c r="AZ136" s="14"/>
      <c r="BA136" s="14"/>
      <c r="BB136" s="14"/>
      <c r="BC136" s="57"/>
      <c r="BD136" s="131"/>
      <c r="BE136" s="31"/>
      <c r="BF136" s="30"/>
      <c r="BG136" s="131"/>
      <c r="BH136" s="130"/>
      <c r="BI136" s="34">
        <f>'Exports - Data (Raw)'!BI136/15</f>
        <v>323.33333333333331</v>
      </c>
      <c r="BK136" s="78">
        <f>'Exports - Data (Raw)'!BK136/15</f>
        <v>353.33333333333331</v>
      </c>
      <c r="BL136" s="78"/>
      <c r="BM136" s="78">
        <f>'Exports - Data (Raw)'!BM136/15</f>
        <v>1500</v>
      </c>
      <c r="BN136" s="18"/>
      <c r="BO136" s="31"/>
      <c r="BP136" s="31">
        <f>'Exports - Data (Raw)'!BP136/15</f>
        <v>1129.3333333333333</v>
      </c>
      <c r="BQ136" s="18" t="s">
        <v>1</v>
      </c>
      <c r="BR136" s="30"/>
      <c r="BS136" s="30">
        <f>'Exports - Data (Raw)'!BS136/15</f>
        <v>1374</v>
      </c>
      <c r="BT136" s="18" t="s">
        <v>1</v>
      </c>
      <c r="BU136" s="31">
        <v>6800</v>
      </c>
      <c r="BV136" s="31">
        <v>294</v>
      </c>
      <c r="BW136" s="18" t="s">
        <v>1</v>
      </c>
      <c r="BX136" s="139">
        <v>3300</v>
      </c>
      <c r="BY136" s="30">
        <v>188</v>
      </c>
      <c r="BZ136" s="15" t="s">
        <v>1</v>
      </c>
      <c r="CA136" s="139">
        <v>8000</v>
      </c>
      <c r="CB136" s="31">
        <v>407</v>
      </c>
    </row>
    <row r="137" spans="1:82" x14ac:dyDescent="0.3">
      <c r="A137" s="25" t="s">
        <v>40</v>
      </c>
      <c r="B137" s="14"/>
      <c r="C137" s="14">
        <f>'Exports - Data (Raw)'!C137/15</f>
        <v>1066.6666666666667</v>
      </c>
      <c r="D137" s="11"/>
      <c r="E137" s="14">
        <f>'Exports - Data (Raw)'!E137/15</f>
        <v>2333.3333333333335</v>
      </c>
      <c r="F137" s="57"/>
      <c r="G137" s="57"/>
      <c r="H137" s="14"/>
      <c r="I137" s="14">
        <f>'Exports - Data (Raw)'!I137/15</f>
        <v>1966.6666666666667</v>
      </c>
      <c r="J137" s="18"/>
      <c r="K137" s="14">
        <f>'Exports - Data (Raw)'!K137/15</f>
        <v>2233.3333333333335</v>
      </c>
      <c r="L137" s="11"/>
      <c r="M137" s="11"/>
      <c r="N137" s="18"/>
      <c r="O137" s="11"/>
      <c r="P137" s="11"/>
      <c r="Q137" s="18"/>
      <c r="R137" s="11"/>
      <c r="S137" s="11"/>
      <c r="T137" s="19"/>
      <c r="U137" s="19"/>
      <c r="V137" s="51" t="s">
        <v>7</v>
      </c>
      <c r="W137" s="19">
        <v>1950</v>
      </c>
      <c r="X137" s="19">
        <v>2679</v>
      </c>
      <c r="Y137" s="19">
        <v>1200</v>
      </c>
      <c r="Z137" s="19">
        <v>1500</v>
      </c>
      <c r="AA137" s="18" t="s">
        <v>7</v>
      </c>
      <c r="AB137" s="19">
        <v>1100</v>
      </c>
      <c r="AC137" s="37">
        <v>1360</v>
      </c>
      <c r="AD137" s="18" t="s">
        <v>7</v>
      </c>
      <c r="AE137" s="19">
        <v>1340</v>
      </c>
      <c r="AF137" s="19">
        <v>1803</v>
      </c>
      <c r="AG137" s="18" t="s">
        <v>7</v>
      </c>
      <c r="AH137" s="14">
        <v>1500</v>
      </c>
      <c r="AI137" s="14">
        <v>1417</v>
      </c>
      <c r="AJ137" s="18" t="s">
        <v>7</v>
      </c>
      <c r="AK137" s="14">
        <v>1163</v>
      </c>
      <c r="AL137" s="14">
        <v>1797</v>
      </c>
      <c r="AM137" s="18" t="s">
        <v>7</v>
      </c>
      <c r="AN137" s="14">
        <v>1085</v>
      </c>
      <c r="AO137" s="14">
        <v>2060</v>
      </c>
      <c r="AP137" s="18" t="s">
        <v>7</v>
      </c>
      <c r="AQ137" s="32">
        <v>1201</v>
      </c>
      <c r="AR137" s="32">
        <v>1717</v>
      </c>
      <c r="AS137" s="27">
        <v>1073</v>
      </c>
      <c r="AT137" s="27">
        <v>1812</v>
      </c>
      <c r="AU137" s="27">
        <v>1365</v>
      </c>
      <c r="AV137" s="27">
        <v>2138</v>
      </c>
      <c r="AW137" s="18" t="s">
        <v>7</v>
      </c>
      <c r="AX137" s="30">
        <v>1178</v>
      </c>
      <c r="AY137" s="31">
        <v>1885</v>
      </c>
      <c r="AZ137" s="14">
        <v>1367</v>
      </c>
      <c r="BA137" s="14">
        <v>2413</v>
      </c>
      <c r="BB137" s="14">
        <v>1800</v>
      </c>
      <c r="BC137" s="57">
        <f>'Exports - Data (Raw)'!BC137/15</f>
        <v>3235</v>
      </c>
      <c r="BD137" s="18" t="s">
        <v>7</v>
      </c>
      <c r="BE137" s="31"/>
      <c r="BF137" s="30">
        <v>2972</v>
      </c>
      <c r="BG137" s="18"/>
      <c r="BH137" s="130"/>
      <c r="BI137" s="34">
        <f>'Exports - Data (Raw)'!BI137/15</f>
        <v>2829</v>
      </c>
      <c r="BJ137" s="4" t="s">
        <v>97</v>
      </c>
      <c r="BK137" s="78">
        <f>'Exports - Data (Raw)'!BK137/15</f>
        <v>2930</v>
      </c>
      <c r="BL137" s="4" t="s">
        <v>97</v>
      </c>
      <c r="BM137" s="78">
        <f>'Exports - Data (Raw)'!BM137/15</f>
        <v>6180</v>
      </c>
      <c r="BN137" s="43"/>
      <c r="BO137" s="31"/>
      <c r="BP137" s="31">
        <f>'Exports - Data (Raw)'!BP137/15</f>
        <v>5188.0666666666666</v>
      </c>
      <c r="BQ137" s="43"/>
      <c r="BR137" s="31"/>
      <c r="BS137" s="30">
        <f>'Exports - Data (Raw)'!BS137/15</f>
        <v>3880</v>
      </c>
      <c r="BU137" s="31"/>
      <c r="BV137" s="31">
        <v>604</v>
      </c>
      <c r="BW137" s="43"/>
      <c r="BX137" s="31"/>
      <c r="BY137" s="68">
        <v>8307</v>
      </c>
      <c r="CA137" s="31"/>
      <c r="CB137" s="29">
        <v>5000</v>
      </c>
    </row>
    <row r="138" spans="1:82" x14ac:dyDescent="0.3">
      <c r="A138" s="180" t="s">
        <v>221</v>
      </c>
      <c r="B138" s="14"/>
      <c r="C138" s="14"/>
      <c r="D138" s="11"/>
      <c r="E138" s="14"/>
      <c r="F138" s="57"/>
      <c r="G138" s="57"/>
      <c r="H138" s="14"/>
      <c r="I138" s="69">
        <f>'Exports - Data (Raw)'!I138/15</f>
        <v>172</v>
      </c>
      <c r="J138" s="18"/>
      <c r="K138" s="69">
        <f>'Exports - Data (Raw)'!K138/15</f>
        <v>198.66666666666666</v>
      </c>
      <c r="L138" s="11"/>
      <c r="M138" s="11"/>
      <c r="N138" s="18"/>
      <c r="O138" s="11"/>
      <c r="P138" s="11"/>
      <c r="Q138" s="18"/>
      <c r="R138" s="11"/>
      <c r="S138" s="11"/>
      <c r="T138" s="19"/>
      <c r="U138" s="19"/>
      <c r="V138" s="51"/>
      <c r="W138" s="19"/>
      <c r="X138" s="19"/>
      <c r="Y138" s="19"/>
      <c r="Z138" s="19"/>
      <c r="AB138" s="19"/>
      <c r="AC138" s="19"/>
      <c r="AD138" s="18"/>
      <c r="AE138" s="19"/>
      <c r="AF138" s="19"/>
      <c r="AG138" s="51"/>
      <c r="AH138" s="14"/>
      <c r="AI138" s="14"/>
      <c r="AJ138" s="18"/>
      <c r="AK138" s="14"/>
      <c r="AL138" s="14"/>
      <c r="AM138" s="18"/>
      <c r="AN138" s="14"/>
      <c r="AO138" s="14"/>
      <c r="AP138" s="18"/>
      <c r="AQ138" s="32"/>
      <c r="AR138" s="32"/>
      <c r="AS138" s="27"/>
      <c r="AT138" s="27"/>
      <c r="AU138" s="27"/>
      <c r="AV138" s="27"/>
      <c r="AW138" s="18"/>
      <c r="AX138" s="30"/>
      <c r="AY138" s="31"/>
      <c r="AZ138" s="14"/>
      <c r="BA138" s="14"/>
      <c r="BB138" s="14"/>
      <c r="BC138" s="57"/>
      <c r="BD138" s="18"/>
      <c r="BE138" s="31"/>
      <c r="BF138" s="30"/>
      <c r="BG138" s="18"/>
      <c r="BH138" s="130"/>
      <c r="BI138" s="34"/>
      <c r="BK138" s="78"/>
      <c r="BM138" s="78"/>
      <c r="BN138" s="43"/>
      <c r="BO138" s="31"/>
      <c r="BP138" s="31"/>
      <c r="BQ138" s="43"/>
      <c r="BR138" s="31"/>
      <c r="BS138" s="30"/>
      <c r="BU138" s="31"/>
      <c r="BV138" s="31"/>
      <c r="BW138" s="43"/>
      <c r="BX138" s="31"/>
      <c r="BY138" s="31"/>
      <c r="CA138" s="31"/>
      <c r="CB138" s="31"/>
    </row>
    <row r="139" spans="1:82" x14ac:dyDescent="0.3">
      <c r="A139" s="181" t="s">
        <v>106</v>
      </c>
      <c r="B139" s="14"/>
      <c r="C139" s="14"/>
      <c r="D139" s="11"/>
      <c r="E139" s="14">
        <f>'Exports - Data (Raw)'!E139/15</f>
        <v>22</v>
      </c>
      <c r="F139" s="57"/>
      <c r="G139" s="57"/>
      <c r="H139" s="14"/>
      <c r="I139" s="69">
        <f>'Exports - Data (Raw)'!I139/15</f>
        <v>15.333333333333334</v>
      </c>
      <c r="J139" s="18"/>
      <c r="K139" s="69">
        <f>'Exports - Data (Raw)'!K139/15</f>
        <v>18.666666666666668</v>
      </c>
      <c r="L139" s="11"/>
      <c r="M139" s="11"/>
      <c r="N139" s="18"/>
      <c r="O139" s="11"/>
      <c r="P139" s="11"/>
      <c r="Q139" s="18"/>
      <c r="R139" s="11"/>
      <c r="S139" s="11"/>
      <c r="T139" s="19"/>
      <c r="U139" s="19"/>
      <c r="V139" s="51"/>
      <c r="W139" s="19"/>
      <c r="X139" s="19"/>
      <c r="Y139" s="19"/>
      <c r="Z139" s="19"/>
      <c r="AB139" s="19"/>
      <c r="AC139" s="19"/>
      <c r="AD139" s="18"/>
      <c r="AE139" s="19"/>
      <c r="AF139" s="19"/>
      <c r="AG139" s="51"/>
      <c r="AH139" s="14"/>
      <c r="AI139" s="14"/>
      <c r="AJ139" s="18"/>
      <c r="AK139" s="14"/>
      <c r="AL139" s="14"/>
      <c r="AM139" s="18"/>
      <c r="AN139" s="14"/>
      <c r="AO139" s="14"/>
      <c r="AP139" s="18"/>
      <c r="AQ139" s="32"/>
      <c r="AR139" s="32"/>
      <c r="AS139" s="27"/>
      <c r="AT139" s="27"/>
      <c r="AU139" s="27"/>
      <c r="AV139" s="27"/>
      <c r="AW139" s="18"/>
      <c r="AX139" s="30"/>
      <c r="AY139" s="31"/>
      <c r="AZ139" s="14"/>
      <c r="BA139" s="14"/>
      <c r="BB139" s="14"/>
      <c r="BC139" s="57"/>
      <c r="BD139" s="18"/>
      <c r="BE139" s="31"/>
      <c r="BF139" s="30"/>
      <c r="BG139" s="18"/>
      <c r="BH139" s="130"/>
      <c r="BI139" s="34"/>
      <c r="BK139" s="78"/>
      <c r="BM139" s="78"/>
      <c r="BN139" s="43"/>
      <c r="BO139" s="31"/>
      <c r="BP139" s="31"/>
      <c r="BQ139" s="43"/>
      <c r="BR139" s="31"/>
      <c r="BS139" s="30"/>
      <c r="BU139" s="31"/>
      <c r="BV139" s="31"/>
      <c r="BW139" s="43"/>
      <c r="BX139" s="31"/>
      <c r="BY139" s="31"/>
      <c r="CA139" s="31"/>
      <c r="CB139" s="31"/>
    </row>
    <row r="140" spans="1:82" x14ac:dyDescent="0.3">
      <c r="A140" s="180" t="s">
        <v>225</v>
      </c>
      <c r="B140" s="14"/>
      <c r="C140" s="14"/>
      <c r="D140" s="11"/>
      <c r="E140" s="14">
        <f>'Exports - Data (Raw)'!E140/15</f>
        <v>166.66666666666666</v>
      </c>
      <c r="F140" s="57"/>
      <c r="G140" s="57"/>
      <c r="H140" s="14"/>
      <c r="I140" s="69">
        <f>'Exports - Data (Raw)'!I140/15</f>
        <v>626.66666666666663</v>
      </c>
      <c r="J140" s="18"/>
      <c r="K140" s="69">
        <f>'Exports - Data (Raw)'!K140/15</f>
        <v>666.66666666666663</v>
      </c>
      <c r="L140" s="11"/>
      <c r="M140" s="11"/>
      <c r="N140" s="18" t="s">
        <v>7</v>
      </c>
      <c r="O140" s="44">
        <v>160</v>
      </c>
      <c r="P140" s="44">
        <v>733</v>
      </c>
      <c r="Q140" s="18" t="s">
        <v>7</v>
      </c>
      <c r="R140" s="44">
        <v>182</v>
      </c>
      <c r="S140" s="44">
        <v>684</v>
      </c>
      <c r="T140" s="19"/>
      <c r="U140" s="19"/>
      <c r="V140" s="51"/>
      <c r="W140" s="19"/>
      <c r="X140" s="19"/>
      <c r="Y140" s="19"/>
      <c r="Z140" s="19"/>
      <c r="AB140" s="19"/>
      <c r="AC140" s="19"/>
      <c r="AD140" s="18"/>
      <c r="AE140" s="19"/>
      <c r="AF140" s="19"/>
      <c r="AG140" s="51"/>
      <c r="AH140" s="14"/>
      <c r="AI140" s="14"/>
      <c r="AJ140" s="18"/>
      <c r="AK140" s="14"/>
      <c r="AL140" s="14"/>
      <c r="AM140" s="18" t="s">
        <v>7</v>
      </c>
      <c r="AN140" s="14">
        <v>180</v>
      </c>
      <c r="AO140" s="14">
        <v>416</v>
      </c>
      <c r="AP140" s="18" t="s">
        <v>7</v>
      </c>
      <c r="AQ140" s="132">
        <v>195</v>
      </c>
      <c r="AR140" s="32">
        <v>426</v>
      </c>
      <c r="AS140" s="27">
        <v>207</v>
      </c>
      <c r="AT140" s="27">
        <v>442</v>
      </c>
      <c r="AU140" s="27">
        <v>210</v>
      </c>
      <c r="AV140" s="27">
        <v>448</v>
      </c>
      <c r="AW140" s="18" t="s">
        <v>7</v>
      </c>
      <c r="AX140" s="31">
        <v>236</v>
      </c>
      <c r="AY140" s="30">
        <v>503</v>
      </c>
      <c r="AZ140" s="14">
        <v>263</v>
      </c>
      <c r="BA140" s="14">
        <v>491</v>
      </c>
      <c r="BB140" s="14">
        <v>310</v>
      </c>
      <c r="BC140" s="57">
        <f>'Exports - Data (Raw)'!BC140/15</f>
        <v>620</v>
      </c>
      <c r="BD140" s="18" t="s">
        <v>7</v>
      </c>
      <c r="BE140" s="31">
        <v>277</v>
      </c>
      <c r="BF140" s="30">
        <v>572</v>
      </c>
      <c r="BG140" s="18" t="s">
        <v>7</v>
      </c>
      <c r="BH140" s="130">
        <v>296</v>
      </c>
      <c r="BI140" s="34">
        <f>'Exports - Data (Raw)'!BI140/15</f>
        <v>568.33333333333337</v>
      </c>
      <c r="BJ140" s="4">
        <v>347</v>
      </c>
      <c r="BK140" s="78">
        <f>'Exports - Data (Raw)'!BK140/15</f>
        <v>971.6</v>
      </c>
      <c r="BM140" s="78"/>
      <c r="BN140" s="43"/>
      <c r="BO140" s="31"/>
      <c r="BP140" s="31"/>
      <c r="BQ140" s="43"/>
      <c r="BR140" s="31"/>
      <c r="BS140" s="30"/>
      <c r="BU140" s="31"/>
      <c r="BV140" s="31"/>
      <c r="BW140" s="43"/>
      <c r="BX140" s="31"/>
      <c r="BY140" s="31"/>
      <c r="CA140" s="31"/>
      <c r="CB140" s="31"/>
    </row>
    <row r="141" spans="1:82" x14ac:dyDescent="0.3">
      <c r="A141" s="222" t="s">
        <v>293</v>
      </c>
      <c r="B141" s="14"/>
      <c r="C141" s="14"/>
      <c r="D141" s="11"/>
      <c r="E141" s="14"/>
      <c r="F141" s="25"/>
      <c r="G141" s="25"/>
      <c r="H141" s="11"/>
      <c r="I141" s="57"/>
      <c r="J141" s="11"/>
      <c r="K141" s="57"/>
      <c r="L141" s="14"/>
      <c r="M141" s="14"/>
      <c r="N141" s="18"/>
      <c r="O141" s="14"/>
      <c r="P141" s="14"/>
      <c r="Q141" s="18"/>
      <c r="R141" s="14"/>
      <c r="S141" s="14"/>
      <c r="T141" s="19"/>
      <c r="U141" s="19"/>
      <c r="V141" s="51"/>
      <c r="W141" s="19"/>
      <c r="X141" s="19"/>
      <c r="Y141" s="19"/>
      <c r="Z141" s="19"/>
      <c r="AA141" s="51"/>
      <c r="AB141" s="19"/>
      <c r="AC141" s="19"/>
      <c r="AD141" s="18"/>
      <c r="AE141" s="19"/>
      <c r="AF141" s="19"/>
      <c r="AG141" s="51"/>
      <c r="AH141" s="14"/>
      <c r="AI141" s="14"/>
      <c r="AJ141" s="18"/>
      <c r="AK141" s="14"/>
      <c r="AL141" s="14"/>
      <c r="AM141" s="18"/>
      <c r="AP141" s="18"/>
      <c r="AW141" s="18"/>
      <c r="BC141" s="57"/>
      <c r="BD141" s="131"/>
      <c r="BF141" s="78"/>
      <c r="BI141" s="34"/>
      <c r="BK141" s="78"/>
      <c r="BM141" s="78"/>
      <c r="BN141" s="43"/>
      <c r="BO141" s="31"/>
      <c r="BP141" s="31">
        <f>'Exports - Data (Raw)'!BP141/15</f>
        <v>180</v>
      </c>
      <c r="BQ141" s="43"/>
      <c r="BR141" s="31"/>
      <c r="BS141" s="30"/>
      <c r="BU141" s="31"/>
      <c r="BV141" s="31"/>
      <c r="BW141" s="43"/>
      <c r="BX141" s="31"/>
      <c r="BY141" s="31"/>
      <c r="CA141" s="31"/>
      <c r="CB141" s="31"/>
    </row>
    <row r="142" spans="1:82" x14ac:dyDescent="0.3">
      <c r="A142" s="184" t="s">
        <v>222</v>
      </c>
      <c r="B142" s="14"/>
      <c r="C142" s="14">
        <f>'Exports - Data (Raw)'!C142/15</f>
        <v>37.333333333333336</v>
      </c>
      <c r="D142" s="11"/>
      <c r="E142" s="14">
        <f>'Exports - Data (Raw)'!E142/15</f>
        <v>1406.6666666666667</v>
      </c>
      <c r="F142" s="11"/>
      <c r="G142" s="11"/>
      <c r="H142" s="11"/>
      <c r="I142" s="57"/>
      <c r="J142" s="11"/>
      <c r="K142" s="57"/>
      <c r="L142" s="14"/>
      <c r="M142" s="14"/>
      <c r="N142" s="18" t="s">
        <v>2</v>
      </c>
      <c r="O142" s="70"/>
      <c r="P142" s="14">
        <v>830</v>
      </c>
      <c r="Q142" s="18" t="s">
        <v>2</v>
      </c>
      <c r="R142" s="14">
        <v>42</v>
      </c>
      <c r="S142" s="14">
        <v>872</v>
      </c>
      <c r="T142" s="19"/>
      <c r="U142" s="19"/>
      <c r="V142" s="51" t="s">
        <v>2</v>
      </c>
      <c r="W142" s="19">
        <v>60</v>
      </c>
      <c r="X142" s="19">
        <v>1286</v>
      </c>
      <c r="Y142" s="52">
        <v>82</v>
      </c>
      <c r="Z142" s="52">
        <v>1575</v>
      </c>
      <c r="AA142" s="140" t="s">
        <v>44</v>
      </c>
      <c r="AB142" s="19">
        <v>82</v>
      </c>
      <c r="AC142" s="19">
        <v>2018</v>
      </c>
      <c r="AD142" s="18" t="s">
        <v>44</v>
      </c>
      <c r="AE142" s="19">
        <v>79</v>
      </c>
      <c r="AF142" s="19">
        <v>1817</v>
      </c>
      <c r="AG142" s="18" t="s">
        <v>44</v>
      </c>
      <c r="AH142" s="14">
        <v>68</v>
      </c>
      <c r="AI142" s="14">
        <v>1624</v>
      </c>
      <c r="AJ142" s="18" t="s">
        <v>44</v>
      </c>
      <c r="AK142" s="14"/>
      <c r="AL142" s="14"/>
      <c r="AM142" s="18" t="s">
        <v>44</v>
      </c>
      <c r="AN142" s="14"/>
      <c r="AO142" s="14"/>
      <c r="AP142" s="18"/>
      <c r="AQ142" s="132"/>
      <c r="AR142" s="32"/>
      <c r="AS142" s="27"/>
      <c r="AT142" s="27">
        <v>1485</v>
      </c>
      <c r="AU142" s="27"/>
      <c r="AV142" s="27">
        <v>1396</v>
      </c>
      <c r="AW142" s="18"/>
      <c r="AX142" s="31"/>
      <c r="AY142" s="30">
        <v>1328</v>
      </c>
      <c r="AZ142" s="14"/>
      <c r="BA142" s="14">
        <v>1384</v>
      </c>
      <c r="BB142" s="14"/>
      <c r="BC142" s="57">
        <f>'Exports - Data (Raw)'!BC142/15</f>
        <v>1394</v>
      </c>
      <c r="BD142" s="131"/>
      <c r="BE142" s="31"/>
      <c r="BF142" s="30">
        <v>1374</v>
      </c>
      <c r="BH142" s="130"/>
      <c r="BI142" s="34"/>
      <c r="BK142" s="78"/>
      <c r="BM142" s="78"/>
      <c r="BN142" s="43"/>
      <c r="BO142" s="31"/>
      <c r="BP142" s="31"/>
      <c r="BQ142" s="43"/>
      <c r="BR142" s="31"/>
      <c r="BS142" s="30"/>
      <c r="BU142" s="31"/>
      <c r="BV142" s="31"/>
      <c r="BW142" s="43"/>
      <c r="BX142" s="31"/>
      <c r="BY142" s="31"/>
      <c r="CA142" s="31"/>
      <c r="CB142" s="31"/>
      <c r="CD142" s="4">
        <v>422</v>
      </c>
    </row>
    <row r="143" spans="1:82" x14ac:dyDescent="0.3">
      <c r="A143" s="222" t="s">
        <v>294</v>
      </c>
      <c r="B143" s="14"/>
      <c r="C143" s="14"/>
      <c r="D143" s="11"/>
      <c r="E143" s="14"/>
      <c r="F143" s="11"/>
      <c r="G143" s="11"/>
      <c r="H143" s="11"/>
      <c r="I143" s="57"/>
      <c r="J143" s="11"/>
      <c r="K143" s="57"/>
      <c r="L143" s="14"/>
      <c r="M143" s="14"/>
      <c r="N143" s="51"/>
      <c r="O143" s="14"/>
      <c r="P143" s="14"/>
      <c r="Q143" s="18"/>
      <c r="R143" s="14"/>
      <c r="S143" s="14"/>
      <c r="T143" s="19"/>
      <c r="U143" s="19"/>
      <c r="V143" s="51"/>
      <c r="W143" s="19"/>
      <c r="X143" s="19"/>
      <c r="Y143" s="19"/>
      <c r="Z143" s="19"/>
      <c r="AA143" s="51"/>
      <c r="AB143" s="19"/>
      <c r="AC143" s="19"/>
      <c r="AD143" s="18"/>
      <c r="AE143" s="19"/>
      <c r="AF143" s="19"/>
      <c r="AG143" s="51"/>
      <c r="AH143" s="14"/>
      <c r="AI143" s="14"/>
      <c r="AJ143" s="51"/>
      <c r="AK143" s="14"/>
      <c r="AL143" s="14"/>
      <c r="AM143" s="18"/>
      <c r="AN143" s="14"/>
      <c r="AO143" s="69">
        <v>398</v>
      </c>
      <c r="AP143" s="18"/>
      <c r="AQ143" s="132"/>
      <c r="AR143" s="32">
        <v>442</v>
      </c>
      <c r="AS143" s="27"/>
      <c r="AT143" s="27"/>
      <c r="AU143" s="27"/>
      <c r="AV143" s="27"/>
      <c r="AW143" s="18"/>
      <c r="AX143" s="31"/>
      <c r="AY143" s="30"/>
      <c r="AZ143" s="11"/>
      <c r="BA143" s="11"/>
      <c r="BB143" s="11"/>
      <c r="BC143" s="57"/>
      <c r="BD143" s="131"/>
      <c r="BE143" s="11"/>
      <c r="BF143" s="25"/>
      <c r="BG143" s="15" t="s">
        <v>7</v>
      </c>
      <c r="BH143" s="130"/>
      <c r="BI143" s="34">
        <f>'Exports - Data (Raw)'!BI143/15</f>
        <v>375.66666666666669</v>
      </c>
      <c r="BJ143" s="4" t="s">
        <v>97</v>
      </c>
      <c r="BK143" s="78">
        <f>'Exports - Data (Raw)'!BK143/15</f>
        <v>367.33333333333331</v>
      </c>
      <c r="BL143" s="120">
        <v>600</v>
      </c>
      <c r="BM143" s="78">
        <f>'Exports - Data (Raw)'!BM143/15</f>
        <v>1000</v>
      </c>
      <c r="BN143" s="43"/>
      <c r="BO143" s="31"/>
      <c r="BP143" s="31">
        <f>'Exports - Data (Raw)'!BP143/15</f>
        <v>1074.3333333333333</v>
      </c>
      <c r="BQ143" s="43"/>
      <c r="BR143" s="31"/>
      <c r="BS143" s="30">
        <f>'Exports - Data (Raw)'!BS143/15</f>
        <v>1146.3333333333333</v>
      </c>
      <c r="BU143" s="31"/>
      <c r="BV143" s="29">
        <v>1046</v>
      </c>
      <c r="BW143" s="43"/>
      <c r="BX143" s="31"/>
      <c r="BY143" s="30">
        <v>330</v>
      </c>
      <c r="CA143" s="31"/>
      <c r="CB143" s="31">
        <v>1133</v>
      </c>
    </row>
    <row r="144" spans="1:82" x14ac:dyDescent="0.3">
      <c r="A144" s="222" t="s">
        <v>295</v>
      </c>
      <c r="B144" s="14"/>
      <c r="C144" s="14"/>
      <c r="D144" s="11"/>
      <c r="E144" s="14"/>
      <c r="F144" s="11"/>
      <c r="G144" s="11"/>
      <c r="H144" s="11"/>
      <c r="I144" s="57"/>
      <c r="J144" s="11"/>
      <c r="K144" s="57"/>
      <c r="AG144" s="51"/>
      <c r="AH144" s="14"/>
      <c r="AI144" s="14"/>
      <c r="AJ144" s="51"/>
      <c r="AK144" s="14"/>
      <c r="AL144" s="14">
        <v>1479</v>
      </c>
      <c r="AM144" s="18"/>
      <c r="AN144" s="14"/>
      <c r="AO144" s="14">
        <v>912</v>
      </c>
      <c r="AP144" s="18"/>
      <c r="AQ144" s="132"/>
      <c r="AR144" s="32">
        <v>919</v>
      </c>
      <c r="AU144" s="27"/>
      <c r="AW144" s="18"/>
      <c r="BB144" s="14"/>
      <c r="BC144" s="57"/>
      <c r="BD144" s="131"/>
      <c r="BE144" s="31"/>
      <c r="BF144" s="78"/>
      <c r="BH144" s="130"/>
      <c r="BI144" s="34">
        <f>'Exports - Data (Raw)'!BI144/15</f>
        <v>1043</v>
      </c>
      <c r="BJ144" s="4" t="s">
        <v>97</v>
      </c>
      <c r="BK144" s="78">
        <f>'Exports - Data (Raw)'!BK144/15</f>
        <v>964</v>
      </c>
      <c r="BL144" s="4" t="s">
        <v>97</v>
      </c>
      <c r="BM144" s="83">
        <f>'Exports - Data (Raw)'!BM144/15</f>
        <v>2166</v>
      </c>
      <c r="BN144" s="43"/>
      <c r="BO144" s="31"/>
      <c r="BP144" s="31">
        <f>'Exports - Data (Raw)'!BP144/15</f>
        <v>862.66666666666663</v>
      </c>
      <c r="BQ144" s="43"/>
      <c r="BR144" s="31"/>
      <c r="BS144" s="30">
        <f>'Exports - Data (Raw)'!BS144/15</f>
        <v>1137.3333333333333</v>
      </c>
      <c r="BU144" s="31"/>
      <c r="BV144" s="31">
        <v>1190</v>
      </c>
      <c r="BW144" s="43"/>
      <c r="BX144" s="31"/>
      <c r="BY144" s="30">
        <v>1444</v>
      </c>
      <c r="CA144" s="31"/>
      <c r="CB144" s="31">
        <v>1270</v>
      </c>
    </row>
    <row r="145" spans="1:82" x14ac:dyDescent="0.3">
      <c r="A145" s="222" t="s">
        <v>107</v>
      </c>
      <c r="B145" s="14"/>
      <c r="C145" s="14"/>
      <c r="D145" s="11"/>
      <c r="E145" s="14"/>
      <c r="F145" s="11"/>
      <c r="G145" s="11"/>
      <c r="H145" s="11"/>
      <c r="I145" s="57"/>
      <c r="J145" s="11"/>
      <c r="K145" s="57"/>
      <c r="L145" s="14"/>
      <c r="M145" s="14"/>
      <c r="N145" s="51"/>
      <c r="O145" s="70"/>
      <c r="P145" s="14"/>
      <c r="Q145" s="18"/>
      <c r="R145" s="14"/>
      <c r="S145" s="14"/>
      <c r="T145" s="19"/>
      <c r="U145" s="19"/>
      <c r="V145" s="51"/>
      <c r="W145" s="19"/>
      <c r="X145" s="19"/>
      <c r="Y145" s="19"/>
      <c r="Z145" s="19"/>
      <c r="AA145" s="51"/>
      <c r="AB145" s="19"/>
      <c r="AC145" s="19"/>
      <c r="AD145" s="18"/>
      <c r="AE145" s="19"/>
      <c r="AF145" s="19"/>
      <c r="AG145" s="51"/>
      <c r="AH145" s="14"/>
      <c r="AI145" s="14"/>
      <c r="AJ145" s="51"/>
      <c r="AK145" s="14"/>
      <c r="AL145" s="14"/>
      <c r="AM145" s="18"/>
      <c r="AN145" s="14"/>
      <c r="AO145" s="14"/>
      <c r="AP145" s="18"/>
      <c r="AQ145" s="11"/>
      <c r="AR145" s="11"/>
      <c r="AS145" s="27"/>
      <c r="AT145" s="27"/>
      <c r="AU145" s="27"/>
      <c r="AV145" s="27"/>
      <c r="AW145" s="18"/>
      <c r="AX145" s="31"/>
      <c r="AY145" s="30"/>
      <c r="AZ145" s="14"/>
      <c r="BA145" s="14"/>
      <c r="BB145" s="14"/>
      <c r="BC145" s="57"/>
      <c r="BD145" s="131"/>
      <c r="BE145" s="31"/>
      <c r="BF145" s="30"/>
      <c r="BH145" s="130"/>
      <c r="BI145" s="34"/>
      <c r="BK145" s="78"/>
      <c r="BM145" s="78"/>
      <c r="BN145" s="43"/>
      <c r="BO145" s="31"/>
      <c r="BP145" s="31">
        <f>'Exports - Data (Raw)'!BP145/15</f>
        <v>7375</v>
      </c>
      <c r="BQ145" s="43"/>
      <c r="BR145" s="31"/>
      <c r="BS145" s="30">
        <f>'Exports - Data (Raw)'!BS145/15</f>
        <v>627</v>
      </c>
      <c r="BU145" s="31"/>
      <c r="BV145" s="31">
        <v>1538</v>
      </c>
      <c r="BW145" s="43"/>
      <c r="BX145" s="31"/>
      <c r="BY145" s="68">
        <v>467</v>
      </c>
      <c r="CA145" s="31"/>
      <c r="CB145" s="68">
        <v>865</v>
      </c>
    </row>
    <row r="146" spans="1:82" x14ac:dyDescent="0.3">
      <c r="A146" s="25" t="s">
        <v>29</v>
      </c>
      <c r="B146" s="14"/>
      <c r="C146" s="14"/>
      <c r="D146" s="11"/>
      <c r="E146" s="14">
        <f>'Exports - Data (Raw)'!E146/15</f>
        <v>33.333333333333336</v>
      </c>
      <c r="F146" s="14"/>
      <c r="G146" s="14"/>
      <c r="H146" s="14"/>
      <c r="I146" s="57">
        <f>'Exports - Data (Raw)'!I146/15</f>
        <v>66.666666666666671</v>
      </c>
      <c r="J146" s="18"/>
      <c r="K146" s="57">
        <f>'Exports - Data (Raw)'!K146/15</f>
        <v>96.666666666666671</v>
      </c>
      <c r="L146" s="14"/>
      <c r="M146" s="14"/>
      <c r="N146" s="51"/>
      <c r="O146" s="70"/>
      <c r="P146" s="14"/>
      <c r="Q146" s="18"/>
      <c r="R146" s="14"/>
      <c r="S146" s="14"/>
      <c r="T146" s="19"/>
      <c r="U146" s="19"/>
      <c r="V146" s="51"/>
      <c r="W146" s="19"/>
      <c r="X146" s="19"/>
      <c r="Y146" s="19"/>
      <c r="Z146" s="19"/>
      <c r="AA146" s="51"/>
      <c r="AB146" s="19"/>
      <c r="AC146" s="19"/>
      <c r="AD146" s="18"/>
      <c r="AE146" s="19"/>
      <c r="AF146" s="19"/>
      <c r="AG146" s="51"/>
      <c r="AH146" s="14"/>
      <c r="AI146" s="14"/>
      <c r="AJ146" s="51"/>
      <c r="AK146" s="14"/>
      <c r="AL146" s="14"/>
      <c r="AM146" s="18"/>
      <c r="AN146" s="14"/>
      <c r="AO146" s="14"/>
      <c r="AP146" s="18"/>
      <c r="AQ146" s="11"/>
      <c r="AR146" s="11"/>
      <c r="AS146" s="27"/>
      <c r="AT146" s="27"/>
      <c r="AU146" s="27"/>
      <c r="AV146" s="27"/>
      <c r="AW146" s="18"/>
      <c r="AX146" s="31"/>
      <c r="AY146" s="30"/>
      <c r="AZ146" s="14"/>
      <c r="BA146" s="14"/>
      <c r="BB146" s="14"/>
      <c r="BC146" s="57"/>
      <c r="BD146" s="131"/>
      <c r="BE146" s="31"/>
      <c r="BF146" s="30"/>
      <c r="BG146" s="15" t="s">
        <v>1</v>
      </c>
      <c r="BH146" s="130"/>
      <c r="BI146" s="34"/>
      <c r="BK146" s="78"/>
      <c r="BL146" s="120">
        <v>686</v>
      </c>
      <c r="BM146" s="78">
        <f>'Exports - Data (Raw)'!BM146/15</f>
        <v>467.73333333333335</v>
      </c>
      <c r="BN146" s="43"/>
      <c r="BO146" s="31"/>
      <c r="BP146" s="31">
        <f>'Exports - Data (Raw)'!BP146/15</f>
        <v>286.66666666666669</v>
      </c>
      <c r="BQ146" s="43"/>
      <c r="BR146" s="31"/>
      <c r="BS146" s="30">
        <f>'Exports - Data (Raw)'!BS146/15</f>
        <v>438.66666666666669</v>
      </c>
      <c r="BU146" s="31"/>
      <c r="BV146" s="31">
        <v>385</v>
      </c>
      <c r="BW146" s="43"/>
      <c r="BX146" s="31"/>
      <c r="BY146" s="68">
        <v>507</v>
      </c>
      <c r="CA146" s="31"/>
      <c r="CB146" s="68">
        <v>434</v>
      </c>
    </row>
    <row r="147" spans="1:82" x14ac:dyDescent="0.3">
      <c r="C147" s="14"/>
      <c r="E147" s="14"/>
      <c r="I147" s="57"/>
      <c r="K147" s="57"/>
      <c r="BC147" s="57"/>
      <c r="BF147" s="78"/>
      <c r="BI147" s="34"/>
      <c r="BK147" s="78"/>
      <c r="BM147" s="78"/>
      <c r="BP147" s="31"/>
      <c r="BS147" s="30"/>
    </row>
    <row r="148" spans="1:82" x14ac:dyDescent="0.3">
      <c r="A148" s="222" t="s">
        <v>108</v>
      </c>
      <c r="B148" s="14"/>
      <c r="C148" s="14">
        <f>'Exports - Data (Raw)'!C148/15</f>
        <v>360</v>
      </c>
      <c r="D148" s="11"/>
      <c r="E148" s="14">
        <f>'Exports - Data (Raw)'!E148/15</f>
        <v>566.66666666666663</v>
      </c>
      <c r="F148" s="11"/>
      <c r="G148" s="11"/>
      <c r="H148" s="11"/>
      <c r="I148" s="57"/>
      <c r="J148" s="11"/>
      <c r="K148" s="57"/>
      <c r="L148" s="14"/>
      <c r="M148" s="14"/>
      <c r="N148" s="51"/>
      <c r="O148" s="14"/>
      <c r="P148" s="14">
        <v>7930</v>
      </c>
      <c r="Q148" s="18"/>
      <c r="R148" s="14"/>
      <c r="S148" s="14">
        <v>8418</v>
      </c>
      <c r="T148" s="19"/>
      <c r="U148" s="19"/>
      <c r="V148" s="51"/>
      <c r="W148" s="19"/>
      <c r="X148" s="19">
        <v>6900</v>
      </c>
      <c r="Y148" s="19"/>
      <c r="Z148" s="19">
        <v>7542</v>
      </c>
      <c r="AA148" s="51"/>
      <c r="AB148" s="19"/>
      <c r="AC148" s="19">
        <v>6247</v>
      </c>
      <c r="AD148" s="18"/>
      <c r="AE148" s="19"/>
      <c r="AF148" s="19">
        <v>5728</v>
      </c>
      <c r="AG148" s="51"/>
      <c r="AH148" s="14"/>
      <c r="AI148" s="14">
        <v>6307</v>
      </c>
      <c r="AJ148" s="51"/>
      <c r="AK148" s="14"/>
      <c r="AL148" s="14">
        <v>5467</v>
      </c>
      <c r="AM148" s="18"/>
      <c r="AN148" s="14"/>
      <c r="AO148" s="14">
        <v>2850</v>
      </c>
      <c r="AP148" s="18"/>
      <c r="AQ148" s="132"/>
      <c r="AR148" s="32">
        <v>2761</v>
      </c>
      <c r="AS148" s="27"/>
      <c r="AT148" s="27">
        <v>3225</v>
      </c>
      <c r="AU148" s="27"/>
      <c r="AV148" s="27">
        <v>2802</v>
      </c>
      <c r="AW148" s="18"/>
      <c r="AX148" s="31"/>
      <c r="AY148" s="30">
        <v>3002</v>
      </c>
      <c r="AZ148" s="14"/>
      <c r="BA148" s="14">
        <v>4675</v>
      </c>
      <c r="BB148" s="14"/>
      <c r="BC148" s="57">
        <f>'Exports - Data (Raw)'!BC148/15</f>
        <v>3397</v>
      </c>
      <c r="BD148" s="131"/>
      <c r="BE148" s="31"/>
      <c r="BF148" s="30">
        <v>3975</v>
      </c>
      <c r="BH148" s="130"/>
      <c r="BI148" s="34">
        <f>'Exports - Data (Raw)'!BI148/15</f>
        <v>3608.6666666666665</v>
      </c>
      <c r="BJ148" s="4" t="s">
        <v>97</v>
      </c>
      <c r="BK148" s="78">
        <f>'Exports - Data (Raw)'!BK148/15</f>
        <v>3538.3333333333335</v>
      </c>
      <c r="BL148" s="4" t="s">
        <v>97</v>
      </c>
      <c r="BM148" s="78">
        <f>'Exports - Data (Raw)'!BM148/15</f>
        <v>135</v>
      </c>
      <c r="BN148" s="43"/>
      <c r="BO148" s="31"/>
      <c r="BP148" s="31">
        <f>'Exports - Data (Raw)'!BP148/15</f>
        <v>763.93333333333328</v>
      </c>
      <c r="BQ148" s="43"/>
      <c r="BR148" s="31"/>
      <c r="BS148" s="30">
        <f>'Exports - Data (Raw)'!BS148/15</f>
        <v>1140.6666666666667</v>
      </c>
      <c r="BU148" s="31"/>
      <c r="BV148" s="31">
        <v>2125</v>
      </c>
      <c r="BW148" s="43"/>
      <c r="BX148" s="31"/>
      <c r="BY148" s="29">
        <f>11836-BY69-BY106-BY109-BY130-BY131-BY137-BY145-BY146</f>
        <v>340</v>
      </c>
      <c r="CA148" s="31"/>
      <c r="CB148" s="29">
        <f>9131-CB69-CB106-CB109-CB130-CB131-CB137-CB145-CB146</f>
        <v>899</v>
      </c>
      <c r="CD148" s="4">
        <v>1331</v>
      </c>
    </row>
    <row r="149" spans="1:82" x14ac:dyDescent="0.3">
      <c r="C149" s="14"/>
      <c r="E149" s="14"/>
      <c r="I149" s="57"/>
      <c r="K149" s="57"/>
      <c r="BC149" s="57"/>
      <c r="BF149" s="78"/>
      <c r="BI149" s="34"/>
      <c r="BK149" s="78"/>
      <c r="BM149" s="78"/>
      <c r="BP149" s="31"/>
      <c r="BS149" s="30"/>
    </row>
    <row r="150" spans="1:82" s="11" customFormat="1" x14ac:dyDescent="0.3">
      <c r="A150" s="25" t="s">
        <v>32</v>
      </c>
      <c r="B150" s="141"/>
      <c r="C150" s="14">
        <f>'Exports - Data (Raw)'!C150/15</f>
        <v>136703.66666666666</v>
      </c>
      <c r="D150" s="141"/>
      <c r="E150" s="14">
        <f>'Exports - Data (Raw)'!E150/15</f>
        <v>172227.33333333334</v>
      </c>
      <c r="F150" s="141"/>
      <c r="G150" s="141"/>
      <c r="H150" s="141"/>
      <c r="I150" s="57">
        <f>'Exports - Data (Raw)'!I150/15</f>
        <v>181264.66666666666</v>
      </c>
      <c r="J150" s="18"/>
      <c r="K150" s="57">
        <f>'Exports - Data (Raw)'!K150/15</f>
        <v>187697.66666666666</v>
      </c>
      <c r="L150" s="14"/>
      <c r="M150" s="14"/>
      <c r="N150" s="51"/>
      <c r="O150" s="14"/>
      <c r="P150" s="14">
        <v>307162</v>
      </c>
      <c r="Q150" s="18"/>
      <c r="S150" s="14">
        <v>317913</v>
      </c>
      <c r="T150" s="19"/>
      <c r="U150" s="19"/>
      <c r="V150" s="51"/>
      <c r="W150" s="19"/>
      <c r="X150" s="19">
        <v>409474</v>
      </c>
      <c r="Y150" s="19"/>
      <c r="Z150" s="19">
        <v>419374</v>
      </c>
      <c r="AA150" s="51"/>
      <c r="AB150" s="19"/>
      <c r="AC150" s="19">
        <v>336142</v>
      </c>
      <c r="AD150" s="18"/>
      <c r="AE150" s="19"/>
      <c r="AF150" s="19">
        <v>358788</v>
      </c>
      <c r="AG150" s="51"/>
      <c r="AH150" s="14"/>
      <c r="AJ150" s="51"/>
      <c r="AK150" s="14"/>
      <c r="AM150" s="18"/>
      <c r="AN150" s="14"/>
      <c r="AP150" s="18"/>
      <c r="AQ150" s="77"/>
      <c r="AS150" s="27"/>
      <c r="AU150" s="27"/>
      <c r="AW150" s="18"/>
      <c r="AZ150" s="14"/>
      <c r="BB150" s="14"/>
      <c r="BC150" s="57"/>
      <c r="BD150" s="55"/>
      <c r="BE150" s="31"/>
      <c r="BF150" s="25"/>
      <c r="BG150" s="18"/>
      <c r="BI150" s="34"/>
      <c r="BK150" s="78"/>
      <c r="BM150" s="78"/>
      <c r="BN150" s="18"/>
      <c r="BP150" s="31"/>
      <c r="BQ150" s="43"/>
      <c r="BS150" s="30"/>
      <c r="BT150" s="18"/>
      <c r="BU150" s="31"/>
      <c r="BW150" s="43"/>
      <c r="BX150" s="31"/>
      <c r="BZ150" s="18"/>
      <c r="CA150" s="31"/>
    </row>
    <row r="151" spans="1:82" x14ac:dyDescent="0.3">
      <c r="A151" s="25" t="s">
        <v>31</v>
      </c>
      <c r="B151" s="14"/>
      <c r="C151" s="14">
        <f>'Exports - Data (Raw)'!C151/15</f>
        <v>8800</v>
      </c>
      <c r="D151" s="11"/>
      <c r="E151" s="14">
        <f>'Exports - Data (Raw)'!E151/15</f>
        <v>9333.3333333333339</v>
      </c>
      <c r="F151" s="14"/>
      <c r="G151" s="14"/>
      <c r="H151" s="14"/>
      <c r="I151" s="57">
        <f>'Exports - Data (Raw)'!I151/15</f>
        <v>38700</v>
      </c>
      <c r="J151" s="18"/>
      <c r="K151" s="57">
        <f>'Exports - Data (Raw)'!K151/15</f>
        <v>44066.666666666664</v>
      </c>
      <c r="L151" s="14"/>
      <c r="M151" s="14"/>
      <c r="N151" s="51"/>
      <c r="O151" s="14"/>
      <c r="P151" s="14">
        <v>41287</v>
      </c>
      <c r="Q151" s="18"/>
      <c r="R151" s="14"/>
      <c r="S151" s="14">
        <v>41983</v>
      </c>
      <c r="T151" s="19"/>
      <c r="U151" s="19"/>
      <c r="V151" s="51"/>
      <c r="W151" s="19"/>
      <c r="X151" s="19">
        <v>45357</v>
      </c>
      <c r="Y151" s="19"/>
      <c r="Z151" s="19">
        <v>71188</v>
      </c>
      <c r="AA151" s="51"/>
      <c r="AB151" s="19"/>
      <c r="AC151" s="19">
        <v>62830</v>
      </c>
      <c r="AD151" s="18"/>
      <c r="AE151" s="19"/>
      <c r="AF151" s="19">
        <v>72917</v>
      </c>
      <c r="AG151" s="51"/>
      <c r="AH151" s="14"/>
      <c r="AI151" s="14">
        <v>71333</v>
      </c>
      <c r="AJ151" s="51"/>
      <c r="AK151" s="14"/>
      <c r="AL151" s="14">
        <v>60971</v>
      </c>
      <c r="AM151" s="18"/>
      <c r="AN151" s="14"/>
      <c r="AO151" s="14">
        <v>73436</v>
      </c>
      <c r="AP151" s="18"/>
      <c r="AQ151" s="132"/>
      <c r="AR151" s="32">
        <v>70501</v>
      </c>
      <c r="AS151" s="27"/>
      <c r="AT151" s="27">
        <v>66280</v>
      </c>
      <c r="AU151" s="27"/>
      <c r="AV151" s="27">
        <v>106494</v>
      </c>
      <c r="AW151" s="18"/>
      <c r="AX151" s="31"/>
      <c r="AY151" s="30">
        <v>59585</v>
      </c>
      <c r="AZ151" s="14"/>
      <c r="BA151" s="14">
        <v>65304</v>
      </c>
      <c r="BB151" s="14"/>
      <c r="BC151" s="57">
        <f>'Exports - Data (Raw)'!BC151/15</f>
        <v>30636</v>
      </c>
      <c r="BD151" s="131"/>
      <c r="BE151" s="31"/>
      <c r="BF151" s="30">
        <v>50570</v>
      </c>
      <c r="BH151" s="130"/>
      <c r="BI151" s="34">
        <f>'Exports - Data (Raw)'!BI151/15</f>
        <v>130133.33333333333</v>
      </c>
      <c r="BJ151" s="4" t="s">
        <v>97</v>
      </c>
      <c r="BK151" s="78">
        <f>'Exports - Data (Raw)'!BK151/15</f>
        <v>208145</v>
      </c>
      <c r="BL151" s="4" t="s">
        <v>97</v>
      </c>
      <c r="BM151" s="83">
        <f>'Exports - Data (Raw)'!BM151/15</f>
        <v>137372.6</v>
      </c>
      <c r="BN151" s="43"/>
      <c r="BO151" s="31"/>
      <c r="BP151" s="31">
        <f>'Exports - Data (Raw)'!BP151/15</f>
        <v>68891</v>
      </c>
      <c r="BQ151" s="43"/>
      <c r="BR151" s="31"/>
      <c r="BS151" s="30">
        <f>'Exports - Data (Raw)'!BS151/15</f>
        <v>170596.66666666666</v>
      </c>
      <c r="BU151" s="31"/>
      <c r="BV151" s="31">
        <v>180213</v>
      </c>
      <c r="BW151" s="43"/>
      <c r="BX151" s="31"/>
      <c r="BY151" s="31">
        <v>34586</v>
      </c>
      <c r="CA151" s="31"/>
      <c r="CB151" s="31">
        <v>43000</v>
      </c>
      <c r="CD151" s="31">
        <v>105343</v>
      </c>
    </row>
    <row r="152" spans="1:82" s="11" customFormat="1" x14ac:dyDescent="0.3">
      <c r="N152" s="18"/>
      <c r="Q152" s="18"/>
      <c r="V152" s="18"/>
      <c r="AA152" s="18"/>
      <c r="AD152" s="18"/>
      <c r="AG152" s="18"/>
      <c r="AJ152" s="18"/>
      <c r="AM152" s="18"/>
      <c r="AP152" s="18"/>
      <c r="AW152" s="18"/>
      <c r="BC152" s="25"/>
      <c r="BD152" s="18"/>
      <c r="BG152" s="18"/>
      <c r="BN152" s="18"/>
      <c r="BQ152" s="18"/>
      <c r="BT152" s="18"/>
      <c r="BW152" s="18"/>
      <c r="BZ152" s="18"/>
    </row>
    <row r="153" spans="1:82" s="11" customFormat="1" x14ac:dyDescent="0.3">
      <c r="A153" s="195" t="s">
        <v>230</v>
      </c>
      <c r="B153" s="14"/>
      <c r="C153" s="14">
        <f>'Exports - Data (Raw)'!C153/15</f>
        <v>145503.66666666666</v>
      </c>
      <c r="E153" s="14">
        <f>'Exports - Data (Raw)'!E153/15</f>
        <v>181560.66666666666</v>
      </c>
      <c r="F153" s="14"/>
      <c r="G153" s="14"/>
      <c r="I153" s="14">
        <f>'Exports - Data (Raw)'!I153/15</f>
        <v>219964.66666666666</v>
      </c>
      <c r="K153" s="14">
        <f>'Exports - Data (Raw)'!K153/15</f>
        <v>231764.33333333334</v>
      </c>
      <c r="N153" s="18"/>
      <c r="P153" s="14">
        <v>351449</v>
      </c>
      <c r="Q153" s="18"/>
      <c r="S153" s="14">
        <v>359825</v>
      </c>
      <c r="T153" s="14"/>
      <c r="U153" s="14"/>
      <c r="V153" s="51"/>
      <c r="X153" s="14">
        <v>454831</v>
      </c>
      <c r="Z153" s="14">
        <v>490562</v>
      </c>
      <c r="AA153" s="18"/>
      <c r="AC153" s="14">
        <v>398972</v>
      </c>
      <c r="AD153" s="18"/>
      <c r="AF153" s="69">
        <v>431705</v>
      </c>
      <c r="AG153" s="18"/>
      <c r="AI153" s="14">
        <v>389259</v>
      </c>
      <c r="AJ153" s="18"/>
      <c r="AL153" s="14">
        <v>485329</v>
      </c>
      <c r="AM153" s="18"/>
      <c r="AO153" s="14">
        <v>467374</v>
      </c>
      <c r="AP153" s="18"/>
      <c r="AR153" s="32">
        <v>496305</v>
      </c>
      <c r="AT153" s="27">
        <v>654238</v>
      </c>
      <c r="AV153" s="27">
        <v>486142</v>
      </c>
      <c r="AW153" s="18"/>
      <c r="BA153" s="14">
        <v>736921</v>
      </c>
      <c r="BC153" s="57">
        <f>'Exports - Data (Raw)'!BC153/15</f>
        <v>865333.33333333337</v>
      </c>
      <c r="BD153" s="18"/>
      <c r="BF153" s="30">
        <v>900499</v>
      </c>
      <c r="BG153" s="18"/>
      <c r="BI153" s="30">
        <f>'Exports - Data (Raw)'!BI153/15</f>
        <v>1363409</v>
      </c>
      <c r="BK153" s="29">
        <f>'Exports - Data (Raw)'!BK153/15</f>
        <v>1517520.6666666667</v>
      </c>
      <c r="BM153" s="30">
        <f>'Exports - Data (Raw)'!BM153/15</f>
        <v>1100698.2</v>
      </c>
      <c r="BN153" s="18"/>
      <c r="BP153" s="29">
        <f>'Exports - Data (Raw)'!BP153/15</f>
        <v>686583</v>
      </c>
      <c r="BQ153" s="18"/>
      <c r="BS153" s="29">
        <f>'Exports - Data (Raw)'!BS153/15</f>
        <v>1169471.2</v>
      </c>
      <c r="BT153" s="18"/>
      <c r="BV153" s="31">
        <v>1327146</v>
      </c>
      <c r="BW153" s="18"/>
      <c r="BY153" s="31">
        <v>2285156</v>
      </c>
      <c r="BZ153" s="18"/>
      <c r="CB153" s="31">
        <v>2295136</v>
      </c>
      <c r="CD153" s="54">
        <v>1740008</v>
      </c>
    </row>
    <row r="155" spans="1:82" x14ac:dyDescent="0.3">
      <c r="A155" s="199" t="s">
        <v>274</v>
      </c>
      <c r="D155" s="11"/>
      <c r="BN155" s="18"/>
      <c r="BQ155" s="18"/>
      <c r="BR155" s="11"/>
      <c r="BS155" s="11"/>
      <c r="BU155" s="11"/>
      <c r="BV155" s="11"/>
      <c r="BW155" s="143"/>
      <c r="BX155" s="60"/>
      <c r="BY155" s="60">
        <f>SUM(BY3:BY149,BY151)</f>
        <v>2290186</v>
      </c>
      <c r="CA155" s="4" t="s">
        <v>81</v>
      </c>
      <c r="CB155" s="60">
        <f>SUM(CB3:CB149,CB151)</f>
        <v>2298937</v>
      </c>
    </row>
    <row r="156" spans="1:82" x14ac:dyDescent="0.3">
      <c r="B156" s="4">
        <v>1</v>
      </c>
      <c r="C156" s="220" t="s">
        <v>275</v>
      </c>
      <c r="D156" s="4">
        <v>15</v>
      </c>
      <c r="E156" s="221" t="s">
        <v>276</v>
      </c>
      <c r="BN156" s="18"/>
      <c r="BQ156" s="18"/>
      <c r="BR156" s="11"/>
      <c r="BS156" s="11"/>
      <c r="BU156" s="11"/>
      <c r="BV156" s="11"/>
    </row>
    <row r="157" spans="1:82" x14ac:dyDescent="0.3">
      <c r="C157" s="11"/>
      <c r="BN157" s="18"/>
      <c r="BQ157" s="18"/>
      <c r="BR157" s="11"/>
      <c r="BS157" s="11"/>
      <c r="BU157" s="11"/>
      <c r="BV157" s="11"/>
    </row>
    <row r="158" spans="1:82" x14ac:dyDescent="0.3">
      <c r="D158" s="11"/>
      <c r="BN158" s="18"/>
      <c r="BQ158" s="18"/>
      <c r="BR158" s="11"/>
      <c r="BS158" s="11"/>
      <c r="BU158" s="11"/>
      <c r="BV158" s="11"/>
    </row>
    <row r="159" spans="1:82" x14ac:dyDescent="0.3">
      <c r="D159" s="11"/>
      <c r="BN159" s="18"/>
      <c r="BQ159" s="18"/>
      <c r="BR159" s="11"/>
      <c r="BS159" s="11"/>
      <c r="BU159" s="11"/>
      <c r="BV159" s="11"/>
      <c r="BW159" s="4"/>
      <c r="BZ159" s="4"/>
    </row>
    <row r="160" spans="1:82" x14ac:dyDescent="0.3">
      <c r="D160" s="11"/>
      <c r="BN160" s="18"/>
      <c r="BQ160" s="18"/>
      <c r="BR160" s="11"/>
      <c r="BS160" s="11"/>
      <c r="BU160" s="11"/>
      <c r="BV160" s="11"/>
      <c r="BW160" s="4"/>
      <c r="BZ160" s="4"/>
    </row>
    <row r="161" spans="4:78" x14ac:dyDescent="0.3">
      <c r="D161" s="11"/>
      <c r="BN161" s="18"/>
      <c r="BQ161" s="18"/>
      <c r="BR161" s="11"/>
      <c r="BS161" s="11"/>
      <c r="BU161" s="11"/>
      <c r="BV161" s="11"/>
      <c r="BW161" s="4"/>
      <c r="BZ161" s="4"/>
    </row>
    <row r="162" spans="4:78" x14ac:dyDescent="0.3">
      <c r="D162" s="11"/>
      <c r="BN162" s="18"/>
      <c r="BQ162" s="18"/>
      <c r="BR162" s="11"/>
      <c r="BS162" s="11"/>
      <c r="BU162" s="11"/>
      <c r="BV162" s="11"/>
      <c r="BW162" s="4"/>
      <c r="BZ162" s="4"/>
    </row>
    <row r="163" spans="4:78" x14ac:dyDescent="0.3">
      <c r="D163" s="11"/>
      <c r="BN163" s="18"/>
      <c r="BQ163" s="18"/>
      <c r="BR163" s="11"/>
      <c r="BS163" s="11"/>
      <c r="BU163" s="11"/>
      <c r="BV163" s="11"/>
      <c r="BW163" s="4"/>
      <c r="BZ163" s="4"/>
    </row>
    <row r="164" spans="4:78" x14ac:dyDescent="0.3">
      <c r="D164" s="11"/>
      <c r="BN164" s="18"/>
      <c r="BQ164" s="18"/>
      <c r="BR164" s="11"/>
      <c r="BS164" s="11"/>
      <c r="BU164" s="11"/>
      <c r="BV164" s="11"/>
      <c r="BW164" s="4"/>
      <c r="BZ164" s="4"/>
    </row>
    <row r="165" spans="4:78" x14ac:dyDescent="0.3">
      <c r="D165" s="11"/>
      <c r="BN165" s="18"/>
      <c r="BQ165" s="18"/>
      <c r="BR165" s="11"/>
      <c r="BS165" s="11"/>
      <c r="BU165" s="11"/>
      <c r="BV165" s="11"/>
      <c r="BW165" s="4"/>
      <c r="BZ165" s="4"/>
    </row>
    <row r="166" spans="4:78" x14ac:dyDescent="0.3">
      <c r="D166" s="11"/>
      <c r="BN166" s="18"/>
      <c r="BQ166" s="18"/>
      <c r="BR166" s="11"/>
      <c r="BS166" s="11"/>
      <c r="BU166" s="11"/>
      <c r="BV166" s="11"/>
      <c r="BW166" s="4"/>
      <c r="BZ166" s="4"/>
    </row>
    <row r="167" spans="4:78" x14ac:dyDescent="0.3">
      <c r="D167" s="11"/>
      <c r="BN167" s="18"/>
      <c r="BQ167" s="18"/>
      <c r="BR167" s="11"/>
      <c r="BS167" s="11"/>
      <c r="BU167" s="11"/>
      <c r="BV167" s="11"/>
      <c r="BW167" s="4"/>
      <c r="BZ167" s="4"/>
    </row>
    <row r="168" spans="4:78" x14ac:dyDescent="0.3">
      <c r="D168" s="11"/>
      <c r="BN168" s="18"/>
      <c r="BQ168" s="18"/>
      <c r="BR168" s="11"/>
      <c r="BS168" s="11"/>
      <c r="BU168" s="11"/>
      <c r="BV168" s="11"/>
      <c r="BW168" s="4"/>
      <c r="BZ168" s="4"/>
    </row>
    <row r="169" spans="4:78" x14ac:dyDescent="0.3">
      <c r="D169" s="11"/>
      <c r="BN169" s="18"/>
      <c r="BQ169" s="18"/>
      <c r="BR169" s="11"/>
      <c r="BS169" s="11"/>
      <c r="BU169" s="11"/>
      <c r="BV169" s="11"/>
      <c r="BW169" s="4"/>
      <c r="BZ169" s="4"/>
    </row>
    <row r="170" spans="4:78" x14ac:dyDescent="0.3">
      <c r="D170" s="11"/>
      <c r="BN170" s="18"/>
      <c r="BQ170" s="18"/>
      <c r="BR170" s="11"/>
      <c r="BS170" s="11"/>
      <c r="BU170" s="11"/>
      <c r="BV170" s="11"/>
      <c r="BW170" s="4"/>
      <c r="BZ170" s="4"/>
    </row>
    <row r="171" spans="4:78" x14ac:dyDescent="0.3">
      <c r="D171" s="11"/>
      <c r="BN171" s="18"/>
      <c r="BQ171" s="18"/>
      <c r="BR171" s="11"/>
      <c r="BS171" s="11"/>
      <c r="BU171" s="11"/>
      <c r="BV171" s="11"/>
      <c r="BW171" s="4"/>
      <c r="BZ171" s="4"/>
    </row>
    <row r="172" spans="4:78" x14ac:dyDescent="0.3">
      <c r="D172" s="11"/>
      <c r="BN172" s="18"/>
      <c r="BQ172" s="18"/>
      <c r="BR172" s="11"/>
      <c r="BS172" s="11"/>
      <c r="BU172" s="11"/>
      <c r="BV172" s="11"/>
      <c r="BW172" s="4"/>
      <c r="BZ172" s="4"/>
    </row>
    <row r="173" spans="4:78" x14ac:dyDescent="0.3">
      <c r="D173" s="11"/>
      <c r="BN173" s="18"/>
      <c r="BQ173" s="18"/>
      <c r="BR173" s="11"/>
      <c r="BS173" s="11"/>
      <c r="BU173" s="11"/>
      <c r="BV173" s="11"/>
      <c r="BW173" s="4"/>
      <c r="BZ173" s="4"/>
    </row>
    <row r="174" spans="4:78" x14ac:dyDescent="0.3">
      <c r="D174" s="11"/>
      <c r="BN174" s="18"/>
      <c r="BQ174" s="18"/>
      <c r="BR174" s="11"/>
      <c r="BS174" s="11"/>
      <c r="BU174" s="11"/>
      <c r="BV174" s="11"/>
      <c r="BW174" s="4"/>
      <c r="BZ174" s="4"/>
    </row>
    <row r="175" spans="4:78" x14ac:dyDescent="0.3">
      <c r="D175" s="11"/>
      <c r="BN175" s="18"/>
      <c r="BQ175" s="18"/>
      <c r="BR175" s="11"/>
      <c r="BS175" s="11"/>
      <c r="BU175" s="11"/>
      <c r="BV175" s="11"/>
      <c r="BW175" s="4"/>
      <c r="BZ175" s="4"/>
    </row>
    <row r="176" spans="4:78" x14ac:dyDescent="0.3">
      <c r="D176" s="11"/>
      <c r="BN176" s="18"/>
      <c r="BQ176" s="18"/>
      <c r="BR176" s="11"/>
      <c r="BS176" s="11"/>
      <c r="BU176" s="11"/>
      <c r="BV176" s="11"/>
      <c r="BW176" s="4"/>
      <c r="BZ176" s="4"/>
    </row>
    <row r="177" spans="4:78" x14ac:dyDescent="0.3">
      <c r="D177" s="11"/>
      <c r="BN177" s="18"/>
      <c r="BQ177" s="18"/>
      <c r="BR177" s="11"/>
      <c r="BS177" s="11"/>
      <c r="BU177" s="11"/>
      <c r="BV177" s="11"/>
      <c r="BW177" s="4"/>
      <c r="BZ177" s="4"/>
    </row>
    <row r="178" spans="4:78" x14ac:dyDescent="0.3">
      <c r="D178" s="11"/>
      <c r="BN178" s="18"/>
      <c r="BQ178" s="18"/>
      <c r="BR178" s="11"/>
      <c r="BS178" s="11"/>
      <c r="BU178" s="11"/>
      <c r="BV178" s="11"/>
      <c r="BW178" s="4"/>
      <c r="BZ178" s="4"/>
    </row>
    <row r="179" spans="4:78" x14ac:dyDescent="0.3">
      <c r="D179" s="11"/>
      <c r="BN179" s="18"/>
      <c r="BQ179" s="18"/>
      <c r="BR179" s="11"/>
      <c r="BS179" s="11"/>
      <c r="BU179" s="11"/>
      <c r="BV179" s="11"/>
      <c r="BW179" s="4"/>
      <c r="BZ179" s="4"/>
    </row>
    <row r="180" spans="4:78" x14ac:dyDescent="0.3">
      <c r="D180" s="11"/>
      <c r="BN180" s="18"/>
      <c r="BQ180" s="18"/>
      <c r="BR180" s="11"/>
      <c r="BS180" s="11"/>
      <c r="BU180" s="11"/>
      <c r="BV180" s="11"/>
      <c r="BW180" s="4"/>
      <c r="BZ180" s="4"/>
    </row>
    <row r="181" spans="4:78" x14ac:dyDescent="0.3">
      <c r="D181" s="11"/>
      <c r="BN181" s="18"/>
      <c r="BQ181" s="18"/>
      <c r="BR181" s="11"/>
      <c r="BS181" s="11"/>
      <c r="BU181" s="11"/>
      <c r="BV181" s="11"/>
      <c r="BW181" s="4"/>
      <c r="BZ181" s="4"/>
    </row>
    <row r="182" spans="4:78" x14ac:dyDescent="0.3">
      <c r="D182" s="11"/>
      <c r="BN182" s="18"/>
      <c r="BQ182" s="18"/>
      <c r="BR182" s="11"/>
      <c r="BS182" s="11"/>
      <c r="BU182" s="11"/>
      <c r="BV182" s="11"/>
      <c r="BW182" s="4"/>
      <c r="BZ182" s="4"/>
    </row>
    <row r="183" spans="4:78" x14ac:dyDescent="0.3">
      <c r="D183" s="11"/>
      <c r="BN183" s="18"/>
      <c r="BQ183" s="18"/>
      <c r="BR183" s="11"/>
      <c r="BS183" s="11"/>
      <c r="BU183" s="11"/>
      <c r="BV183" s="11"/>
      <c r="BW183" s="4"/>
      <c r="BZ183" s="4"/>
    </row>
    <row r="184" spans="4:78" x14ac:dyDescent="0.3">
      <c r="D184" s="11"/>
      <c r="BN184" s="18"/>
      <c r="BQ184" s="18"/>
      <c r="BR184" s="11"/>
      <c r="BS184" s="11"/>
      <c r="BU184" s="11"/>
      <c r="BV184" s="11"/>
      <c r="BW184" s="4"/>
      <c r="BZ184" s="4"/>
    </row>
    <row r="185" spans="4:78" x14ac:dyDescent="0.3">
      <c r="D185" s="11"/>
      <c r="BN185" s="18"/>
      <c r="BQ185" s="18"/>
      <c r="BR185" s="11"/>
      <c r="BS185" s="11"/>
      <c r="BU185" s="11"/>
      <c r="BV185" s="11"/>
      <c r="BW185" s="4"/>
      <c r="BZ185" s="4"/>
    </row>
    <row r="186" spans="4:78" x14ac:dyDescent="0.3">
      <c r="D186" s="11"/>
      <c r="BN186" s="18"/>
      <c r="BQ186" s="18"/>
      <c r="BR186" s="11"/>
      <c r="BS186" s="11"/>
      <c r="BU186" s="11"/>
      <c r="BV186" s="11"/>
      <c r="BW186" s="4"/>
      <c r="BZ186" s="4"/>
    </row>
    <row r="187" spans="4:78" x14ac:dyDescent="0.3">
      <c r="D187" s="11"/>
      <c r="BN187" s="18"/>
      <c r="BQ187" s="18"/>
      <c r="BR187" s="11"/>
      <c r="BS187" s="11"/>
      <c r="BU187" s="11"/>
      <c r="BV187" s="11"/>
      <c r="BW187" s="4"/>
      <c r="BZ187" s="4"/>
    </row>
    <row r="188" spans="4:78" x14ac:dyDescent="0.3">
      <c r="D188" s="11"/>
      <c r="BN188" s="18"/>
      <c r="BQ188" s="18"/>
      <c r="BR188" s="11"/>
      <c r="BS188" s="11"/>
      <c r="BU188" s="11"/>
      <c r="BV188" s="11"/>
      <c r="BW188" s="4"/>
      <c r="BZ188" s="4"/>
    </row>
    <row r="189" spans="4:78" x14ac:dyDescent="0.3">
      <c r="D189" s="11"/>
      <c r="BN189" s="18"/>
      <c r="BQ189" s="18"/>
      <c r="BR189" s="11"/>
      <c r="BS189" s="11"/>
      <c r="BU189" s="11"/>
      <c r="BV189" s="11"/>
      <c r="BW189" s="4"/>
      <c r="BZ189" s="4"/>
    </row>
    <row r="190" spans="4:78" x14ac:dyDescent="0.3">
      <c r="D190" s="11"/>
      <c r="BN190" s="18"/>
      <c r="BQ190" s="18"/>
      <c r="BR190" s="11"/>
      <c r="BS190" s="11"/>
      <c r="BU190" s="11"/>
      <c r="BV190" s="11"/>
      <c r="BW190" s="4"/>
      <c r="BZ190" s="4"/>
    </row>
    <row r="191" spans="4:78" x14ac:dyDescent="0.3">
      <c r="N191" s="4"/>
      <c r="Q191" s="4"/>
      <c r="V191" s="4"/>
      <c r="AA191" s="4"/>
      <c r="AD191" s="4"/>
      <c r="AG191" s="4"/>
      <c r="AJ191" s="4"/>
      <c r="AM191" s="4"/>
      <c r="AP191" s="4"/>
      <c r="AW191" s="4"/>
      <c r="BD191" s="4"/>
      <c r="BG191" s="4"/>
      <c r="BN191" s="18"/>
      <c r="BQ191" s="18"/>
      <c r="BR191" s="11"/>
      <c r="BS191" s="11"/>
      <c r="BU191" s="11"/>
      <c r="BV191" s="11"/>
      <c r="BW191" s="4"/>
      <c r="BZ191" s="4"/>
    </row>
    <row r="192" spans="4:78" x14ac:dyDescent="0.3">
      <c r="N192" s="4"/>
      <c r="Q192" s="4"/>
      <c r="V192" s="4"/>
      <c r="AA192" s="4"/>
      <c r="AD192" s="4"/>
      <c r="AG192" s="4"/>
      <c r="AJ192" s="4"/>
      <c r="AM192" s="4"/>
      <c r="AP192" s="4"/>
      <c r="AW192" s="4"/>
      <c r="BD192" s="4"/>
      <c r="BG192" s="4"/>
      <c r="BN192" s="18"/>
      <c r="BQ192" s="18"/>
      <c r="BR192" s="11"/>
      <c r="BS192" s="11"/>
      <c r="BU192" s="11"/>
      <c r="BV192" s="11"/>
      <c r="BW192" s="4"/>
      <c r="BZ192" s="4"/>
    </row>
    <row r="193" spans="14:78" x14ac:dyDescent="0.3">
      <c r="N193" s="4"/>
      <c r="Q193" s="4"/>
      <c r="V193" s="4"/>
      <c r="AA193" s="4"/>
      <c r="AD193" s="4"/>
      <c r="AG193" s="4"/>
      <c r="AJ193" s="4"/>
      <c r="AM193" s="4"/>
      <c r="AP193" s="4"/>
      <c r="AW193" s="4"/>
      <c r="BD193" s="4"/>
      <c r="BG193" s="4"/>
      <c r="BN193" s="18"/>
      <c r="BQ193" s="18"/>
      <c r="BR193" s="11"/>
      <c r="BS193" s="11"/>
      <c r="BU193" s="11"/>
      <c r="BV193" s="11"/>
      <c r="BW193" s="4"/>
      <c r="BZ193" s="4"/>
    </row>
    <row r="194" spans="14:78" x14ac:dyDescent="0.3">
      <c r="N194" s="4"/>
      <c r="Q194" s="4"/>
      <c r="V194" s="4"/>
      <c r="AA194" s="4"/>
      <c r="AD194" s="4"/>
      <c r="AG194" s="4"/>
      <c r="AJ194" s="4"/>
      <c r="AM194" s="4"/>
      <c r="AP194" s="4"/>
      <c r="AW194" s="4"/>
      <c r="BD194" s="4"/>
      <c r="BG194" s="4"/>
      <c r="BN194" s="18"/>
      <c r="BQ194" s="18"/>
      <c r="BR194" s="11"/>
      <c r="BS194" s="11"/>
      <c r="BU194" s="11"/>
      <c r="BV194" s="11"/>
      <c r="BW194" s="4"/>
      <c r="BZ194" s="4"/>
    </row>
    <row r="195" spans="14:78" x14ac:dyDescent="0.3">
      <c r="N195" s="4"/>
      <c r="Q195" s="4"/>
      <c r="V195" s="4"/>
      <c r="AA195" s="4"/>
      <c r="AD195" s="4"/>
      <c r="AG195" s="4"/>
      <c r="AJ195" s="4"/>
      <c r="AM195" s="4"/>
      <c r="AP195" s="4"/>
      <c r="AW195" s="4"/>
      <c r="BD195" s="4"/>
      <c r="BG195" s="4"/>
      <c r="BN195" s="18"/>
      <c r="BQ195" s="18"/>
      <c r="BR195" s="11"/>
      <c r="BS195" s="11"/>
      <c r="BU195" s="11"/>
      <c r="BV195" s="11"/>
      <c r="BW195" s="4"/>
      <c r="BZ195" s="4"/>
    </row>
    <row r="196" spans="14:78" x14ac:dyDescent="0.3">
      <c r="N196" s="4"/>
      <c r="Q196" s="4"/>
      <c r="V196" s="4"/>
      <c r="AA196" s="4"/>
      <c r="AD196" s="4"/>
      <c r="AG196" s="4"/>
      <c r="AJ196" s="4"/>
      <c r="AM196" s="4"/>
      <c r="AP196" s="4"/>
      <c r="AW196" s="4"/>
      <c r="BD196" s="4"/>
      <c r="BG196" s="4"/>
      <c r="BN196" s="18"/>
      <c r="BQ196" s="18"/>
      <c r="BR196" s="11"/>
      <c r="BS196" s="11"/>
      <c r="BU196" s="11"/>
      <c r="BV196" s="11"/>
      <c r="BW196" s="4"/>
      <c r="BZ196" s="4"/>
    </row>
    <row r="197" spans="14:78" x14ac:dyDescent="0.3">
      <c r="N197" s="4"/>
      <c r="Q197" s="4"/>
      <c r="V197" s="4"/>
      <c r="AA197" s="4"/>
      <c r="AD197" s="4"/>
      <c r="AG197" s="4"/>
      <c r="AJ197" s="4"/>
      <c r="AM197" s="4"/>
      <c r="AP197" s="4"/>
      <c r="AW197" s="4"/>
      <c r="BD197" s="4"/>
      <c r="BG197" s="4"/>
      <c r="BN197" s="18"/>
      <c r="BQ197" s="18"/>
      <c r="BR197" s="11"/>
      <c r="BS197" s="11"/>
      <c r="BU197" s="11"/>
      <c r="BV197" s="11"/>
      <c r="BW197" s="4"/>
      <c r="BZ197" s="4"/>
    </row>
  </sheetData>
  <mergeCells count="54">
    <mergeCell ref="BX1:BY1"/>
    <mergeCell ref="CA1:CB1"/>
    <mergeCell ref="CC1:CD1"/>
    <mergeCell ref="BT1:BT2"/>
    <mergeCell ref="BW1:BW2"/>
    <mergeCell ref="BZ1:BZ2"/>
    <mergeCell ref="BE1:BF1"/>
    <mergeCell ref="BH1:BI1"/>
    <mergeCell ref="BG1:BG2"/>
    <mergeCell ref="BR1:BS1"/>
    <mergeCell ref="BU1:BV1"/>
    <mergeCell ref="BN1:BN2"/>
    <mergeCell ref="BQ1:BQ2"/>
    <mergeCell ref="BJ1:BK1"/>
    <mergeCell ref="BL1:BM1"/>
    <mergeCell ref="BO1:BP1"/>
    <mergeCell ref="AH1:AI1"/>
    <mergeCell ref="AK1:AL1"/>
    <mergeCell ref="AN1:AO1"/>
    <mergeCell ref="AQ1:AR1"/>
    <mergeCell ref="AS1:AT1"/>
    <mergeCell ref="AJ1:AJ2"/>
    <mergeCell ref="AP1:AP2"/>
    <mergeCell ref="CD110:CD112"/>
    <mergeCell ref="CD114:CD118"/>
    <mergeCell ref="P4:P6"/>
    <mergeCell ref="S4:S6"/>
    <mergeCell ref="X4:X6"/>
    <mergeCell ref="Z4:Z6"/>
    <mergeCell ref="AC4:AC6"/>
    <mergeCell ref="AF4:AF6"/>
    <mergeCell ref="AW1:AW2"/>
    <mergeCell ref="BD1:BD2"/>
    <mergeCell ref="AM1:AM2"/>
    <mergeCell ref="AU1:AV1"/>
    <mergeCell ref="AX1:AY1"/>
    <mergeCell ref="AZ1:BA1"/>
    <mergeCell ref="BB1:BC1"/>
    <mergeCell ref="V1:V2"/>
    <mergeCell ref="AA1:AA2"/>
    <mergeCell ref="AD1:AD2"/>
    <mergeCell ref="AG1:AG2"/>
    <mergeCell ref="N1:N2"/>
    <mergeCell ref="Q1:Q2"/>
    <mergeCell ref="R1:S1"/>
    <mergeCell ref="W1:X1"/>
    <mergeCell ref="Y1:Z1"/>
    <mergeCell ref="AB1:AC1"/>
    <mergeCell ref="AE1:AF1"/>
    <mergeCell ref="B1:C1"/>
    <mergeCell ref="D1:E1"/>
    <mergeCell ref="H1:I1"/>
    <mergeCell ref="J1:K1"/>
    <mergeCell ref="O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Intro</vt:lpstr>
      <vt:lpstr>Bahrain - Prices (Imports)</vt:lpstr>
      <vt:lpstr>Bahrain - Prices (Exports)</vt:lpstr>
      <vt:lpstr>Imports - Data (Raw)</vt:lpstr>
      <vt:lpstr>Imports - Data (Adjusted) - 1</vt:lpstr>
      <vt:lpstr>Imports - Data (Adjusted) - 2</vt:lpstr>
      <vt:lpstr>Imports - Data (Adjusted) - 3</vt:lpstr>
      <vt:lpstr>Exports - Data (Raw)</vt:lpstr>
      <vt:lpstr>Exports - Data (Adjusted) - 1</vt:lpstr>
      <vt:lpstr>Exports - Data (Adjusted) - 2</vt:lpstr>
      <vt:lpstr>Exports - Data (Adjusted) - 3</vt:lpstr>
      <vt:lpstr>Color Legend</vt:lpstr>
    </vt:vector>
  </TitlesOfParts>
  <Company>University of Oxford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Tang</dc:creator>
  <cp:lastModifiedBy>Rai Ghulam Mustafa</cp:lastModifiedBy>
  <dcterms:created xsi:type="dcterms:W3CDTF">2016-03-14T23:59:19Z</dcterms:created>
  <dcterms:modified xsi:type="dcterms:W3CDTF">2018-08-18T09:17:08Z</dcterms:modified>
</cp:coreProperties>
</file>