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9120" tabRatio="800"/>
  </bookViews>
  <sheets>
    <sheet name="Intro" sheetId="26" r:id="rId1"/>
    <sheet name="BenderGez&amp;Astarabad- Prices(Im)" sheetId="21" r:id="rId2"/>
    <sheet name="BenderGez&amp;Astarabad- Prices(Ex)" sheetId="22" r:id="rId3"/>
    <sheet name="Astarabad- Prices(Bazaar-Local)" sheetId="23" r:id="rId4"/>
    <sheet name="Imports - Data (Raw &amp; Adjusted)" sheetId="1" r:id="rId5"/>
    <sheet name="Exports - Data (Raw &amp; Adjusted)" sheetId="20" r:id="rId6"/>
    <sheet name="Bazaar(Local)- Prices (Raw&amp;Adj)" sheetId="24" r:id="rId7"/>
    <sheet name="Color Legend" sheetId="25" r:id="rId8"/>
  </sheets>
  <calcPr calcId="152511"/>
</workbook>
</file>

<file path=xl/calcChain.xml><?xml version="1.0" encoding="utf-8"?>
<calcChain xmlns="http://schemas.openxmlformats.org/spreadsheetml/2006/main">
  <c r="C10" i="24" l="1"/>
  <c r="J24" i="20"/>
  <c r="J23" i="20"/>
  <c r="J21" i="20"/>
  <c r="J20" i="20"/>
  <c r="G24" i="20"/>
  <c r="G23" i="20"/>
  <c r="G21" i="20"/>
  <c r="G20" i="20"/>
  <c r="J6" i="20"/>
  <c r="C21" i="20"/>
  <c r="C26" i="20"/>
  <c r="F42" i="20"/>
  <c r="F41" i="20"/>
  <c r="D41" i="20"/>
  <c r="C27" i="20"/>
  <c r="G6" i="20"/>
  <c r="F34" i="20"/>
  <c r="E16" i="1"/>
  <c r="C26" i="1"/>
  <c r="F38" i="1"/>
  <c r="C27" i="1"/>
  <c r="C18" i="1"/>
  <c r="C17" i="1"/>
  <c r="C16" i="1"/>
  <c r="C12" i="1" l="1"/>
  <c r="E18" i="24" l="1"/>
  <c r="C9" i="24"/>
  <c r="C8" i="24"/>
  <c r="C7" i="24"/>
  <c r="C6" i="24"/>
  <c r="C5" i="24"/>
  <c r="C4" i="24"/>
  <c r="C3" i="24"/>
  <c r="C2" i="24"/>
  <c r="AA27" i="20" l="1"/>
  <c r="AA26" i="20"/>
  <c r="AA25" i="20"/>
  <c r="AA24" i="20"/>
  <c r="AA23" i="20"/>
  <c r="AA22" i="20"/>
  <c r="AA21" i="20"/>
  <c r="AA20" i="20"/>
  <c r="AA19" i="20"/>
  <c r="AA18" i="20"/>
  <c r="AA17" i="20"/>
  <c r="AA16" i="20"/>
  <c r="AA15" i="20"/>
  <c r="AA14" i="20"/>
  <c r="AA13" i="20"/>
  <c r="AA12" i="20"/>
  <c r="AA11" i="20"/>
  <c r="AA10" i="20"/>
  <c r="AA9" i="20"/>
  <c r="AA8" i="20"/>
  <c r="AA7" i="20"/>
  <c r="AA6" i="20"/>
  <c r="AA5" i="20"/>
  <c r="AA4" i="20"/>
  <c r="X27" i="20"/>
  <c r="X26" i="20"/>
  <c r="X25" i="20"/>
  <c r="X24" i="20"/>
  <c r="X23" i="20"/>
  <c r="X22" i="20"/>
  <c r="X21" i="20"/>
  <c r="X20" i="20"/>
  <c r="X19" i="20"/>
  <c r="X18" i="20"/>
  <c r="X17" i="20"/>
  <c r="X16" i="20"/>
  <c r="X15" i="20"/>
  <c r="X14" i="20"/>
  <c r="X13" i="20"/>
  <c r="X12" i="20"/>
  <c r="X11" i="20"/>
  <c r="X10" i="20"/>
  <c r="X9" i="20"/>
  <c r="X8" i="20"/>
  <c r="X7" i="20"/>
  <c r="X6" i="20"/>
  <c r="X5" i="20"/>
  <c r="X4" i="20"/>
  <c r="U27" i="20"/>
  <c r="U26" i="20"/>
  <c r="U25" i="20"/>
  <c r="U24" i="20"/>
  <c r="U23" i="20"/>
  <c r="U22" i="20"/>
  <c r="U21" i="20"/>
  <c r="U20" i="20"/>
  <c r="U19" i="20"/>
  <c r="U18" i="20"/>
  <c r="U17" i="20"/>
  <c r="U16" i="20"/>
  <c r="U15" i="20"/>
  <c r="U14" i="20"/>
  <c r="U13" i="20"/>
  <c r="U12" i="20"/>
  <c r="U11" i="20"/>
  <c r="U10" i="20"/>
  <c r="U9" i="20"/>
  <c r="U8" i="20"/>
  <c r="U7" i="20"/>
  <c r="U6" i="20"/>
  <c r="U5" i="20"/>
  <c r="U4" i="20"/>
  <c r="R27" i="20"/>
  <c r="R26" i="20"/>
  <c r="R25" i="20"/>
  <c r="R24" i="20"/>
  <c r="R23" i="20"/>
  <c r="R22" i="20"/>
  <c r="R21" i="20"/>
  <c r="R20" i="20"/>
  <c r="R19" i="20"/>
  <c r="R18" i="20"/>
  <c r="R17" i="20"/>
  <c r="R16" i="20"/>
  <c r="R15" i="20"/>
  <c r="R14" i="20"/>
  <c r="R13" i="20"/>
  <c r="R12" i="20"/>
  <c r="R11" i="20"/>
  <c r="R10" i="20"/>
  <c r="R9" i="20"/>
  <c r="R8" i="20"/>
  <c r="R7" i="20"/>
  <c r="R6" i="20"/>
  <c r="R5" i="20"/>
  <c r="O27" i="20"/>
  <c r="O26" i="20"/>
  <c r="O25" i="20"/>
  <c r="O24" i="20"/>
  <c r="O23" i="20"/>
  <c r="O22" i="20"/>
  <c r="O21" i="20"/>
  <c r="O20" i="20"/>
  <c r="O19" i="20"/>
  <c r="O18" i="20"/>
  <c r="O17" i="20"/>
  <c r="O16" i="20"/>
  <c r="O15" i="20"/>
  <c r="O14" i="20"/>
  <c r="O13" i="20"/>
  <c r="O12" i="20"/>
  <c r="O11" i="20"/>
  <c r="O10" i="20"/>
  <c r="O9" i="20"/>
  <c r="O8" i="20"/>
  <c r="O7" i="20"/>
  <c r="O6" i="20"/>
  <c r="O5" i="20"/>
  <c r="L27" i="20"/>
  <c r="L26" i="20"/>
  <c r="L25" i="20"/>
  <c r="L22" i="20"/>
  <c r="L19" i="20"/>
  <c r="L18" i="20"/>
  <c r="L17" i="20"/>
  <c r="L16" i="20"/>
  <c r="L15" i="20"/>
  <c r="L14" i="20"/>
  <c r="L13" i="20"/>
  <c r="L12" i="20"/>
  <c r="L11" i="20"/>
  <c r="L10" i="20"/>
  <c r="L9" i="20"/>
  <c r="L8" i="20"/>
  <c r="L7" i="20"/>
  <c r="L6" i="20"/>
  <c r="L5" i="20"/>
  <c r="L4" i="20"/>
  <c r="I27" i="20"/>
  <c r="I26" i="20"/>
  <c r="I25" i="20"/>
  <c r="I22" i="20"/>
  <c r="I19" i="20"/>
  <c r="I18" i="20"/>
  <c r="I17" i="20"/>
  <c r="I16" i="20"/>
  <c r="I15" i="20"/>
  <c r="I14" i="20"/>
  <c r="I13" i="20"/>
  <c r="I12" i="20"/>
  <c r="I11" i="20"/>
  <c r="I10" i="20"/>
  <c r="I9" i="20"/>
  <c r="I8" i="20"/>
  <c r="I7" i="20"/>
  <c r="I6" i="20"/>
  <c r="I5" i="20"/>
  <c r="I4" i="20"/>
  <c r="E5" i="20"/>
  <c r="E6" i="20"/>
  <c r="E7" i="20"/>
  <c r="E8" i="20"/>
  <c r="E9" i="20"/>
  <c r="E10" i="20"/>
  <c r="E11" i="20"/>
  <c r="E12" i="20"/>
  <c r="E13" i="20"/>
  <c r="E14" i="20"/>
  <c r="E15" i="20"/>
  <c r="E16" i="20"/>
  <c r="E17" i="20"/>
  <c r="E18" i="20"/>
  <c r="E19" i="20"/>
  <c r="E20" i="20"/>
  <c r="E21" i="20"/>
  <c r="E22" i="20"/>
  <c r="E23" i="20"/>
  <c r="E25" i="20"/>
  <c r="E26" i="20"/>
  <c r="E27" i="20"/>
  <c r="E4" i="20"/>
  <c r="AA31" i="1"/>
  <c r="AA30" i="1"/>
  <c r="AA29" i="1"/>
  <c r="AA28" i="1"/>
  <c r="AA27" i="1"/>
  <c r="AA26" i="1"/>
  <c r="AA25" i="1"/>
  <c r="AA24" i="1"/>
  <c r="AA23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AA4" i="1"/>
  <c r="X31" i="1"/>
  <c r="X30" i="1"/>
  <c r="X29" i="1"/>
  <c r="X28" i="1"/>
  <c r="X27" i="1"/>
  <c r="X26" i="1"/>
  <c r="X25" i="1"/>
  <c r="X24" i="1"/>
  <c r="X23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X5" i="1"/>
  <c r="X4" i="1"/>
  <c r="U31" i="1"/>
  <c r="U30" i="1"/>
  <c r="U29" i="1"/>
  <c r="U28" i="1"/>
  <c r="U27" i="1"/>
  <c r="U26" i="1"/>
  <c r="U25" i="1"/>
  <c r="U24" i="1"/>
  <c r="U23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U4" i="1"/>
  <c r="R31" i="1"/>
  <c r="R30" i="1"/>
  <c r="R29" i="1"/>
  <c r="R28" i="1"/>
  <c r="R27" i="1"/>
  <c r="R26" i="1"/>
  <c r="R25" i="1"/>
  <c r="R24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O31" i="1"/>
  <c r="O30" i="1"/>
  <c r="O29" i="1"/>
  <c r="O28" i="1"/>
  <c r="O27" i="1"/>
  <c r="O26" i="1"/>
  <c r="O25" i="1"/>
  <c r="O24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5" i="1"/>
  <c r="O4" i="1"/>
  <c r="L31" i="1"/>
  <c r="L30" i="1"/>
  <c r="L29" i="1"/>
  <c r="L28" i="1"/>
  <c r="L27" i="1"/>
  <c r="L26" i="1"/>
  <c r="L25" i="1"/>
  <c r="L24" i="1"/>
  <c r="L23" i="1"/>
  <c r="L21" i="1"/>
  <c r="L20" i="1"/>
  <c r="L19" i="1"/>
  <c r="L18" i="1"/>
  <c r="L17" i="1"/>
  <c r="L15" i="1"/>
  <c r="L13" i="1"/>
  <c r="L12" i="1"/>
  <c r="L9" i="1"/>
  <c r="L8" i="1"/>
  <c r="L7" i="1"/>
  <c r="L6" i="1"/>
  <c r="L5" i="1"/>
  <c r="L4" i="1"/>
  <c r="I31" i="1"/>
  <c r="I30" i="1"/>
  <c r="I29" i="1"/>
  <c r="I28" i="1"/>
  <c r="I27" i="1"/>
  <c r="I26" i="1"/>
  <c r="I25" i="1"/>
  <c r="I24" i="1"/>
  <c r="I23" i="1"/>
  <c r="I21" i="1"/>
  <c r="I20" i="1"/>
  <c r="I19" i="1"/>
  <c r="I18" i="1"/>
  <c r="I17" i="1"/>
  <c r="I15" i="1"/>
  <c r="I13" i="1"/>
  <c r="I12" i="1"/>
  <c r="I9" i="1"/>
  <c r="I8" i="1"/>
  <c r="I7" i="1"/>
  <c r="I6" i="1"/>
  <c r="I5" i="1"/>
  <c r="I4" i="1"/>
  <c r="E5" i="1"/>
  <c r="E6" i="1"/>
  <c r="E7" i="1"/>
  <c r="E8" i="1"/>
  <c r="E9" i="1"/>
  <c r="E10" i="1"/>
  <c r="E13" i="1"/>
  <c r="E14" i="1"/>
  <c r="E15" i="1"/>
  <c r="E17" i="1"/>
  <c r="E18" i="1"/>
  <c r="E19" i="1"/>
  <c r="E20" i="1"/>
  <c r="E21" i="1"/>
  <c r="E23" i="1"/>
  <c r="E24" i="1"/>
  <c r="E25" i="1"/>
  <c r="E26" i="1"/>
  <c r="E27" i="1"/>
  <c r="E28" i="1"/>
  <c r="E29" i="1"/>
  <c r="E30" i="1"/>
  <c r="E31" i="1"/>
  <c r="E4" i="1"/>
  <c r="N6" i="1" l="1"/>
  <c r="M6" i="1"/>
  <c r="N4" i="20"/>
  <c r="M4" i="20"/>
  <c r="P4" i="20"/>
  <c r="R4" i="20" s="1"/>
  <c r="O4" i="20" l="1"/>
  <c r="O6" i="1"/>
  <c r="L21" i="20"/>
  <c r="I21" i="20"/>
  <c r="L20" i="20"/>
  <c r="I20" i="20"/>
  <c r="L24" i="20"/>
  <c r="I24" i="20"/>
  <c r="L23" i="20"/>
  <c r="I23" i="20"/>
  <c r="J14" i="1"/>
  <c r="L14" i="1" s="1"/>
  <c r="G14" i="1"/>
  <c r="I14" i="1" s="1"/>
  <c r="J16" i="1"/>
  <c r="L16" i="1" s="1"/>
  <c r="G16" i="1"/>
  <c r="I16" i="1" s="1"/>
  <c r="J11" i="1"/>
  <c r="L11" i="1" s="1"/>
  <c r="G11" i="1"/>
  <c r="I11" i="1" s="1"/>
  <c r="J10" i="1"/>
  <c r="L10" i="1" s="1"/>
  <c r="G10" i="1"/>
  <c r="I10" i="1" s="1"/>
  <c r="D12" i="1" l="1"/>
  <c r="D11" i="1"/>
  <c r="C11" i="1"/>
  <c r="D24" i="20"/>
  <c r="E24" i="20" s="1"/>
  <c r="C24" i="20"/>
  <c r="E12" i="1" l="1"/>
  <c r="E11" i="1"/>
</calcChain>
</file>

<file path=xl/comments1.xml><?xml version="1.0" encoding="utf-8"?>
<comments xmlns="http://schemas.openxmlformats.org/spreadsheetml/2006/main">
  <authors>
    <author>Author</author>
  </authors>
  <commentList>
    <comment ref="M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Values, already included, for Persian Turkestan i.e. Khojeh Nefes, Gummish Tepeh and Gombad Kabus are also available separately.</t>
        </r>
      </text>
    </comment>
    <comment ref="P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Added a suspectedly missing 0 at the end.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M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Values, already included, for Persian Turkestan i.e. Khojeh Nefes, Gummish Tepeh and Gombad Kabus are also available separately.</t>
        </r>
      </text>
    </comment>
    <comment ref="P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Corrected from 1909 report.</t>
        </r>
      </text>
    </comment>
    <comment ref="M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This is almonds, pistachios, walnuts and nuts combined.</t>
        </r>
      </text>
    </comment>
  </commentList>
</comments>
</file>

<file path=xl/comments3.xml><?xml version="1.0" encoding="utf-8"?>
<comments xmlns="http://schemas.openxmlformats.org/spreadsheetml/2006/main">
  <authors>
    <author>Author</author>
  </authors>
  <commentList>
    <comment ref="A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Price in text is quoted per 100.</t>
        </r>
      </text>
    </comment>
    <comment ref="A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Price in text is quoted per 100.</t>
        </r>
      </text>
    </comment>
    <comment ref="A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Price in text is quoted per 1000.</t>
        </r>
      </text>
    </comment>
    <comment ref="A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Price in text is quoted per 1000.</t>
        </r>
      </text>
    </comment>
    <comment ref="A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Price in text is quoted per 1000.</t>
        </r>
      </text>
    </comment>
    <comment ref="A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Price in text is quoted per 1000.</t>
        </r>
      </text>
    </comment>
  </commentList>
</comments>
</file>

<file path=xl/sharedStrings.xml><?xml version="1.0" encoding="utf-8"?>
<sst xmlns="http://schemas.openxmlformats.org/spreadsheetml/2006/main" count="532" uniqueCount="167">
  <si>
    <t>Articles</t>
  </si>
  <si>
    <t>Units</t>
  </si>
  <si>
    <t>Quantity</t>
  </si>
  <si>
    <t>Number</t>
  </si>
  <si>
    <t>Fish</t>
  </si>
  <si>
    <t>Box</t>
  </si>
  <si>
    <t>Total (from regions)</t>
  </si>
  <si>
    <t>Sugar</t>
  </si>
  <si>
    <t>Salt</t>
  </si>
  <si>
    <t>Cloth</t>
  </si>
  <si>
    <t>Value (Sterling)</t>
  </si>
  <si>
    <t>Wood</t>
  </si>
  <si>
    <t>Silkworm eggs</t>
  </si>
  <si>
    <t>Lbs</t>
  </si>
  <si>
    <t>Gums</t>
  </si>
  <si>
    <t>Matches</t>
  </si>
  <si>
    <t>Flour</t>
  </si>
  <si>
    <t>Sugar, loaf</t>
  </si>
  <si>
    <t>Mercery and hardware</t>
  </si>
  <si>
    <t>Furniture</t>
  </si>
  <si>
    <t>Silver (krans)</t>
  </si>
  <si>
    <t>Wool, raw</t>
  </si>
  <si>
    <t>Bender Gez &amp; Astarabad, 1908-09</t>
  </si>
  <si>
    <t>Bender Gez &amp; Astarabad, 1909-10</t>
  </si>
  <si>
    <t>Bender Gez &amp; Astarabad, 1910-11</t>
  </si>
  <si>
    <r>
      <t>Be</t>
    </r>
    <r>
      <rPr>
        <sz val="11.5"/>
        <rFont val="Times New Roman"/>
        <family val="1"/>
      </rPr>
      <t>verages</t>
    </r>
  </si>
  <si>
    <t>Provisions and alimentary preserves</t>
  </si>
  <si>
    <t xml:space="preserve">Sugar, moist </t>
  </si>
  <si>
    <r>
      <t>Tea</t>
    </r>
    <r>
      <rPr>
        <sz val="11.5"/>
        <rFont val="Times New Roman"/>
        <family val="1"/>
      </rPr>
      <t/>
    </r>
  </si>
  <si>
    <t>Rope and string</t>
  </si>
  <si>
    <t>Carpets of wool</t>
  </si>
  <si>
    <t>Animals, living (cattle and sheep)</t>
  </si>
  <si>
    <t>Firewood</t>
  </si>
  <si>
    <r>
      <t>Ri</t>
    </r>
    <r>
      <rPr>
        <sz val="11.5"/>
        <rFont val="Times New Roman"/>
        <family val="1"/>
      </rPr>
      <t>ce</t>
    </r>
  </si>
  <si>
    <r>
      <t xml:space="preserve">Other grains, including sesame and </t>
    </r>
    <r>
      <rPr>
        <sz val="11.5"/>
        <rFont val="Times New Roman"/>
        <family val="1"/>
      </rPr>
      <t>cotton seed</t>
    </r>
  </si>
  <si>
    <t>Almonds and pistachios</t>
  </si>
  <si>
    <t>Walnuts and nuts</t>
  </si>
  <si>
    <t>Oranges, mandarins, lemons</t>
  </si>
  <si>
    <t>Other fresh fruit</t>
  </si>
  <si>
    <r>
      <t>Cotton, raw</t>
    </r>
    <r>
      <rPr>
        <sz val="11.5"/>
        <rFont val="Times New Roman"/>
        <family val="1"/>
      </rPr>
      <t/>
    </r>
  </si>
  <si>
    <t>Skins and hides, undressed</t>
  </si>
  <si>
    <t>Bender Gez &amp; Astarabad, 1907-08</t>
  </si>
  <si>
    <t>Ballot</t>
  </si>
  <si>
    <t>Refuse</t>
  </si>
  <si>
    <t>Basket</t>
  </si>
  <si>
    <t>Lead</t>
  </si>
  <si>
    <t>Astarabad (Gez, Molla Kelle and Gumush Tepe), 1878-79</t>
  </si>
  <si>
    <t>Astarabad via Gez, 1891-92</t>
  </si>
  <si>
    <t>Astarabad via Gez, 1892-93</t>
  </si>
  <si>
    <t>Petroleum</t>
  </si>
  <si>
    <t>Silk, raw</t>
  </si>
  <si>
    <t>Bender Gez &amp; Astarabad, 1906-07</t>
  </si>
  <si>
    <t>Prices and Wages in London &amp; Southern England, 1259-1914</t>
  </si>
  <si>
    <t>A1) Original Prices</t>
  </si>
  <si>
    <t>Source</t>
  </si>
  <si>
    <t>Currency/units</t>
  </si>
  <si>
    <t>£/Number</t>
  </si>
  <si>
    <t>Comment</t>
  </si>
  <si>
    <t>Place of Origin</t>
  </si>
  <si>
    <t>Good</t>
  </si>
  <si>
    <t>Beverages</t>
  </si>
  <si>
    <t>Rice</t>
  </si>
  <si>
    <t>Cotton, tissues</t>
  </si>
  <si>
    <t>Year</t>
  </si>
  <si>
    <t/>
  </si>
  <si>
    <t>1906-07</t>
  </si>
  <si>
    <t>1907-08</t>
  </si>
  <si>
    <t>1908-09</t>
  </si>
  <si>
    <t>1909-10</t>
  </si>
  <si>
    <t>1910-11</t>
  </si>
  <si>
    <t>Carpets, wool</t>
  </si>
  <si>
    <t>Price (Sterling)</t>
  </si>
  <si>
    <t>£/Lbs</t>
  </si>
  <si>
    <t>Cotton, velvet and plushes</t>
  </si>
  <si>
    <t>Animals, cattle and sheep</t>
  </si>
  <si>
    <t>1891-92</t>
  </si>
  <si>
    <t>1892-93</t>
  </si>
  <si>
    <t>1878-79</t>
  </si>
  <si>
    <t>£/Box</t>
  </si>
  <si>
    <t>£/Basket</t>
  </si>
  <si>
    <t>£/Ballot</t>
  </si>
  <si>
    <t>Wool</t>
  </si>
  <si>
    <t>Tea</t>
  </si>
  <si>
    <t>Unit</t>
  </si>
  <si>
    <t>Cheese</t>
  </si>
  <si>
    <t>Bricks</t>
  </si>
  <si>
    <t>Tiles</t>
  </si>
  <si>
    <t>Poles</t>
  </si>
  <si>
    <t>Planks, Russia</t>
  </si>
  <si>
    <t>Sterling Calculations:</t>
  </si>
  <si>
    <t>£</t>
  </si>
  <si>
    <t>s.</t>
  </si>
  <si>
    <t>d.</t>
  </si>
  <si>
    <t>men shah</t>
  </si>
  <si>
    <t>lbs</t>
  </si>
  <si>
    <t>l.</t>
  </si>
  <si>
    <t>krans</t>
  </si>
  <si>
    <t>shahis</t>
  </si>
  <si>
    <t>tomans</t>
  </si>
  <si>
    <t>toman</t>
  </si>
  <si>
    <t>kran</t>
  </si>
  <si>
    <t>panabuts</t>
  </si>
  <si>
    <t>pood</t>
  </si>
  <si>
    <t>lbs.</t>
  </si>
  <si>
    <t>metric ton</t>
  </si>
  <si>
    <t>kuti</t>
  </si>
  <si>
    <t>cwt</t>
  </si>
  <si>
    <t>Oranges, bitter</t>
  </si>
  <si>
    <t>Oranges, sweet</t>
  </si>
  <si>
    <t>1893-94</t>
  </si>
  <si>
    <t>Planks</t>
  </si>
  <si>
    <t>Russia</t>
  </si>
  <si>
    <t>Change in unit of quantity</t>
  </si>
  <si>
    <t>Middle East, Imports and Exports, 1824-1913</t>
  </si>
  <si>
    <t>This spreadsheet was put together by Robert Allen in April, 2018.</t>
  </si>
  <si>
    <r>
      <t xml:space="preserve">Prices and values are in </t>
    </r>
    <r>
      <rPr>
        <b/>
        <i/>
        <sz val="10"/>
        <rFont val="Arial"/>
        <family val="2"/>
      </rPr>
      <t>pounds sterling</t>
    </r>
    <r>
      <rPr>
        <sz val="10"/>
        <rFont val="Arial"/>
        <family val="2"/>
      </rPr>
      <t>.</t>
    </r>
  </si>
  <si>
    <t>There are important issues regarding the accuracy of the returns in view of their provencance and the incentives to underreport values and evade taxation.</t>
  </si>
  <si>
    <t>Some errors were detected in the process and corrected. Please note that observations not recorded for some of the years listed above were not available in the source reports.</t>
  </si>
  <si>
    <t>Sheets:</t>
  </si>
  <si>
    <t>- reduces the adjusted data on imports to prices in single series for each commodity.</t>
  </si>
  <si>
    <t>- reduces the adjusted data on exports to prices in single series for each commodity.</t>
  </si>
  <si>
    <t>- rearranges the adjusted data on bazaar (local) prices in single series for each commodity.</t>
  </si>
  <si>
    <t>Imports - Data (Raw &amp; Adjusted)</t>
  </si>
  <si>
    <t>Exports - Data (Raw &amp; Adjusted)</t>
  </si>
  <si>
    <t>- contains the raw and adjusted data on prices from bazaar (local) taken directly from the sources described below.</t>
  </si>
  <si>
    <t>Color Legend</t>
  </si>
  <si>
    <t>- mentions reason for colors of highlighted cells.</t>
  </si>
  <si>
    <t>Sources:</t>
  </si>
  <si>
    <t>Reports of British consuls published in: the British House of Commons papers in the diplomatic &amp; consular reports on trade and finance.</t>
  </si>
  <si>
    <t>Robert White Stevens, On the Stowage of Ships and their Cargoes, London, Longmans, Green, &amp; Co., 7th edition, 1894.</t>
  </si>
  <si>
    <t xml:space="preserve"> </t>
  </si>
  <si>
    <r>
      <t xml:space="preserve">This spreadsheet lists the </t>
    </r>
    <r>
      <rPr>
        <b/>
        <i/>
        <sz val="10"/>
        <rFont val="Arial"/>
        <family val="2"/>
      </rPr>
      <t>prices, quantities</t>
    </r>
    <r>
      <rPr>
        <sz val="10"/>
        <rFont val="Arial"/>
        <family val="2"/>
      </rPr>
      <t xml:space="preserve"> and </t>
    </r>
    <r>
      <rPr>
        <b/>
        <i/>
        <sz val="10"/>
        <rFont val="Arial"/>
        <family val="2"/>
      </rPr>
      <t>values</t>
    </r>
    <r>
      <rPr>
        <sz val="10"/>
        <rFont val="Arial"/>
        <family val="2"/>
      </rPr>
      <t xml:space="preserve"> of </t>
    </r>
    <r>
      <rPr>
        <b/>
        <i/>
        <sz val="10"/>
        <rFont val="Arial"/>
        <family val="2"/>
      </rPr>
      <t xml:space="preserve">imports </t>
    </r>
    <r>
      <rPr>
        <sz val="10"/>
        <rFont val="Arial"/>
        <family val="2"/>
      </rPr>
      <t xml:space="preserve">and </t>
    </r>
    <r>
      <rPr>
        <b/>
        <i/>
        <sz val="10"/>
        <rFont val="Arial"/>
        <family val="2"/>
      </rPr>
      <t xml:space="preserve">exports </t>
    </r>
    <r>
      <rPr>
        <sz val="10"/>
        <rFont val="Arial"/>
        <family val="2"/>
      </rPr>
      <t>in the city of</t>
    </r>
    <r>
      <rPr>
        <b/>
        <i/>
        <sz val="10"/>
        <rFont val="Arial"/>
        <family val="2"/>
      </rPr>
      <t xml:space="preserve"> Bender Gez and Astarabad </t>
    </r>
    <r>
      <rPr>
        <sz val="10"/>
        <rFont val="Arial"/>
        <family val="2"/>
      </rPr>
      <t>from</t>
    </r>
    <r>
      <rPr>
        <b/>
        <i/>
        <sz val="10"/>
        <rFont val="Arial"/>
        <family val="2"/>
      </rPr>
      <t xml:space="preserve"> 1878-79 to 1910-11</t>
    </r>
    <r>
      <rPr>
        <sz val="10"/>
        <rFont val="Arial"/>
        <family val="2"/>
      </rPr>
      <t>.  The data were compiled by British consuls.</t>
    </r>
  </si>
  <si>
    <t xml:space="preserve">Bender Gez and Astarabad - Prices (Imports) </t>
  </si>
  <si>
    <t xml:space="preserve">Bender Gez and Astarabad - Prices (Exports) </t>
  </si>
  <si>
    <t>Flax, hemp, jute, raw and tissues</t>
  </si>
  <si>
    <t>Pottery, all kinds</t>
  </si>
  <si>
    <t>Units for Conversion</t>
  </si>
  <si>
    <t>box</t>
  </si>
  <si>
    <t>box, bale, halfload</t>
  </si>
  <si>
    <t>load</t>
  </si>
  <si>
    <t>bale</t>
  </si>
  <si>
    <t>cwts.</t>
  </si>
  <si>
    <t xml:space="preserve">Raisins, dried </t>
  </si>
  <si>
    <t>Wheat and barley</t>
  </si>
  <si>
    <t>Fruit, dried</t>
  </si>
  <si>
    <t>Other dried fruit</t>
  </si>
  <si>
    <t>Other grains, including sesame and cotton seed</t>
  </si>
  <si>
    <t>Skins</t>
  </si>
  <si>
    <t>man (Astarabad)</t>
  </si>
  <si>
    <t>Astarabad - Prices (Bazaar-Local)</t>
  </si>
  <si>
    <t>- contains the raw and adjusted units for commodities and currencies of prices, quantities and values of imports taken from the sources described below.</t>
  </si>
  <si>
    <t>- contains the raw and adjusted units for commodities and currencies of prices, quantities and values of exports taken from the sources described below.</t>
  </si>
  <si>
    <t>Bazaar (Local) - Prices (Raw &amp; Adjusted)</t>
  </si>
  <si>
    <t>Glass, wares and window</t>
  </si>
  <si>
    <t>Naphtha oil</t>
  </si>
  <si>
    <t xml:space="preserve">Naphtha oil </t>
  </si>
  <si>
    <t>Iron and steel, scrap iron, tinplate, in sheets</t>
  </si>
  <si>
    <t>Linen or hemp, yarns</t>
  </si>
  <si>
    <t>Jute, yarns</t>
  </si>
  <si>
    <t>Cast iron, iron and steel, manufactured</t>
  </si>
  <si>
    <t>Copper and nickel, manufactured</t>
  </si>
  <si>
    <t>Silver coin (krans)</t>
  </si>
  <si>
    <t>Paper and wares</t>
  </si>
  <si>
    <t>Silk, in cocoons</t>
  </si>
  <si>
    <t>half load</t>
  </si>
  <si>
    <t>Astarabad (prices of bazaar), 1893-94</t>
  </si>
  <si>
    <t>long 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</si>
</sst>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0.0000"/>
    <numFmt numFmtId="166" formatCode="_(* #,##0.0000_);_(* \(#,##0.0000\);_(* &quot;-&quot;??_);_(@_)"/>
    <numFmt numFmtId="167" formatCode="0.000"/>
    <numFmt numFmtId="168" formatCode="0.00000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.5"/>
      <name val="Times New Roman"/>
      <family val="1"/>
    </font>
    <font>
      <b/>
      <sz val="11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Courier"/>
    </font>
    <font>
      <b/>
      <u/>
      <sz val="10"/>
      <color indexed="9"/>
      <name val="Arial"/>
      <family val="2"/>
    </font>
    <font>
      <sz val="10"/>
      <color indexed="9"/>
      <name val="Courier"/>
    </font>
    <font>
      <b/>
      <u/>
      <sz val="8"/>
      <name val="Arial"/>
      <family val="2"/>
    </font>
    <font>
      <sz val="8"/>
      <color indexed="9"/>
      <name val="Arial"/>
      <family val="2"/>
    </font>
    <font>
      <i/>
      <sz val="8"/>
      <color indexed="9"/>
      <name val="Arial"/>
      <family val="2"/>
    </font>
    <font>
      <b/>
      <i/>
      <sz val="8"/>
      <color indexed="9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indexed="58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6" fillId="0" borderId="0"/>
    <xf numFmtId="0" fontId="11" fillId="0" borderId="0">
      <alignment vertical="top"/>
    </xf>
    <xf numFmtId="0" fontId="22" fillId="0" borderId="0">
      <alignment vertical="top"/>
    </xf>
  </cellStyleXfs>
  <cellXfs count="82">
    <xf numFmtId="0" fontId="0" fillId="0" borderId="0" xfId="0"/>
    <xf numFmtId="3" fontId="0" fillId="0" borderId="0" xfId="0" applyNumberFormat="1"/>
    <xf numFmtId="3" fontId="0" fillId="0" borderId="0" xfId="0" applyNumberFormat="1" applyFill="1"/>
    <xf numFmtId="0" fontId="0" fillId="0" borderId="0" xfId="0" applyFill="1"/>
    <xf numFmtId="0" fontId="0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Fill="1" applyAlignment="1">
      <alignment horizontal="center"/>
    </xf>
    <xf numFmtId="0" fontId="1" fillId="0" borderId="0" xfId="0" applyFont="1" applyFill="1"/>
    <xf numFmtId="0" fontId="0" fillId="0" borderId="0" xfId="0" applyFont="1" applyFill="1"/>
    <xf numFmtId="0" fontId="0" fillId="0" borderId="0" xfId="0" applyFont="1" applyFill="1" applyBorder="1"/>
    <xf numFmtId="0" fontId="8" fillId="0" borderId="0" xfId="0" applyFont="1" applyFill="1" applyBorder="1" applyAlignment="1">
      <alignment horizontal="center" vertical="center"/>
    </xf>
    <xf numFmtId="164" fontId="2" fillId="0" borderId="0" xfId="1" applyNumberFormat="1" applyFont="1" applyBorder="1" applyAlignment="1">
      <alignment horizontal="right" vertical="center" wrapText="1"/>
    </xf>
    <xf numFmtId="0" fontId="0" fillId="0" borderId="0" xfId="0" applyFill="1" applyAlignment="1">
      <alignment horizontal="left"/>
    </xf>
    <xf numFmtId="164" fontId="2" fillId="0" borderId="0" xfId="1" applyNumberFormat="1" applyFont="1" applyBorder="1" applyAlignment="1">
      <alignment horizontal="left" vertical="center" wrapText="1"/>
    </xf>
    <xf numFmtId="164" fontId="2" fillId="2" borderId="0" xfId="1" applyNumberFormat="1" applyFont="1" applyFill="1" applyBorder="1" applyAlignment="1">
      <alignment horizontal="left" vertical="center" wrapText="1"/>
    </xf>
    <xf numFmtId="0" fontId="0" fillId="2" borderId="0" xfId="0" applyFont="1" applyFill="1"/>
    <xf numFmtId="0" fontId="2" fillId="0" borderId="0" xfId="0" applyFont="1" applyFill="1"/>
    <xf numFmtId="0" fontId="12" fillId="0" borderId="0" xfId="3" applyFont="1" applyBorder="1" applyAlignment="1">
      <alignment horizontal="left" vertical="center"/>
    </xf>
    <xf numFmtId="0" fontId="11" fillId="0" borderId="0" xfId="3" applyAlignment="1"/>
    <xf numFmtId="0" fontId="13" fillId="0" borderId="0" xfId="3" applyFont="1" applyAlignment="1"/>
    <xf numFmtId="0" fontId="14" fillId="0" borderId="0" xfId="3" applyFont="1" applyFill="1" applyBorder="1" applyAlignment="1">
      <alignment horizontal="left" vertical="center"/>
    </xf>
    <xf numFmtId="0" fontId="15" fillId="0" borderId="0" xfId="3" applyFont="1" applyBorder="1" applyAlignment="1">
      <alignment horizontal="right"/>
    </xf>
    <xf numFmtId="0" fontId="16" fillId="3" borderId="0" xfId="3" applyFont="1" applyFill="1" applyBorder="1" applyAlignment="1">
      <alignment horizontal="left"/>
    </xf>
    <xf numFmtId="0" fontId="15" fillId="3" borderId="0" xfId="3" applyFont="1" applyFill="1" applyBorder="1" applyAlignment="1">
      <alignment horizontal="center"/>
    </xf>
    <xf numFmtId="0" fontId="15" fillId="0" borderId="0" xfId="3" applyFont="1" applyBorder="1" applyAlignment="1">
      <alignment horizontal="center"/>
    </xf>
    <xf numFmtId="0" fontId="16" fillId="3" borderId="0" xfId="3" applyFont="1" applyFill="1" applyBorder="1" applyAlignment="1">
      <alignment horizontal="left" wrapText="1"/>
    </xf>
    <xf numFmtId="0" fontId="15" fillId="0" borderId="0" xfId="3" applyFont="1" applyBorder="1" applyAlignment="1">
      <alignment horizontal="left"/>
    </xf>
    <xf numFmtId="0" fontId="15" fillId="3" borderId="0" xfId="3" applyFont="1" applyFill="1" applyBorder="1" applyAlignment="1">
      <alignment horizontal="left"/>
    </xf>
    <xf numFmtId="0" fontId="13" fillId="0" borderId="0" xfId="3" applyFont="1" applyAlignment="1">
      <alignment horizontal="left"/>
    </xf>
    <xf numFmtId="0" fontId="16" fillId="3" borderId="0" xfId="3" applyFont="1" applyFill="1" applyBorder="1" applyAlignment="1">
      <alignment horizontal="right"/>
    </xf>
    <xf numFmtId="0" fontId="18" fillId="0" borderId="0" xfId="3" applyFont="1" applyBorder="1" applyAlignment="1">
      <alignment horizontal="right"/>
    </xf>
    <xf numFmtId="0" fontId="19" fillId="0" borderId="0" xfId="3" applyFont="1" applyBorder="1" applyAlignment="1">
      <alignment horizontal="center"/>
    </xf>
    <xf numFmtId="0" fontId="15" fillId="3" borderId="0" xfId="3" applyFont="1" applyFill="1" applyBorder="1" applyAlignment="1" applyProtection="1">
      <alignment horizontal="right"/>
    </xf>
    <xf numFmtId="165" fontId="19" fillId="0" borderId="0" xfId="3" applyNumberFormat="1" applyFont="1" applyBorder="1" applyAlignment="1" applyProtection="1">
      <alignment horizontal="center"/>
    </xf>
    <xf numFmtId="0" fontId="11" fillId="0" borderId="0" xfId="3" applyFill="1" applyAlignment="1"/>
    <xf numFmtId="166" fontId="2" fillId="0" borderId="0" xfId="1" applyNumberFormat="1" applyFont="1" applyBorder="1" applyAlignment="1">
      <alignment horizontal="right" vertical="center" wrapText="1"/>
    </xf>
    <xf numFmtId="0" fontId="4" fillId="0" borderId="0" xfId="0" applyFont="1" applyAlignment="1"/>
    <xf numFmtId="0" fontId="20" fillId="0" borderId="0" xfId="0" applyFont="1" applyFill="1"/>
    <xf numFmtId="0" fontId="16" fillId="0" borderId="0" xfId="3" applyFont="1" applyBorder="1" applyAlignment="1">
      <alignment horizontal="right" vertical="center" wrapText="1"/>
    </xf>
    <xf numFmtId="0" fontId="16" fillId="3" borderId="0" xfId="3" applyFont="1" applyFill="1" applyBorder="1" applyAlignment="1">
      <alignment horizontal="left" vertical="center" wrapText="1"/>
    </xf>
    <xf numFmtId="0" fontId="17" fillId="3" borderId="0" xfId="3" applyFont="1" applyFill="1" applyBorder="1" applyAlignment="1">
      <alignment horizontal="center" vertical="center" wrapText="1"/>
    </xf>
    <xf numFmtId="0" fontId="17" fillId="0" borderId="0" xfId="3" applyFont="1" applyBorder="1" applyAlignment="1">
      <alignment horizontal="center" vertical="center" wrapText="1"/>
    </xf>
    <xf numFmtId="0" fontId="16" fillId="0" borderId="0" xfId="3" applyFont="1" applyBorder="1" applyAlignment="1">
      <alignment horizontal="center" vertical="center" wrapText="1"/>
    </xf>
    <xf numFmtId="0" fontId="16" fillId="0" borderId="0" xfId="3" applyFont="1" applyAlignment="1">
      <alignment vertical="center" wrapText="1"/>
    </xf>
    <xf numFmtId="0" fontId="16" fillId="0" borderId="0" xfId="3" applyFont="1" applyBorder="1" applyAlignment="1">
      <alignment horizontal="right"/>
    </xf>
    <xf numFmtId="0" fontId="16" fillId="3" borderId="0" xfId="3" applyFont="1" applyFill="1" applyBorder="1" applyAlignment="1">
      <alignment horizontal="left" vertical="center"/>
    </xf>
    <xf numFmtId="0" fontId="17" fillId="3" borderId="0" xfId="3" applyFont="1" applyFill="1" applyBorder="1" applyAlignment="1">
      <alignment horizontal="center"/>
    </xf>
    <xf numFmtId="0" fontId="17" fillId="0" borderId="0" xfId="3" applyFont="1" applyBorder="1" applyAlignment="1">
      <alignment horizontal="center"/>
    </xf>
    <xf numFmtId="0" fontId="16" fillId="0" borderId="0" xfId="3" applyFont="1" applyBorder="1" applyAlignment="1">
      <alignment horizontal="center"/>
    </xf>
    <xf numFmtId="0" fontId="16" fillId="0" borderId="0" xfId="3" applyFont="1" applyAlignment="1"/>
    <xf numFmtId="0" fontId="0" fillId="0" borderId="0" xfId="0" applyAlignment="1">
      <alignment horizontal="left" wrapText="1"/>
    </xf>
    <xf numFmtId="0" fontId="0" fillId="0" borderId="0" xfId="0" applyFont="1" applyAlignment="1">
      <alignment horizontal="left" wrapText="1"/>
    </xf>
    <xf numFmtId="167" fontId="0" fillId="0" borderId="0" xfId="0" applyNumberFormat="1" applyFont="1" applyAlignment="1">
      <alignment vertical="top" wrapText="1"/>
    </xf>
    <xf numFmtId="165" fontId="0" fillId="0" borderId="0" xfId="0" applyNumberFormat="1" applyFont="1" applyAlignment="1">
      <alignment vertical="top" wrapText="1"/>
    </xf>
    <xf numFmtId="0" fontId="21" fillId="0" borderId="0" xfId="0" applyFont="1"/>
    <xf numFmtId="0" fontId="2" fillId="2" borderId="0" xfId="0" applyFont="1" applyFill="1" applyBorder="1" applyAlignment="1">
      <alignment horizontal="left" vertical="top"/>
    </xf>
    <xf numFmtId="0" fontId="22" fillId="0" borderId="0" xfId="4" applyFont="1" applyAlignment="1"/>
    <xf numFmtId="0" fontId="22" fillId="0" borderId="0" xfId="4" applyAlignment="1"/>
    <xf numFmtId="0" fontId="22" fillId="0" borderId="0" xfId="4" applyFont="1" applyBorder="1" applyAlignment="1"/>
    <xf numFmtId="0" fontId="22" fillId="0" borderId="0" xfId="4" applyBorder="1" applyAlignment="1"/>
    <xf numFmtId="0" fontId="24" fillId="0" borderId="0" xfId="4" applyFont="1" applyAlignment="1"/>
    <xf numFmtId="0" fontId="22" fillId="0" borderId="0" xfId="4" quotePrefix="1" applyFont="1" applyAlignment="1"/>
    <xf numFmtId="0" fontId="22" fillId="0" borderId="0" xfId="4" applyFont="1" applyAlignment="1">
      <alignment horizontal="left"/>
    </xf>
    <xf numFmtId="168" fontId="19" fillId="0" borderId="0" xfId="3" applyNumberFormat="1" applyFont="1" applyBorder="1" applyAlignment="1" applyProtection="1">
      <alignment horizontal="center"/>
    </xf>
    <xf numFmtId="0" fontId="21" fillId="0" borderId="0" xfId="0" applyFont="1" applyFill="1"/>
    <xf numFmtId="3" fontId="21" fillId="0" borderId="0" xfId="0" applyNumberFormat="1" applyFont="1" applyFill="1"/>
    <xf numFmtId="4" fontId="0" fillId="0" borderId="0" xfId="0" applyNumberFormat="1" applyFill="1"/>
    <xf numFmtId="0" fontId="0" fillId="0" borderId="0" xfId="0" applyFont="1" applyFill="1" applyAlignment="1">
      <alignment vertical="center"/>
    </xf>
    <xf numFmtId="2" fontId="0" fillId="0" borderId="0" xfId="0" applyNumberFormat="1" applyFill="1"/>
    <xf numFmtId="2" fontId="0" fillId="0" borderId="0" xfId="0" applyNumberFormat="1"/>
    <xf numFmtId="0" fontId="0" fillId="0" borderId="0" xfId="0" applyFill="1" applyAlignment="1">
      <alignment horizontal="right"/>
    </xf>
    <xf numFmtId="165" fontId="19" fillId="0" borderId="0" xfId="3" applyNumberFormat="1" applyFont="1" applyFill="1" applyBorder="1" applyAlignment="1" applyProtection="1">
      <alignment horizontal="center"/>
    </xf>
    <xf numFmtId="0" fontId="22" fillId="0" borderId="0" xfId="4" applyFont="1" applyAlignment="1">
      <alignment horizontal="left" vertical="top" wrapText="1"/>
    </xf>
    <xf numFmtId="0" fontId="22" fillId="0" borderId="0" xfId="4" applyFont="1" applyAlignment="1">
      <alignment horizontal="left"/>
    </xf>
    <xf numFmtId="3" fontId="21" fillId="0" borderId="0" xfId="0" applyNumberFormat="1" applyFont="1" applyFill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4" fontId="0" fillId="0" borderId="0" xfId="0" applyNumberFormat="1" applyFill="1" applyAlignment="1">
      <alignment horizontal="right" vertical="center"/>
    </xf>
    <xf numFmtId="3" fontId="21" fillId="0" borderId="0" xfId="0" applyNumberFormat="1" applyFont="1" applyFill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horizontal="right" vertical="center"/>
    </xf>
  </cellXfs>
  <cellStyles count="5">
    <cellStyle name="Comma" xfId="1" builtinId="3"/>
    <cellStyle name="Normal" xfId="0" builtinId="0"/>
    <cellStyle name="Normal 2" xfId="2"/>
    <cellStyle name="Normal 3" xfId="3"/>
    <cellStyle name="Normal 4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abSelected="1" workbookViewId="0">
      <selection activeCell="C33" sqref="C33"/>
    </sheetView>
  </sheetViews>
  <sheetFormatPr defaultRowHeight="13.2" x14ac:dyDescent="0.25"/>
  <cols>
    <col min="1" max="2" width="8.88671875" style="58"/>
    <col min="3" max="3" width="21" style="58" customWidth="1"/>
    <col min="4" max="16384" width="8.88671875" style="58"/>
  </cols>
  <sheetData>
    <row r="1" spans="1:4" x14ac:dyDescent="0.25">
      <c r="A1" s="57" t="s">
        <v>113</v>
      </c>
    </row>
    <row r="2" spans="1:4" x14ac:dyDescent="0.25">
      <c r="A2" s="57" t="s">
        <v>114</v>
      </c>
    </row>
    <row r="4" spans="1:4" x14ac:dyDescent="0.25">
      <c r="A4" s="57" t="s">
        <v>131</v>
      </c>
    </row>
    <row r="5" spans="1:4" x14ac:dyDescent="0.25">
      <c r="A5" s="57" t="s">
        <v>115</v>
      </c>
    </row>
    <row r="6" spans="1:4" s="60" customFormat="1" x14ac:dyDescent="0.25">
      <c r="A6" s="59"/>
    </row>
    <row r="7" spans="1:4" x14ac:dyDescent="0.25">
      <c r="A7" s="57" t="s">
        <v>116</v>
      </c>
    </row>
    <row r="8" spans="1:4" x14ac:dyDescent="0.25">
      <c r="A8" s="57" t="s">
        <v>117</v>
      </c>
    </row>
    <row r="9" spans="1:4" x14ac:dyDescent="0.25">
      <c r="A9" s="57"/>
    </row>
    <row r="10" spans="1:4" x14ac:dyDescent="0.25">
      <c r="A10" s="61" t="s">
        <v>118</v>
      </c>
    </row>
    <row r="11" spans="1:4" x14ac:dyDescent="0.25">
      <c r="A11" s="74" t="s">
        <v>132</v>
      </c>
      <c r="B11" s="74"/>
      <c r="C11" s="74"/>
      <c r="D11" s="62" t="s">
        <v>119</v>
      </c>
    </row>
    <row r="12" spans="1:4" x14ac:dyDescent="0.25">
      <c r="A12" s="74" t="s">
        <v>133</v>
      </c>
      <c r="B12" s="74"/>
      <c r="C12" s="74"/>
      <c r="D12" s="62" t="s">
        <v>120</v>
      </c>
    </row>
    <row r="13" spans="1:4" x14ac:dyDescent="0.25">
      <c r="A13" s="74" t="s">
        <v>149</v>
      </c>
      <c r="B13" s="74"/>
      <c r="C13" s="74"/>
      <c r="D13" s="62" t="s">
        <v>121</v>
      </c>
    </row>
    <row r="14" spans="1:4" x14ac:dyDescent="0.25">
      <c r="A14" s="74" t="s">
        <v>122</v>
      </c>
      <c r="B14" s="74"/>
      <c r="C14" s="74"/>
      <c r="D14" s="62" t="s">
        <v>150</v>
      </c>
    </row>
    <row r="15" spans="1:4" x14ac:dyDescent="0.25">
      <c r="A15" s="74" t="s">
        <v>123</v>
      </c>
      <c r="B15" s="74"/>
      <c r="C15" s="74"/>
      <c r="D15" s="62" t="s">
        <v>151</v>
      </c>
    </row>
    <row r="16" spans="1:4" x14ac:dyDescent="0.25">
      <c r="A16" s="63" t="s">
        <v>152</v>
      </c>
      <c r="B16" s="63"/>
      <c r="C16" s="63"/>
      <c r="D16" s="62" t="s">
        <v>124</v>
      </c>
    </row>
    <row r="17" spans="1:16" x14ac:dyDescent="0.25">
      <c r="A17" s="63" t="s">
        <v>125</v>
      </c>
      <c r="B17" s="63"/>
      <c r="C17" s="63"/>
      <c r="D17" s="62" t="s">
        <v>126</v>
      </c>
    </row>
    <row r="19" spans="1:16" x14ac:dyDescent="0.25">
      <c r="A19" s="61" t="s">
        <v>127</v>
      </c>
    </row>
    <row r="20" spans="1:16" x14ac:dyDescent="0.25">
      <c r="A20" s="73" t="s">
        <v>128</v>
      </c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</row>
    <row r="21" spans="1:16" x14ac:dyDescent="0.25">
      <c r="A21" s="58" t="s">
        <v>129</v>
      </c>
    </row>
    <row r="22" spans="1:16" x14ac:dyDescent="0.25">
      <c r="C22" s="57" t="s">
        <v>130</v>
      </c>
    </row>
  </sheetData>
  <mergeCells count="6">
    <mergeCell ref="A20:P20"/>
    <mergeCell ref="A11:C11"/>
    <mergeCell ref="A12:C12"/>
    <mergeCell ref="A13:C13"/>
    <mergeCell ref="A14:C14"/>
    <mergeCell ref="A15:C15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35"/>
  <sheetViews>
    <sheetView workbookViewId="0">
      <pane xSplit="2" ySplit="8" topLeftCell="C9" activePane="bottomRight" state="frozenSplit"/>
      <selection activeCell="E30" sqref="E30"/>
      <selection pane="topRight" activeCell="E30" sqref="E30"/>
      <selection pane="bottomLeft" activeCell="E30" sqref="E30"/>
      <selection pane="bottomRight" activeCell="C7" sqref="C7"/>
    </sheetView>
  </sheetViews>
  <sheetFormatPr defaultColWidth="9.6640625" defaultRowHeight="12" x14ac:dyDescent="0.2"/>
  <cols>
    <col min="1" max="1" width="6.44140625" style="20" customWidth="1"/>
    <col min="2" max="2" width="13.88671875" style="19" customWidth="1"/>
    <col min="3" max="3" width="7.44140625" style="19" customWidth="1"/>
    <col min="4" max="4" width="12.5546875" style="19" customWidth="1"/>
    <col min="5" max="5" width="12.109375" style="19" customWidth="1"/>
    <col min="6" max="6" width="16.33203125" style="19" customWidth="1"/>
    <col min="7" max="7" width="9.88671875" style="19" customWidth="1"/>
    <col min="8" max="8" width="9.6640625" style="19" customWidth="1"/>
    <col min="9" max="9" width="8.21875" style="19" customWidth="1"/>
    <col min="10" max="10" width="11.44140625" style="19" customWidth="1"/>
    <col min="11" max="11" width="10.109375" style="19" customWidth="1"/>
    <col min="12" max="12" width="14" style="19" customWidth="1"/>
    <col min="13" max="13" width="9.6640625" style="19"/>
    <col min="14" max="14" width="17.21875" style="19" customWidth="1"/>
    <col min="15" max="15" width="14.88671875" style="19" customWidth="1"/>
    <col min="16" max="16" width="20.33203125" style="19" customWidth="1"/>
    <col min="17" max="18" width="9.6640625" style="19"/>
    <col min="19" max="19" width="12.77734375" style="19" customWidth="1"/>
    <col min="20" max="20" width="9.6640625" style="19"/>
    <col min="21" max="22" width="15.33203125" style="19" customWidth="1"/>
    <col min="23" max="23" width="15.21875" style="19" customWidth="1"/>
    <col min="24" max="24" width="13.77734375" style="19" customWidth="1"/>
    <col min="25" max="25" width="19.21875" style="19" customWidth="1"/>
    <col min="26" max="26" width="12.88671875" style="19" customWidth="1"/>
    <col min="27" max="27" width="16.109375" style="19" customWidth="1"/>
    <col min="28" max="28" width="13.109375" style="19" customWidth="1"/>
    <col min="29" max="29" width="13.88671875" style="19" customWidth="1"/>
    <col min="30" max="31" width="9.6640625" style="19"/>
    <col min="32" max="32" width="13" style="19" customWidth="1"/>
    <col min="33" max="35" width="9.6640625" style="19"/>
    <col min="36" max="36" width="11.44140625" style="19" customWidth="1"/>
    <col min="37" max="37" width="11.109375" style="19" customWidth="1"/>
    <col min="38" max="40" width="9.6640625" style="19"/>
    <col min="41" max="41" width="6.6640625" style="19" customWidth="1"/>
    <col min="42" max="42" width="9.109375" style="19" customWidth="1"/>
    <col min="43" max="43" width="13.33203125" style="19" customWidth="1"/>
    <col min="44" max="44" width="13.88671875" style="19" customWidth="1"/>
    <col min="45" max="45" width="16" style="19" customWidth="1"/>
    <col min="46" max="46" width="11.5546875" style="19" customWidth="1"/>
    <col min="47" max="47" width="10.21875" style="19" customWidth="1"/>
    <col min="48" max="48" width="15.21875" style="19" customWidth="1"/>
    <col min="49" max="49" width="11.21875" style="19" customWidth="1"/>
    <col min="50" max="50" width="18.33203125" style="19" customWidth="1"/>
    <col min="51" max="51" width="12.88671875" style="19" customWidth="1"/>
    <col min="52" max="53" width="13.21875" style="19" customWidth="1"/>
    <col min="54" max="54" width="10.88671875" style="19" customWidth="1"/>
    <col min="55" max="55" width="11.109375" style="19" customWidth="1"/>
    <col min="56" max="56" width="15.21875" style="19" customWidth="1"/>
    <col min="57" max="57" width="9.6640625" style="19"/>
    <col min="58" max="58" width="11" style="19" customWidth="1"/>
    <col min="59" max="59" width="10.77734375" style="19" customWidth="1"/>
    <col min="60" max="60" width="11.44140625" style="19" customWidth="1"/>
    <col min="61" max="61" width="10.44140625" style="19" customWidth="1"/>
    <col min="62" max="62" width="15.33203125" style="19" customWidth="1"/>
    <col min="63" max="252" width="9.6640625" style="19"/>
    <col min="253" max="253" width="6.44140625" style="19" customWidth="1"/>
    <col min="254" max="254" width="13.88671875" style="19" customWidth="1"/>
    <col min="255" max="255" width="14.33203125" style="19" customWidth="1"/>
    <col min="256" max="272" width="9.6640625" style="19"/>
    <col min="273" max="273" width="12" style="19" customWidth="1"/>
    <col min="274" max="274" width="12.77734375" style="19" customWidth="1"/>
    <col min="275" max="275" width="11.109375" style="19" customWidth="1"/>
    <col min="276" max="276" width="12" style="19" customWidth="1"/>
    <col min="277" max="277" width="9.6640625" style="19"/>
    <col min="278" max="278" width="15.33203125" style="19" customWidth="1"/>
    <col min="279" max="279" width="15.21875" style="19" customWidth="1"/>
    <col min="280" max="280" width="21.44140625" style="19" customWidth="1"/>
    <col min="281" max="296" width="9.6640625" style="19"/>
    <col min="297" max="298" width="13.44140625" style="19" customWidth="1"/>
    <col min="299" max="299" width="9.6640625" style="19"/>
    <col min="300" max="300" width="13.88671875" style="19" customWidth="1"/>
    <col min="301" max="301" width="10.6640625" style="19" customWidth="1"/>
    <col min="302" max="302" width="17.33203125" style="19" customWidth="1"/>
    <col min="303" max="304" width="12.6640625" style="19" customWidth="1"/>
    <col min="305" max="305" width="11.21875" style="19" customWidth="1"/>
    <col min="306" max="306" width="18.33203125" style="19" customWidth="1"/>
    <col min="307" max="307" width="12.88671875" style="19" customWidth="1"/>
    <col min="308" max="309" width="13.21875" style="19" customWidth="1"/>
    <col min="310" max="310" width="10.88671875" style="19" customWidth="1"/>
    <col min="311" max="311" width="11.109375" style="19" customWidth="1"/>
    <col min="312" max="312" width="15.21875" style="19" customWidth="1"/>
    <col min="313" max="313" width="9.6640625" style="19"/>
    <col min="314" max="314" width="11" style="19" customWidth="1"/>
    <col min="315" max="315" width="10.77734375" style="19" customWidth="1"/>
    <col min="316" max="316" width="11.44140625" style="19" customWidth="1"/>
    <col min="317" max="317" width="4" style="19" customWidth="1"/>
    <col min="318" max="508" width="9.6640625" style="19"/>
    <col min="509" max="509" width="6.44140625" style="19" customWidth="1"/>
    <col min="510" max="510" width="13.88671875" style="19" customWidth="1"/>
    <col min="511" max="511" width="14.33203125" style="19" customWidth="1"/>
    <col min="512" max="528" width="9.6640625" style="19"/>
    <col min="529" max="529" width="12" style="19" customWidth="1"/>
    <col min="530" max="530" width="12.77734375" style="19" customWidth="1"/>
    <col min="531" max="531" width="11.109375" style="19" customWidth="1"/>
    <col min="532" max="532" width="12" style="19" customWidth="1"/>
    <col min="533" max="533" width="9.6640625" style="19"/>
    <col min="534" max="534" width="15.33203125" style="19" customWidth="1"/>
    <col min="535" max="535" width="15.21875" style="19" customWidth="1"/>
    <col min="536" max="536" width="21.44140625" style="19" customWidth="1"/>
    <col min="537" max="552" width="9.6640625" style="19"/>
    <col min="553" max="554" width="13.44140625" style="19" customWidth="1"/>
    <col min="555" max="555" width="9.6640625" style="19"/>
    <col min="556" max="556" width="13.88671875" style="19" customWidth="1"/>
    <col min="557" max="557" width="10.6640625" style="19" customWidth="1"/>
    <col min="558" max="558" width="17.33203125" style="19" customWidth="1"/>
    <col min="559" max="560" width="12.6640625" style="19" customWidth="1"/>
    <col min="561" max="561" width="11.21875" style="19" customWidth="1"/>
    <col min="562" max="562" width="18.33203125" style="19" customWidth="1"/>
    <col min="563" max="563" width="12.88671875" style="19" customWidth="1"/>
    <col min="564" max="565" width="13.21875" style="19" customWidth="1"/>
    <col min="566" max="566" width="10.88671875" style="19" customWidth="1"/>
    <col min="567" max="567" width="11.109375" style="19" customWidth="1"/>
    <col min="568" max="568" width="15.21875" style="19" customWidth="1"/>
    <col min="569" max="569" width="9.6640625" style="19"/>
    <col min="570" max="570" width="11" style="19" customWidth="1"/>
    <col min="571" max="571" width="10.77734375" style="19" customWidth="1"/>
    <col min="572" max="572" width="11.44140625" style="19" customWidth="1"/>
    <col min="573" max="573" width="4" style="19" customWidth="1"/>
    <col min="574" max="764" width="9.6640625" style="19"/>
    <col min="765" max="765" width="6.44140625" style="19" customWidth="1"/>
    <col min="766" max="766" width="13.88671875" style="19" customWidth="1"/>
    <col min="767" max="767" width="14.33203125" style="19" customWidth="1"/>
    <col min="768" max="784" width="9.6640625" style="19"/>
    <col min="785" max="785" width="12" style="19" customWidth="1"/>
    <col min="786" max="786" width="12.77734375" style="19" customWidth="1"/>
    <col min="787" max="787" width="11.109375" style="19" customWidth="1"/>
    <col min="788" max="788" width="12" style="19" customWidth="1"/>
    <col min="789" max="789" width="9.6640625" style="19"/>
    <col min="790" max="790" width="15.33203125" style="19" customWidth="1"/>
    <col min="791" max="791" width="15.21875" style="19" customWidth="1"/>
    <col min="792" max="792" width="21.44140625" style="19" customWidth="1"/>
    <col min="793" max="808" width="9.6640625" style="19"/>
    <col min="809" max="810" width="13.44140625" style="19" customWidth="1"/>
    <col min="811" max="811" width="9.6640625" style="19"/>
    <col min="812" max="812" width="13.88671875" style="19" customWidth="1"/>
    <col min="813" max="813" width="10.6640625" style="19" customWidth="1"/>
    <col min="814" max="814" width="17.33203125" style="19" customWidth="1"/>
    <col min="815" max="816" width="12.6640625" style="19" customWidth="1"/>
    <col min="817" max="817" width="11.21875" style="19" customWidth="1"/>
    <col min="818" max="818" width="18.33203125" style="19" customWidth="1"/>
    <col min="819" max="819" width="12.88671875" style="19" customWidth="1"/>
    <col min="820" max="821" width="13.21875" style="19" customWidth="1"/>
    <col min="822" max="822" width="10.88671875" style="19" customWidth="1"/>
    <col min="823" max="823" width="11.109375" style="19" customWidth="1"/>
    <col min="824" max="824" width="15.21875" style="19" customWidth="1"/>
    <col min="825" max="825" width="9.6640625" style="19"/>
    <col min="826" max="826" width="11" style="19" customWidth="1"/>
    <col min="827" max="827" width="10.77734375" style="19" customWidth="1"/>
    <col min="828" max="828" width="11.44140625" style="19" customWidth="1"/>
    <col min="829" max="829" width="4" style="19" customWidth="1"/>
    <col min="830" max="1020" width="9.6640625" style="19"/>
    <col min="1021" max="1021" width="6.44140625" style="19" customWidth="1"/>
    <col min="1022" max="1022" width="13.88671875" style="19" customWidth="1"/>
    <col min="1023" max="1023" width="14.33203125" style="19" customWidth="1"/>
    <col min="1024" max="1040" width="9.6640625" style="19"/>
    <col min="1041" max="1041" width="12" style="19" customWidth="1"/>
    <col min="1042" max="1042" width="12.77734375" style="19" customWidth="1"/>
    <col min="1043" max="1043" width="11.109375" style="19" customWidth="1"/>
    <col min="1044" max="1044" width="12" style="19" customWidth="1"/>
    <col min="1045" max="1045" width="9.6640625" style="19"/>
    <col min="1046" max="1046" width="15.33203125" style="19" customWidth="1"/>
    <col min="1047" max="1047" width="15.21875" style="19" customWidth="1"/>
    <col min="1048" max="1048" width="21.44140625" style="19" customWidth="1"/>
    <col min="1049" max="1064" width="9.6640625" style="19"/>
    <col min="1065" max="1066" width="13.44140625" style="19" customWidth="1"/>
    <col min="1067" max="1067" width="9.6640625" style="19"/>
    <col min="1068" max="1068" width="13.88671875" style="19" customWidth="1"/>
    <col min="1069" max="1069" width="10.6640625" style="19" customWidth="1"/>
    <col min="1070" max="1070" width="17.33203125" style="19" customWidth="1"/>
    <col min="1071" max="1072" width="12.6640625" style="19" customWidth="1"/>
    <col min="1073" max="1073" width="11.21875" style="19" customWidth="1"/>
    <col min="1074" max="1074" width="18.33203125" style="19" customWidth="1"/>
    <col min="1075" max="1075" width="12.88671875" style="19" customWidth="1"/>
    <col min="1076" max="1077" width="13.21875" style="19" customWidth="1"/>
    <col min="1078" max="1078" width="10.88671875" style="19" customWidth="1"/>
    <col min="1079" max="1079" width="11.109375" style="19" customWidth="1"/>
    <col min="1080" max="1080" width="15.21875" style="19" customWidth="1"/>
    <col min="1081" max="1081" width="9.6640625" style="19"/>
    <col min="1082" max="1082" width="11" style="19" customWidth="1"/>
    <col min="1083" max="1083" width="10.77734375" style="19" customWidth="1"/>
    <col min="1084" max="1084" width="11.44140625" style="19" customWidth="1"/>
    <col min="1085" max="1085" width="4" style="19" customWidth="1"/>
    <col min="1086" max="1276" width="9.6640625" style="19"/>
    <col min="1277" max="1277" width="6.44140625" style="19" customWidth="1"/>
    <col min="1278" max="1278" width="13.88671875" style="19" customWidth="1"/>
    <col min="1279" max="1279" width="14.33203125" style="19" customWidth="1"/>
    <col min="1280" max="1296" width="9.6640625" style="19"/>
    <col min="1297" max="1297" width="12" style="19" customWidth="1"/>
    <col min="1298" max="1298" width="12.77734375" style="19" customWidth="1"/>
    <col min="1299" max="1299" width="11.109375" style="19" customWidth="1"/>
    <col min="1300" max="1300" width="12" style="19" customWidth="1"/>
    <col min="1301" max="1301" width="9.6640625" style="19"/>
    <col min="1302" max="1302" width="15.33203125" style="19" customWidth="1"/>
    <col min="1303" max="1303" width="15.21875" style="19" customWidth="1"/>
    <col min="1304" max="1304" width="21.44140625" style="19" customWidth="1"/>
    <col min="1305" max="1320" width="9.6640625" style="19"/>
    <col min="1321" max="1322" width="13.44140625" style="19" customWidth="1"/>
    <col min="1323" max="1323" width="9.6640625" style="19"/>
    <col min="1324" max="1324" width="13.88671875" style="19" customWidth="1"/>
    <col min="1325" max="1325" width="10.6640625" style="19" customWidth="1"/>
    <col min="1326" max="1326" width="17.33203125" style="19" customWidth="1"/>
    <col min="1327" max="1328" width="12.6640625" style="19" customWidth="1"/>
    <col min="1329" max="1329" width="11.21875" style="19" customWidth="1"/>
    <col min="1330" max="1330" width="18.33203125" style="19" customWidth="1"/>
    <col min="1331" max="1331" width="12.88671875" style="19" customWidth="1"/>
    <col min="1332" max="1333" width="13.21875" style="19" customWidth="1"/>
    <col min="1334" max="1334" width="10.88671875" style="19" customWidth="1"/>
    <col min="1335" max="1335" width="11.109375" style="19" customWidth="1"/>
    <col min="1336" max="1336" width="15.21875" style="19" customWidth="1"/>
    <col min="1337" max="1337" width="9.6640625" style="19"/>
    <col min="1338" max="1338" width="11" style="19" customWidth="1"/>
    <col min="1339" max="1339" width="10.77734375" style="19" customWidth="1"/>
    <col min="1340" max="1340" width="11.44140625" style="19" customWidth="1"/>
    <col min="1341" max="1341" width="4" style="19" customWidth="1"/>
    <col min="1342" max="1532" width="9.6640625" style="19"/>
    <col min="1533" max="1533" width="6.44140625" style="19" customWidth="1"/>
    <col min="1534" max="1534" width="13.88671875" style="19" customWidth="1"/>
    <col min="1535" max="1535" width="14.33203125" style="19" customWidth="1"/>
    <col min="1536" max="1552" width="9.6640625" style="19"/>
    <col min="1553" max="1553" width="12" style="19" customWidth="1"/>
    <col min="1554" max="1554" width="12.77734375" style="19" customWidth="1"/>
    <col min="1555" max="1555" width="11.109375" style="19" customWidth="1"/>
    <col min="1556" max="1556" width="12" style="19" customWidth="1"/>
    <col min="1557" max="1557" width="9.6640625" style="19"/>
    <col min="1558" max="1558" width="15.33203125" style="19" customWidth="1"/>
    <col min="1559" max="1559" width="15.21875" style="19" customWidth="1"/>
    <col min="1560" max="1560" width="21.44140625" style="19" customWidth="1"/>
    <col min="1561" max="1576" width="9.6640625" style="19"/>
    <col min="1577" max="1578" width="13.44140625" style="19" customWidth="1"/>
    <col min="1579" max="1579" width="9.6640625" style="19"/>
    <col min="1580" max="1580" width="13.88671875" style="19" customWidth="1"/>
    <col min="1581" max="1581" width="10.6640625" style="19" customWidth="1"/>
    <col min="1582" max="1582" width="17.33203125" style="19" customWidth="1"/>
    <col min="1583" max="1584" width="12.6640625" style="19" customWidth="1"/>
    <col min="1585" max="1585" width="11.21875" style="19" customWidth="1"/>
    <col min="1586" max="1586" width="18.33203125" style="19" customWidth="1"/>
    <col min="1587" max="1587" width="12.88671875" style="19" customWidth="1"/>
    <col min="1588" max="1589" width="13.21875" style="19" customWidth="1"/>
    <col min="1590" max="1590" width="10.88671875" style="19" customWidth="1"/>
    <col min="1591" max="1591" width="11.109375" style="19" customWidth="1"/>
    <col min="1592" max="1592" width="15.21875" style="19" customWidth="1"/>
    <col min="1593" max="1593" width="9.6640625" style="19"/>
    <col min="1594" max="1594" width="11" style="19" customWidth="1"/>
    <col min="1595" max="1595" width="10.77734375" style="19" customWidth="1"/>
    <col min="1596" max="1596" width="11.44140625" style="19" customWidth="1"/>
    <col min="1597" max="1597" width="4" style="19" customWidth="1"/>
    <col min="1598" max="1788" width="9.6640625" style="19"/>
    <col min="1789" max="1789" width="6.44140625" style="19" customWidth="1"/>
    <col min="1790" max="1790" width="13.88671875" style="19" customWidth="1"/>
    <col min="1791" max="1791" width="14.33203125" style="19" customWidth="1"/>
    <col min="1792" max="1808" width="9.6640625" style="19"/>
    <col min="1809" max="1809" width="12" style="19" customWidth="1"/>
    <col min="1810" max="1810" width="12.77734375" style="19" customWidth="1"/>
    <col min="1811" max="1811" width="11.109375" style="19" customWidth="1"/>
    <col min="1812" max="1812" width="12" style="19" customWidth="1"/>
    <col min="1813" max="1813" width="9.6640625" style="19"/>
    <col min="1814" max="1814" width="15.33203125" style="19" customWidth="1"/>
    <col min="1815" max="1815" width="15.21875" style="19" customWidth="1"/>
    <col min="1816" max="1816" width="21.44140625" style="19" customWidth="1"/>
    <col min="1817" max="1832" width="9.6640625" style="19"/>
    <col min="1833" max="1834" width="13.44140625" style="19" customWidth="1"/>
    <col min="1835" max="1835" width="9.6640625" style="19"/>
    <col min="1836" max="1836" width="13.88671875" style="19" customWidth="1"/>
    <col min="1837" max="1837" width="10.6640625" style="19" customWidth="1"/>
    <col min="1838" max="1838" width="17.33203125" style="19" customWidth="1"/>
    <col min="1839" max="1840" width="12.6640625" style="19" customWidth="1"/>
    <col min="1841" max="1841" width="11.21875" style="19" customWidth="1"/>
    <col min="1842" max="1842" width="18.33203125" style="19" customWidth="1"/>
    <col min="1843" max="1843" width="12.88671875" style="19" customWidth="1"/>
    <col min="1844" max="1845" width="13.21875" style="19" customWidth="1"/>
    <col min="1846" max="1846" width="10.88671875" style="19" customWidth="1"/>
    <col min="1847" max="1847" width="11.109375" style="19" customWidth="1"/>
    <col min="1848" max="1848" width="15.21875" style="19" customWidth="1"/>
    <col min="1849" max="1849" width="9.6640625" style="19"/>
    <col min="1850" max="1850" width="11" style="19" customWidth="1"/>
    <col min="1851" max="1851" width="10.77734375" style="19" customWidth="1"/>
    <col min="1852" max="1852" width="11.44140625" style="19" customWidth="1"/>
    <col min="1853" max="1853" width="4" style="19" customWidth="1"/>
    <col min="1854" max="2044" width="9.6640625" style="19"/>
    <col min="2045" max="2045" width="6.44140625" style="19" customWidth="1"/>
    <col min="2046" max="2046" width="13.88671875" style="19" customWidth="1"/>
    <col min="2047" max="2047" width="14.33203125" style="19" customWidth="1"/>
    <col min="2048" max="2064" width="9.6640625" style="19"/>
    <col min="2065" max="2065" width="12" style="19" customWidth="1"/>
    <col min="2066" max="2066" width="12.77734375" style="19" customWidth="1"/>
    <col min="2067" max="2067" width="11.109375" style="19" customWidth="1"/>
    <col min="2068" max="2068" width="12" style="19" customWidth="1"/>
    <col min="2069" max="2069" width="9.6640625" style="19"/>
    <col min="2070" max="2070" width="15.33203125" style="19" customWidth="1"/>
    <col min="2071" max="2071" width="15.21875" style="19" customWidth="1"/>
    <col min="2072" max="2072" width="21.44140625" style="19" customWidth="1"/>
    <col min="2073" max="2088" width="9.6640625" style="19"/>
    <col min="2089" max="2090" width="13.44140625" style="19" customWidth="1"/>
    <col min="2091" max="2091" width="9.6640625" style="19"/>
    <col min="2092" max="2092" width="13.88671875" style="19" customWidth="1"/>
    <col min="2093" max="2093" width="10.6640625" style="19" customWidth="1"/>
    <col min="2094" max="2094" width="17.33203125" style="19" customWidth="1"/>
    <col min="2095" max="2096" width="12.6640625" style="19" customWidth="1"/>
    <col min="2097" max="2097" width="11.21875" style="19" customWidth="1"/>
    <col min="2098" max="2098" width="18.33203125" style="19" customWidth="1"/>
    <col min="2099" max="2099" width="12.88671875" style="19" customWidth="1"/>
    <col min="2100" max="2101" width="13.21875" style="19" customWidth="1"/>
    <col min="2102" max="2102" width="10.88671875" style="19" customWidth="1"/>
    <col min="2103" max="2103" width="11.109375" style="19" customWidth="1"/>
    <col min="2104" max="2104" width="15.21875" style="19" customWidth="1"/>
    <col min="2105" max="2105" width="9.6640625" style="19"/>
    <col min="2106" max="2106" width="11" style="19" customWidth="1"/>
    <col min="2107" max="2107" width="10.77734375" style="19" customWidth="1"/>
    <col min="2108" max="2108" width="11.44140625" style="19" customWidth="1"/>
    <col min="2109" max="2109" width="4" style="19" customWidth="1"/>
    <col min="2110" max="2300" width="9.6640625" style="19"/>
    <col min="2301" max="2301" width="6.44140625" style="19" customWidth="1"/>
    <col min="2302" max="2302" width="13.88671875" style="19" customWidth="1"/>
    <col min="2303" max="2303" width="14.33203125" style="19" customWidth="1"/>
    <col min="2304" max="2320" width="9.6640625" style="19"/>
    <col min="2321" max="2321" width="12" style="19" customWidth="1"/>
    <col min="2322" max="2322" width="12.77734375" style="19" customWidth="1"/>
    <col min="2323" max="2323" width="11.109375" style="19" customWidth="1"/>
    <col min="2324" max="2324" width="12" style="19" customWidth="1"/>
    <col min="2325" max="2325" width="9.6640625" style="19"/>
    <col min="2326" max="2326" width="15.33203125" style="19" customWidth="1"/>
    <col min="2327" max="2327" width="15.21875" style="19" customWidth="1"/>
    <col min="2328" max="2328" width="21.44140625" style="19" customWidth="1"/>
    <col min="2329" max="2344" width="9.6640625" style="19"/>
    <col min="2345" max="2346" width="13.44140625" style="19" customWidth="1"/>
    <col min="2347" max="2347" width="9.6640625" style="19"/>
    <col min="2348" max="2348" width="13.88671875" style="19" customWidth="1"/>
    <col min="2349" max="2349" width="10.6640625" style="19" customWidth="1"/>
    <col min="2350" max="2350" width="17.33203125" style="19" customWidth="1"/>
    <col min="2351" max="2352" width="12.6640625" style="19" customWidth="1"/>
    <col min="2353" max="2353" width="11.21875" style="19" customWidth="1"/>
    <col min="2354" max="2354" width="18.33203125" style="19" customWidth="1"/>
    <col min="2355" max="2355" width="12.88671875" style="19" customWidth="1"/>
    <col min="2356" max="2357" width="13.21875" style="19" customWidth="1"/>
    <col min="2358" max="2358" width="10.88671875" style="19" customWidth="1"/>
    <col min="2359" max="2359" width="11.109375" style="19" customWidth="1"/>
    <col min="2360" max="2360" width="15.21875" style="19" customWidth="1"/>
    <col min="2361" max="2361" width="9.6640625" style="19"/>
    <col min="2362" max="2362" width="11" style="19" customWidth="1"/>
    <col min="2363" max="2363" width="10.77734375" style="19" customWidth="1"/>
    <col min="2364" max="2364" width="11.44140625" style="19" customWidth="1"/>
    <col min="2365" max="2365" width="4" style="19" customWidth="1"/>
    <col min="2366" max="2556" width="9.6640625" style="19"/>
    <col min="2557" max="2557" width="6.44140625" style="19" customWidth="1"/>
    <col min="2558" max="2558" width="13.88671875" style="19" customWidth="1"/>
    <col min="2559" max="2559" width="14.33203125" style="19" customWidth="1"/>
    <col min="2560" max="2576" width="9.6640625" style="19"/>
    <col min="2577" max="2577" width="12" style="19" customWidth="1"/>
    <col min="2578" max="2578" width="12.77734375" style="19" customWidth="1"/>
    <col min="2579" max="2579" width="11.109375" style="19" customWidth="1"/>
    <col min="2580" max="2580" width="12" style="19" customWidth="1"/>
    <col min="2581" max="2581" width="9.6640625" style="19"/>
    <col min="2582" max="2582" width="15.33203125" style="19" customWidth="1"/>
    <col min="2583" max="2583" width="15.21875" style="19" customWidth="1"/>
    <col min="2584" max="2584" width="21.44140625" style="19" customWidth="1"/>
    <col min="2585" max="2600" width="9.6640625" style="19"/>
    <col min="2601" max="2602" width="13.44140625" style="19" customWidth="1"/>
    <col min="2603" max="2603" width="9.6640625" style="19"/>
    <col min="2604" max="2604" width="13.88671875" style="19" customWidth="1"/>
    <col min="2605" max="2605" width="10.6640625" style="19" customWidth="1"/>
    <col min="2606" max="2606" width="17.33203125" style="19" customWidth="1"/>
    <col min="2607" max="2608" width="12.6640625" style="19" customWidth="1"/>
    <col min="2609" max="2609" width="11.21875" style="19" customWidth="1"/>
    <col min="2610" max="2610" width="18.33203125" style="19" customWidth="1"/>
    <col min="2611" max="2611" width="12.88671875" style="19" customWidth="1"/>
    <col min="2612" max="2613" width="13.21875" style="19" customWidth="1"/>
    <col min="2614" max="2614" width="10.88671875" style="19" customWidth="1"/>
    <col min="2615" max="2615" width="11.109375" style="19" customWidth="1"/>
    <col min="2616" max="2616" width="15.21875" style="19" customWidth="1"/>
    <col min="2617" max="2617" width="9.6640625" style="19"/>
    <col min="2618" max="2618" width="11" style="19" customWidth="1"/>
    <col min="2619" max="2619" width="10.77734375" style="19" customWidth="1"/>
    <col min="2620" max="2620" width="11.44140625" style="19" customWidth="1"/>
    <col min="2621" max="2621" width="4" style="19" customWidth="1"/>
    <col min="2622" max="2812" width="9.6640625" style="19"/>
    <col min="2813" max="2813" width="6.44140625" style="19" customWidth="1"/>
    <col min="2814" max="2814" width="13.88671875" style="19" customWidth="1"/>
    <col min="2815" max="2815" width="14.33203125" style="19" customWidth="1"/>
    <col min="2816" max="2832" width="9.6640625" style="19"/>
    <col min="2833" max="2833" width="12" style="19" customWidth="1"/>
    <col min="2834" max="2834" width="12.77734375" style="19" customWidth="1"/>
    <col min="2835" max="2835" width="11.109375" style="19" customWidth="1"/>
    <col min="2836" max="2836" width="12" style="19" customWidth="1"/>
    <col min="2837" max="2837" width="9.6640625" style="19"/>
    <col min="2838" max="2838" width="15.33203125" style="19" customWidth="1"/>
    <col min="2839" max="2839" width="15.21875" style="19" customWidth="1"/>
    <col min="2840" max="2840" width="21.44140625" style="19" customWidth="1"/>
    <col min="2841" max="2856" width="9.6640625" style="19"/>
    <col min="2857" max="2858" width="13.44140625" style="19" customWidth="1"/>
    <col min="2859" max="2859" width="9.6640625" style="19"/>
    <col min="2860" max="2860" width="13.88671875" style="19" customWidth="1"/>
    <col min="2861" max="2861" width="10.6640625" style="19" customWidth="1"/>
    <col min="2862" max="2862" width="17.33203125" style="19" customWidth="1"/>
    <col min="2863" max="2864" width="12.6640625" style="19" customWidth="1"/>
    <col min="2865" max="2865" width="11.21875" style="19" customWidth="1"/>
    <col min="2866" max="2866" width="18.33203125" style="19" customWidth="1"/>
    <col min="2867" max="2867" width="12.88671875" style="19" customWidth="1"/>
    <col min="2868" max="2869" width="13.21875" style="19" customWidth="1"/>
    <col min="2870" max="2870" width="10.88671875" style="19" customWidth="1"/>
    <col min="2871" max="2871" width="11.109375" style="19" customWidth="1"/>
    <col min="2872" max="2872" width="15.21875" style="19" customWidth="1"/>
    <col min="2873" max="2873" width="9.6640625" style="19"/>
    <col min="2874" max="2874" width="11" style="19" customWidth="1"/>
    <col min="2875" max="2875" width="10.77734375" style="19" customWidth="1"/>
    <col min="2876" max="2876" width="11.44140625" style="19" customWidth="1"/>
    <col min="2877" max="2877" width="4" style="19" customWidth="1"/>
    <col min="2878" max="3068" width="9.6640625" style="19"/>
    <col min="3069" max="3069" width="6.44140625" style="19" customWidth="1"/>
    <col min="3070" max="3070" width="13.88671875" style="19" customWidth="1"/>
    <col min="3071" max="3071" width="14.33203125" style="19" customWidth="1"/>
    <col min="3072" max="3088" width="9.6640625" style="19"/>
    <col min="3089" max="3089" width="12" style="19" customWidth="1"/>
    <col min="3090" max="3090" width="12.77734375" style="19" customWidth="1"/>
    <col min="3091" max="3091" width="11.109375" style="19" customWidth="1"/>
    <col min="3092" max="3092" width="12" style="19" customWidth="1"/>
    <col min="3093" max="3093" width="9.6640625" style="19"/>
    <col min="3094" max="3094" width="15.33203125" style="19" customWidth="1"/>
    <col min="3095" max="3095" width="15.21875" style="19" customWidth="1"/>
    <col min="3096" max="3096" width="21.44140625" style="19" customWidth="1"/>
    <col min="3097" max="3112" width="9.6640625" style="19"/>
    <col min="3113" max="3114" width="13.44140625" style="19" customWidth="1"/>
    <col min="3115" max="3115" width="9.6640625" style="19"/>
    <col min="3116" max="3116" width="13.88671875" style="19" customWidth="1"/>
    <col min="3117" max="3117" width="10.6640625" style="19" customWidth="1"/>
    <col min="3118" max="3118" width="17.33203125" style="19" customWidth="1"/>
    <col min="3119" max="3120" width="12.6640625" style="19" customWidth="1"/>
    <col min="3121" max="3121" width="11.21875" style="19" customWidth="1"/>
    <col min="3122" max="3122" width="18.33203125" style="19" customWidth="1"/>
    <col min="3123" max="3123" width="12.88671875" style="19" customWidth="1"/>
    <col min="3124" max="3125" width="13.21875" style="19" customWidth="1"/>
    <col min="3126" max="3126" width="10.88671875" style="19" customWidth="1"/>
    <col min="3127" max="3127" width="11.109375" style="19" customWidth="1"/>
    <col min="3128" max="3128" width="15.21875" style="19" customWidth="1"/>
    <col min="3129" max="3129" width="9.6640625" style="19"/>
    <col min="3130" max="3130" width="11" style="19" customWidth="1"/>
    <col min="3131" max="3131" width="10.77734375" style="19" customWidth="1"/>
    <col min="3132" max="3132" width="11.44140625" style="19" customWidth="1"/>
    <col min="3133" max="3133" width="4" style="19" customWidth="1"/>
    <col min="3134" max="3324" width="9.6640625" style="19"/>
    <col min="3325" max="3325" width="6.44140625" style="19" customWidth="1"/>
    <col min="3326" max="3326" width="13.88671875" style="19" customWidth="1"/>
    <col min="3327" max="3327" width="14.33203125" style="19" customWidth="1"/>
    <col min="3328" max="3344" width="9.6640625" style="19"/>
    <col min="3345" max="3345" width="12" style="19" customWidth="1"/>
    <col min="3346" max="3346" width="12.77734375" style="19" customWidth="1"/>
    <col min="3347" max="3347" width="11.109375" style="19" customWidth="1"/>
    <col min="3348" max="3348" width="12" style="19" customWidth="1"/>
    <col min="3349" max="3349" width="9.6640625" style="19"/>
    <col min="3350" max="3350" width="15.33203125" style="19" customWidth="1"/>
    <col min="3351" max="3351" width="15.21875" style="19" customWidth="1"/>
    <col min="3352" max="3352" width="21.44140625" style="19" customWidth="1"/>
    <col min="3353" max="3368" width="9.6640625" style="19"/>
    <col min="3369" max="3370" width="13.44140625" style="19" customWidth="1"/>
    <col min="3371" max="3371" width="9.6640625" style="19"/>
    <col min="3372" max="3372" width="13.88671875" style="19" customWidth="1"/>
    <col min="3373" max="3373" width="10.6640625" style="19" customWidth="1"/>
    <col min="3374" max="3374" width="17.33203125" style="19" customWidth="1"/>
    <col min="3375" max="3376" width="12.6640625" style="19" customWidth="1"/>
    <col min="3377" max="3377" width="11.21875" style="19" customWidth="1"/>
    <col min="3378" max="3378" width="18.33203125" style="19" customWidth="1"/>
    <col min="3379" max="3379" width="12.88671875" style="19" customWidth="1"/>
    <col min="3380" max="3381" width="13.21875" style="19" customWidth="1"/>
    <col min="3382" max="3382" width="10.88671875" style="19" customWidth="1"/>
    <col min="3383" max="3383" width="11.109375" style="19" customWidth="1"/>
    <col min="3384" max="3384" width="15.21875" style="19" customWidth="1"/>
    <col min="3385" max="3385" width="9.6640625" style="19"/>
    <col min="3386" max="3386" width="11" style="19" customWidth="1"/>
    <col min="3387" max="3387" width="10.77734375" style="19" customWidth="1"/>
    <col min="3388" max="3388" width="11.44140625" style="19" customWidth="1"/>
    <col min="3389" max="3389" width="4" style="19" customWidth="1"/>
    <col min="3390" max="3580" width="9.6640625" style="19"/>
    <col min="3581" max="3581" width="6.44140625" style="19" customWidth="1"/>
    <col min="3582" max="3582" width="13.88671875" style="19" customWidth="1"/>
    <col min="3583" max="3583" width="14.33203125" style="19" customWidth="1"/>
    <col min="3584" max="3600" width="9.6640625" style="19"/>
    <col min="3601" max="3601" width="12" style="19" customWidth="1"/>
    <col min="3602" max="3602" width="12.77734375" style="19" customWidth="1"/>
    <col min="3603" max="3603" width="11.109375" style="19" customWidth="1"/>
    <col min="3604" max="3604" width="12" style="19" customWidth="1"/>
    <col min="3605" max="3605" width="9.6640625" style="19"/>
    <col min="3606" max="3606" width="15.33203125" style="19" customWidth="1"/>
    <col min="3607" max="3607" width="15.21875" style="19" customWidth="1"/>
    <col min="3608" max="3608" width="21.44140625" style="19" customWidth="1"/>
    <col min="3609" max="3624" width="9.6640625" style="19"/>
    <col min="3625" max="3626" width="13.44140625" style="19" customWidth="1"/>
    <col min="3627" max="3627" width="9.6640625" style="19"/>
    <col min="3628" max="3628" width="13.88671875" style="19" customWidth="1"/>
    <col min="3629" max="3629" width="10.6640625" style="19" customWidth="1"/>
    <col min="3630" max="3630" width="17.33203125" style="19" customWidth="1"/>
    <col min="3631" max="3632" width="12.6640625" style="19" customWidth="1"/>
    <col min="3633" max="3633" width="11.21875" style="19" customWidth="1"/>
    <col min="3634" max="3634" width="18.33203125" style="19" customWidth="1"/>
    <col min="3635" max="3635" width="12.88671875" style="19" customWidth="1"/>
    <col min="3636" max="3637" width="13.21875" style="19" customWidth="1"/>
    <col min="3638" max="3638" width="10.88671875" style="19" customWidth="1"/>
    <col min="3639" max="3639" width="11.109375" style="19" customWidth="1"/>
    <col min="3640" max="3640" width="15.21875" style="19" customWidth="1"/>
    <col min="3641" max="3641" width="9.6640625" style="19"/>
    <col min="3642" max="3642" width="11" style="19" customWidth="1"/>
    <col min="3643" max="3643" width="10.77734375" style="19" customWidth="1"/>
    <col min="3644" max="3644" width="11.44140625" style="19" customWidth="1"/>
    <col min="3645" max="3645" width="4" style="19" customWidth="1"/>
    <col min="3646" max="3836" width="9.6640625" style="19"/>
    <col min="3837" max="3837" width="6.44140625" style="19" customWidth="1"/>
    <col min="3838" max="3838" width="13.88671875" style="19" customWidth="1"/>
    <col min="3839" max="3839" width="14.33203125" style="19" customWidth="1"/>
    <col min="3840" max="3856" width="9.6640625" style="19"/>
    <col min="3857" max="3857" width="12" style="19" customWidth="1"/>
    <col min="3858" max="3858" width="12.77734375" style="19" customWidth="1"/>
    <col min="3859" max="3859" width="11.109375" style="19" customWidth="1"/>
    <col min="3860" max="3860" width="12" style="19" customWidth="1"/>
    <col min="3861" max="3861" width="9.6640625" style="19"/>
    <col min="3862" max="3862" width="15.33203125" style="19" customWidth="1"/>
    <col min="3863" max="3863" width="15.21875" style="19" customWidth="1"/>
    <col min="3864" max="3864" width="21.44140625" style="19" customWidth="1"/>
    <col min="3865" max="3880" width="9.6640625" style="19"/>
    <col min="3881" max="3882" width="13.44140625" style="19" customWidth="1"/>
    <col min="3883" max="3883" width="9.6640625" style="19"/>
    <col min="3884" max="3884" width="13.88671875" style="19" customWidth="1"/>
    <col min="3885" max="3885" width="10.6640625" style="19" customWidth="1"/>
    <col min="3886" max="3886" width="17.33203125" style="19" customWidth="1"/>
    <col min="3887" max="3888" width="12.6640625" style="19" customWidth="1"/>
    <col min="3889" max="3889" width="11.21875" style="19" customWidth="1"/>
    <col min="3890" max="3890" width="18.33203125" style="19" customWidth="1"/>
    <col min="3891" max="3891" width="12.88671875" style="19" customWidth="1"/>
    <col min="3892" max="3893" width="13.21875" style="19" customWidth="1"/>
    <col min="3894" max="3894" width="10.88671875" style="19" customWidth="1"/>
    <col min="3895" max="3895" width="11.109375" style="19" customWidth="1"/>
    <col min="3896" max="3896" width="15.21875" style="19" customWidth="1"/>
    <col min="3897" max="3897" width="9.6640625" style="19"/>
    <col min="3898" max="3898" width="11" style="19" customWidth="1"/>
    <col min="3899" max="3899" width="10.77734375" style="19" customWidth="1"/>
    <col min="3900" max="3900" width="11.44140625" style="19" customWidth="1"/>
    <col min="3901" max="3901" width="4" style="19" customWidth="1"/>
    <col min="3902" max="4092" width="9.6640625" style="19"/>
    <col min="4093" max="4093" width="6.44140625" style="19" customWidth="1"/>
    <col min="4094" max="4094" width="13.88671875" style="19" customWidth="1"/>
    <col min="4095" max="4095" width="14.33203125" style="19" customWidth="1"/>
    <col min="4096" max="4112" width="9.6640625" style="19"/>
    <col min="4113" max="4113" width="12" style="19" customWidth="1"/>
    <col min="4114" max="4114" width="12.77734375" style="19" customWidth="1"/>
    <col min="4115" max="4115" width="11.109375" style="19" customWidth="1"/>
    <col min="4116" max="4116" width="12" style="19" customWidth="1"/>
    <col min="4117" max="4117" width="9.6640625" style="19"/>
    <col min="4118" max="4118" width="15.33203125" style="19" customWidth="1"/>
    <col min="4119" max="4119" width="15.21875" style="19" customWidth="1"/>
    <col min="4120" max="4120" width="21.44140625" style="19" customWidth="1"/>
    <col min="4121" max="4136" width="9.6640625" style="19"/>
    <col min="4137" max="4138" width="13.44140625" style="19" customWidth="1"/>
    <col min="4139" max="4139" width="9.6640625" style="19"/>
    <col min="4140" max="4140" width="13.88671875" style="19" customWidth="1"/>
    <col min="4141" max="4141" width="10.6640625" style="19" customWidth="1"/>
    <col min="4142" max="4142" width="17.33203125" style="19" customWidth="1"/>
    <col min="4143" max="4144" width="12.6640625" style="19" customWidth="1"/>
    <col min="4145" max="4145" width="11.21875" style="19" customWidth="1"/>
    <col min="4146" max="4146" width="18.33203125" style="19" customWidth="1"/>
    <col min="4147" max="4147" width="12.88671875" style="19" customWidth="1"/>
    <col min="4148" max="4149" width="13.21875" style="19" customWidth="1"/>
    <col min="4150" max="4150" width="10.88671875" style="19" customWidth="1"/>
    <col min="4151" max="4151" width="11.109375" style="19" customWidth="1"/>
    <col min="4152" max="4152" width="15.21875" style="19" customWidth="1"/>
    <col min="4153" max="4153" width="9.6640625" style="19"/>
    <col min="4154" max="4154" width="11" style="19" customWidth="1"/>
    <col min="4155" max="4155" width="10.77734375" style="19" customWidth="1"/>
    <col min="4156" max="4156" width="11.44140625" style="19" customWidth="1"/>
    <col min="4157" max="4157" width="4" style="19" customWidth="1"/>
    <col min="4158" max="4348" width="9.6640625" style="19"/>
    <col min="4349" max="4349" width="6.44140625" style="19" customWidth="1"/>
    <col min="4350" max="4350" width="13.88671875" style="19" customWidth="1"/>
    <col min="4351" max="4351" width="14.33203125" style="19" customWidth="1"/>
    <col min="4352" max="4368" width="9.6640625" style="19"/>
    <col min="4369" max="4369" width="12" style="19" customWidth="1"/>
    <col min="4370" max="4370" width="12.77734375" style="19" customWidth="1"/>
    <col min="4371" max="4371" width="11.109375" style="19" customWidth="1"/>
    <col min="4372" max="4372" width="12" style="19" customWidth="1"/>
    <col min="4373" max="4373" width="9.6640625" style="19"/>
    <col min="4374" max="4374" width="15.33203125" style="19" customWidth="1"/>
    <col min="4375" max="4375" width="15.21875" style="19" customWidth="1"/>
    <col min="4376" max="4376" width="21.44140625" style="19" customWidth="1"/>
    <col min="4377" max="4392" width="9.6640625" style="19"/>
    <col min="4393" max="4394" width="13.44140625" style="19" customWidth="1"/>
    <col min="4395" max="4395" width="9.6640625" style="19"/>
    <col min="4396" max="4396" width="13.88671875" style="19" customWidth="1"/>
    <col min="4397" max="4397" width="10.6640625" style="19" customWidth="1"/>
    <col min="4398" max="4398" width="17.33203125" style="19" customWidth="1"/>
    <col min="4399" max="4400" width="12.6640625" style="19" customWidth="1"/>
    <col min="4401" max="4401" width="11.21875" style="19" customWidth="1"/>
    <col min="4402" max="4402" width="18.33203125" style="19" customWidth="1"/>
    <col min="4403" max="4403" width="12.88671875" style="19" customWidth="1"/>
    <col min="4404" max="4405" width="13.21875" style="19" customWidth="1"/>
    <col min="4406" max="4406" width="10.88671875" style="19" customWidth="1"/>
    <col min="4407" max="4407" width="11.109375" style="19" customWidth="1"/>
    <col min="4408" max="4408" width="15.21875" style="19" customWidth="1"/>
    <col min="4409" max="4409" width="9.6640625" style="19"/>
    <col min="4410" max="4410" width="11" style="19" customWidth="1"/>
    <col min="4411" max="4411" width="10.77734375" style="19" customWidth="1"/>
    <col min="4412" max="4412" width="11.44140625" style="19" customWidth="1"/>
    <col min="4413" max="4413" width="4" style="19" customWidth="1"/>
    <col min="4414" max="4604" width="9.6640625" style="19"/>
    <col min="4605" max="4605" width="6.44140625" style="19" customWidth="1"/>
    <col min="4606" max="4606" width="13.88671875" style="19" customWidth="1"/>
    <col min="4607" max="4607" width="14.33203125" style="19" customWidth="1"/>
    <col min="4608" max="4624" width="9.6640625" style="19"/>
    <col min="4625" max="4625" width="12" style="19" customWidth="1"/>
    <col min="4626" max="4626" width="12.77734375" style="19" customWidth="1"/>
    <col min="4627" max="4627" width="11.109375" style="19" customWidth="1"/>
    <col min="4628" max="4628" width="12" style="19" customWidth="1"/>
    <col min="4629" max="4629" width="9.6640625" style="19"/>
    <col min="4630" max="4630" width="15.33203125" style="19" customWidth="1"/>
    <col min="4631" max="4631" width="15.21875" style="19" customWidth="1"/>
    <col min="4632" max="4632" width="21.44140625" style="19" customWidth="1"/>
    <col min="4633" max="4648" width="9.6640625" style="19"/>
    <col min="4649" max="4650" width="13.44140625" style="19" customWidth="1"/>
    <col min="4651" max="4651" width="9.6640625" style="19"/>
    <col min="4652" max="4652" width="13.88671875" style="19" customWidth="1"/>
    <col min="4653" max="4653" width="10.6640625" style="19" customWidth="1"/>
    <col min="4654" max="4654" width="17.33203125" style="19" customWidth="1"/>
    <col min="4655" max="4656" width="12.6640625" style="19" customWidth="1"/>
    <col min="4657" max="4657" width="11.21875" style="19" customWidth="1"/>
    <col min="4658" max="4658" width="18.33203125" style="19" customWidth="1"/>
    <col min="4659" max="4659" width="12.88671875" style="19" customWidth="1"/>
    <col min="4660" max="4661" width="13.21875" style="19" customWidth="1"/>
    <col min="4662" max="4662" width="10.88671875" style="19" customWidth="1"/>
    <col min="4663" max="4663" width="11.109375" style="19" customWidth="1"/>
    <col min="4664" max="4664" width="15.21875" style="19" customWidth="1"/>
    <col min="4665" max="4665" width="9.6640625" style="19"/>
    <col min="4666" max="4666" width="11" style="19" customWidth="1"/>
    <col min="4667" max="4667" width="10.77734375" style="19" customWidth="1"/>
    <col min="4668" max="4668" width="11.44140625" style="19" customWidth="1"/>
    <col min="4669" max="4669" width="4" style="19" customWidth="1"/>
    <col min="4670" max="4860" width="9.6640625" style="19"/>
    <col min="4861" max="4861" width="6.44140625" style="19" customWidth="1"/>
    <col min="4862" max="4862" width="13.88671875" style="19" customWidth="1"/>
    <col min="4863" max="4863" width="14.33203125" style="19" customWidth="1"/>
    <col min="4864" max="4880" width="9.6640625" style="19"/>
    <col min="4881" max="4881" width="12" style="19" customWidth="1"/>
    <col min="4882" max="4882" width="12.77734375" style="19" customWidth="1"/>
    <col min="4883" max="4883" width="11.109375" style="19" customWidth="1"/>
    <col min="4884" max="4884" width="12" style="19" customWidth="1"/>
    <col min="4885" max="4885" width="9.6640625" style="19"/>
    <col min="4886" max="4886" width="15.33203125" style="19" customWidth="1"/>
    <col min="4887" max="4887" width="15.21875" style="19" customWidth="1"/>
    <col min="4888" max="4888" width="21.44140625" style="19" customWidth="1"/>
    <col min="4889" max="4904" width="9.6640625" style="19"/>
    <col min="4905" max="4906" width="13.44140625" style="19" customWidth="1"/>
    <col min="4907" max="4907" width="9.6640625" style="19"/>
    <col min="4908" max="4908" width="13.88671875" style="19" customWidth="1"/>
    <col min="4909" max="4909" width="10.6640625" style="19" customWidth="1"/>
    <col min="4910" max="4910" width="17.33203125" style="19" customWidth="1"/>
    <col min="4911" max="4912" width="12.6640625" style="19" customWidth="1"/>
    <col min="4913" max="4913" width="11.21875" style="19" customWidth="1"/>
    <col min="4914" max="4914" width="18.33203125" style="19" customWidth="1"/>
    <col min="4915" max="4915" width="12.88671875" style="19" customWidth="1"/>
    <col min="4916" max="4917" width="13.21875" style="19" customWidth="1"/>
    <col min="4918" max="4918" width="10.88671875" style="19" customWidth="1"/>
    <col min="4919" max="4919" width="11.109375" style="19" customWidth="1"/>
    <col min="4920" max="4920" width="15.21875" style="19" customWidth="1"/>
    <col min="4921" max="4921" width="9.6640625" style="19"/>
    <col min="4922" max="4922" width="11" style="19" customWidth="1"/>
    <col min="4923" max="4923" width="10.77734375" style="19" customWidth="1"/>
    <col min="4924" max="4924" width="11.44140625" style="19" customWidth="1"/>
    <col min="4925" max="4925" width="4" style="19" customWidth="1"/>
    <col min="4926" max="5116" width="9.6640625" style="19"/>
    <col min="5117" max="5117" width="6.44140625" style="19" customWidth="1"/>
    <col min="5118" max="5118" width="13.88671875" style="19" customWidth="1"/>
    <col min="5119" max="5119" width="14.33203125" style="19" customWidth="1"/>
    <col min="5120" max="5136" width="9.6640625" style="19"/>
    <col min="5137" max="5137" width="12" style="19" customWidth="1"/>
    <col min="5138" max="5138" width="12.77734375" style="19" customWidth="1"/>
    <col min="5139" max="5139" width="11.109375" style="19" customWidth="1"/>
    <col min="5140" max="5140" width="12" style="19" customWidth="1"/>
    <col min="5141" max="5141" width="9.6640625" style="19"/>
    <col min="5142" max="5142" width="15.33203125" style="19" customWidth="1"/>
    <col min="5143" max="5143" width="15.21875" style="19" customWidth="1"/>
    <col min="5144" max="5144" width="21.44140625" style="19" customWidth="1"/>
    <col min="5145" max="5160" width="9.6640625" style="19"/>
    <col min="5161" max="5162" width="13.44140625" style="19" customWidth="1"/>
    <col min="5163" max="5163" width="9.6640625" style="19"/>
    <col min="5164" max="5164" width="13.88671875" style="19" customWidth="1"/>
    <col min="5165" max="5165" width="10.6640625" style="19" customWidth="1"/>
    <col min="5166" max="5166" width="17.33203125" style="19" customWidth="1"/>
    <col min="5167" max="5168" width="12.6640625" style="19" customWidth="1"/>
    <col min="5169" max="5169" width="11.21875" style="19" customWidth="1"/>
    <col min="5170" max="5170" width="18.33203125" style="19" customWidth="1"/>
    <col min="5171" max="5171" width="12.88671875" style="19" customWidth="1"/>
    <col min="5172" max="5173" width="13.21875" style="19" customWidth="1"/>
    <col min="5174" max="5174" width="10.88671875" style="19" customWidth="1"/>
    <col min="5175" max="5175" width="11.109375" style="19" customWidth="1"/>
    <col min="5176" max="5176" width="15.21875" style="19" customWidth="1"/>
    <col min="5177" max="5177" width="9.6640625" style="19"/>
    <col min="5178" max="5178" width="11" style="19" customWidth="1"/>
    <col min="5179" max="5179" width="10.77734375" style="19" customWidth="1"/>
    <col min="5180" max="5180" width="11.44140625" style="19" customWidth="1"/>
    <col min="5181" max="5181" width="4" style="19" customWidth="1"/>
    <col min="5182" max="5372" width="9.6640625" style="19"/>
    <col min="5373" max="5373" width="6.44140625" style="19" customWidth="1"/>
    <col min="5374" max="5374" width="13.88671875" style="19" customWidth="1"/>
    <col min="5375" max="5375" width="14.33203125" style="19" customWidth="1"/>
    <col min="5376" max="5392" width="9.6640625" style="19"/>
    <col min="5393" max="5393" width="12" style="19" customWidth="1"/>
    <col min="5394" max="5394" width="12.77734375" style="19" customWidth="1"/>
    <col min="5395" max="5395" width="11.109375" style="19" customWidth="1"/>
    <col min="5396" max="5396" width="12" style="19" customWidth="1"/>
    <col min="5397" max="5397" width="9.6640625" style="19"/>
    <col min="5398" max="5398" width="15.33203125" style="19" customWidth="1"/>
    <col min="5399" max="5399" width="15.21875" style="19" customWidth="1"/>
    <col min="5400" max="5400" width="21.44140625" style="19" customWidth="1"/>
    <col min="5401" max="5416" width="9.6640625" style="19"/>
    <col min="5417" max="5418" width="13.44140625" style="19" customWidth="1"/>
    <col min="5419" max="5419" width="9.6640625" style="19"/>
    <col min="5420" max="5420" width="13.88671875" style="19" customWidth="1"/>
    <col min="5421" max="5421" width="10.6640625" style="19" customWidth="1"/>
    <col min="5422" max="5422" width="17.33203125" style="19" customWidth="1"/>
    <col min="5423" max="5424" width="12.6640625" style="19" customWidth="1"/>
    <col min="5425" max="5425" width="11.21875" style="19" customWidth="1"/>
    <col min="5426" max="5426" width="18.33203125" style="19" customWidth="1"/>
    <col min="5427" max="5427" width="12.88671875" style="19" customWidth="1"/>
    <col min="5428" max="5429" width="13.21875" style="19" customWidth="1"/>
    <col min="5430" max="5430" width="10.88671875" style="19" customWidth="1"/>
    <col min="5431" max="5431" width="11.109375" style="19" customWidth="1"/>
    <col min="5432" max="5432" width="15.21875" style="19" customWidth="1"/>
    <col min="5433" max="5433" width="9.6640625" style="19"/>
    <col min="5434" max="5434" width="11" style="19" customWidth="1"/>
    <col min="5435" max="5435" width="10.77734375" style="19" customWidth="1"/>
    <col min="5436" max="5436" width="11.44140625" style="19" customWidth="1"/>
    <col min="5437" max="5437" width="4" style="19" customWidth="1"/>
    <col min="5438" max="5628" width="9.6640625" style="19"/>
    <col min="5629" max="5629" width="6.44140625" style="19" customWidth="1"/>
    <col min="5630" max="5630" width="13.88671875" style="19" customWidth="1"/>
    <col min="5631" max="5631" width="14.33203125" style="19" customWidth="1"/>
    <col min="5632" max="5648" width="9.6640625" style="19"/>
    <col min="5649" max="5649" width="12" style="19" customWidth="1"/>
    <col min="5650" max="5650" width="12.77734375" style="19" customWidth="1"/>
    <col min="5651" max="5651" width="11.109375" style="19" customWidth="1"/>
    <col min="5652" max="5652" width="12" style="19" customWidth="1"/>
    <col min="5653" max="5653" width="9.6640625" style="19"/>
    <col min="5654" max="5654" width="15.33203125" style="19" customWidth="1"/>
    <col min="5655" max="5655" width="15.21875" style="19" customWidth="1"/>
    <col min="5656" max="5656" width="21.44140625" style="19" customWidth="1"/>
    <col min="5657" max="5672" width="9.6640625" style="19"/>
    <col min="5673" max="5674" width="13.44140625" style="19" customWidth="1"/>
    <col min="5675" max="5675" width="9.6640625" style="19"/>
    <col min="5676" max="5676" width="13.88671875" style="19" customWidth="1"/>
    <col min="5677" max="5677" width="10.6640625" style="19" customWidth="1"/>
    <col min="5678" max="5678" width="17.33203125" style="19" customWidth="1"/>
    <col min="5679" max="5680" width="12.6640625" style="19" customWidth="1"/>
    <col min="5681" max="5681" width="11.21875" style="19" customWidth="1"/>
    <col min="5682" max="5682" width="18.33203125" style="19" customWidth="1"/>
    <col min="5683" max="5683" width="12.88671875" style="19" customWidth="1"/>
    <col min="5684" max="5685" width="13.21875" style="19" customWidth="1"/>
    <col min="5686" max="5686" width="10.88671875" style="19" customWidth="1"/>
    <col min="5687" max="5687" width="11.109375" style="19" customWidth="1"/>
    <col min="5688" max="5688" width="15.21875" style="19" customWidth="1"/>
    <col min="5689" max="5689" width="9.6640625" style="19"/>
    <col min="5690" max="5690" width="11" style="19" customWidth="1"/>
    <col min="5691" max="5691" width="10.77734375" style="19" customWidth="1"/>
    <col min="5692" max="5692" width="11.44140625" style="19" customWidth="1"/>
    <col min="5693" max="5693" width="4" style="19" customWidth="1"/>
    <col min="5694" max="5884" width="9.6640625" style="19"/>
    <col min="5885" max="5885" width="6.44140625" style="19" customWidth="1"/>
    <col min="5886" max="5886" width="13.88671875" style="19" customWidth="1"/>
    <col min="5887" max="5887" width="14.33203125" style="19" customWidth="1"/>
    <col min="5888" max="5904" width="9.6640625" style="19"/>
    <col min="5905" max="5905" width="12" style="19" customWidth="1"/>
    <col min="5906" max="5906" width="12.77734375" style="19" customWidth="1"/>
    <col min="5907" max="5907" width="11.109375" style="19" customWidth="1"/>
    <col min="5908" max="5908" width="12" style="19" customWidth="1"/>
    <col min="5909" max="5909" width="9.6640625" style="19"/>
    <col min="5910" max="5910" width="15.33203125" style="19" customWidth="1"/>
    <col min="5911" max="5911" width="15.21875" style="19" customWidth="1"/>
    <col min="5912" max="5912" width="21.44140625" style="19" customWidth="1"/>
    <col min="5913" max="5928" width="9.6640625" style="19"/>
    <col min="5929" max="5930" width="13.44140625" style="19" customWidth="1"/>
    <col min="5931" max="5931" width="9.6640625" style="19"/>
    <col min="5932" max="5932" width="13.88671875" style="19" customWidth="1"/>
    <col min="5933" max="5933" width="10.6640625" style="19" customWidth="1"/>
    <col min="5934" max="5934" width="17.33203125" style="19" customWidth="1"/>
    <col min="5935" max="5936" width="12.6640625" style="19" customWidth="1"/>
    <col min="5937" max="5937" width="11.21875" style="19" customWidth="1"/>
    <col min="5938" max="5938" width="18.33203125" style="19" customWidth="1"/>
    <col min="5939" max="5939" width="12.88671875" style="19" customWidth="1"/>
    <col min="5940" max="5941" width="13.21875" style="19" customWidth="1"/>
    <col min="5942" max="5942" width="10.88671875" style="19" customWidth="1"/>
    <col min="5943" max="5943" width="11.109375" style="19" customWidth="1"/>
    <col min="5944" max="5944" width="15.21875" style="19" customWidth="1"/>
    <col min="5945" max="5945" width="9.6640625" style="19"/>
    <col min="5946" max="5946" width="11" style="19" customWidth="1"/>
    <col min="5947" max="5947" width="10.77734375" style="19" customWidth="1"/>
    <col min="5948" max="5948" width="11.44140625" style="19" customWidth="1"/>
    <col min="5949" max="5949" width="4" style="19" customWidth="1"/>
    <col min="5950" max="6140" width="9.6640625" style="19"/>
    <col min="6141" max="6141" width="6.44140625" style="19" customWidth="1"/>
    <col min="6142" max="6142" width="13.88671875" style="19" customWidth="1"/>
    <col min="6143" max="6143" width="14.33203125" style="19" customWidth="1"/>
    <col min="6144" max="6160" width="9.6640625" style="19"/>
    <col min="6161" max="6161" width="12" style="19" customWidth="1"/>
    <col min="6162" max="6162" width="12.77734375" style="19" customWidth="1"/>
    <col min="6163" max="6163" width="11.109375" style="19" customWidth="1"/>
    <col min="6164" max="6164" width="12" style="19" customWidth="1"/>
    <col min="6165" max="6165" width="9.6640625" style="19"/>
    <col min="6166" max="6166" width="15.33203125" style="19" customWidth="1"/>
    <col min="6167" max="6167" width="15.21875" style="19" customWidth="1"/>
    <col min="6168" max="6168" width="21.44140625" style="19" customWidth="1"/>
    <col min="6169" max="6184" width="9.6640625" style="19"/>
    <col min="6185" max="6186" width="13.44140625" style="19" customWidth="1"/>
    <col min="6187" max="6187" width="9.6640625" style="19"/>
    <col min="6188" max="6188" width="13.88671875" style="19" customWidth="1"/>
    <col min="6189" max="6189" width="10.6640625" style="19" customWidth="1"/>
    <col min="6190" max="6190" width="17.33203125" style="19" customWidth="1"/>
    <col min="6191" max="6192" width="12.6640625" style="19" customWidth="1"/>
    <col min="6193" max="6193" width="11.21875" style="19" customWidth="1"/>
    <col min="6194" max="6194" width="18.33203125" style="19" customWidth="1"/>
    <col min="6195" max="6195" width="12.88671875" style="19" customWidth="1"/>
    <col min="6196" max="6197" width="13.21875" style="19" customWidth="1"/>
    <col min="6198" max="6198" width="10.88671875" style="19" customWidth="1"/>
    <col min="6199" max="6199" width="11.109375" style="19" customWidth="1"/>
    <col min="6200" max="6200" width="15.21875" style="19" customWidth="1"/>
    <col min="6201" max="6201" width="9.6640625" style="19"/>
    <col min="6202" max="6202" width="11" style="19" customWidth="1"/>
    <col min="6203" max="6203" width="10.77734375" style="19" customWidth="1"/>
    <col min="6204" max="6204" width="11.44140625" style="19" customWidth="1"/>
    <col min="6205" max="6205" width="4" style="19" customWidth="1"/>
    <col min="6206" max="6396" width="9.6640625" style="19"/>
    <col min="6397" max="6397" width="6.44140625" style="19" customWidth="1"/>
    <col min="6398" max="6398" width="13.88671875" style="19" customWidth="1"/>
    <col min="6399" max="6399" width="14.33203125" style="19" customWidth="1"/>
    <col min="6400" max="6416" width="9.6640625" style="19"/>
    <col min="6417" max="6417" width="12" style="19" customWidth="1"/>
    <col min="6418" max="6418" width="12.77734375" style="19" customWidth="1"/>
    <col min="6419" max="6419" width="11.109375" style="19" customWidth="1"/>
    <col min="6420" max="6420" width="12" style="19" customWidth="1"/>
    <col min="6421" max="6421" width="9.6640625" style="19"/>
    <col min="6422" max="6422" width="15.33203125" style="19" customWidth="1"/>
    <col min="6423" max="6423" width="15.21875" style="19" customWidth="1"/>
    <col min="6424" max="6424" width="21.44140625" style="19" customWidth="1"/>
    <col min="6425" max="6440" width="9.6640625" style="19"/>
    <col min="6441" max="6442" width="13.44140625" style="19" customWidth="1"/>
    <col min="6443" max="6443" width="9.6640625" style="19"/>
    <col min="6444" max="6444" width="13.88671875" style="19" customWidth="1"/>
    <col min="6445" max="6445" width="10.6640625" style="19" customWidth="1"/>
    <col min="6446" max="6446" width="17.33203125" style="19" customWidth="1"/>
    <col min="6447" max="6448" width="12.6640625" style="19" customWidth="1"/>
    <col min="6449" max="6449" width="11.21875" style="19" customWidth="1"/>
    <col min="6450" max="6450" width="18.33203125" style="19" customWidth="1"/>
    <col min="6451" max="6451" width="12.88671875" style="19" customWidth="1"/>
    <col min="6452" max="6453" width="13.21875" style="19" customWidth="1"/>
    <col min="6454" max="6454" width="10.88671875" style="19" customWidth="1"/>
    <col min="6455" max="6455" width="11.109375" style="19" customWidth="1"/>
    <col min="6456" max="6456" width="15.21875" style="19" customWidth="1"/>
    <col min="6457" max="6457" width="9.6640625" style="19"/>
    <col min="6458" max="6458" width="11" style="19" customWidth="1"/>
    <col min="6459" max="6459" width="10.77734375" style="19" customWidth="1"/>
    <col min="6460" max="6460" width="11.44140625" style="19" customWidth="1"/>
    <col min="6461" max="6461" width="4" style="19" customWidth="1"/>
    <col min="6462" max="6652" width="9.6640625" style="19"/>
    <col min="6653" max="6653" width="6.44140625" style="19" customWidth="1"/>
    <col min="6654" max="6654" width="13.88671875" style="19" customWidth="1"/>
    <col min="6655" max="6655" width="14.33203125" style="19" customWidth="1"/>
    <col min="6656" max="6672" width="9.6640625" style="19"/>
    <col min="6673" max="6673" width="12" style="19" customWidth="1"/>
    <col min="6674" max="6674" width="12.77734375" style="19" customWidth="1"/>
    <col min="6675" max="6675" width="11.109375" style="19" customWidth="1"/>
    <col min="6676" max="6676" width="12" style="19" customWidth="1"/>
    <col min="6677" max="6677" width="9.6640625" style="19"/>
    <col min="6678" max="6678" width="15.33203125" style="19" customWidth="1"/>
    <col min="6679" max="6679" width="15.21875" style="19" customWidth="1"/>
    <col min="6680" max="6680" width="21.44140625" style="19" customWidth="1"/>
    <col min="6681" max="6696" width="9.6640625" style="19"/>
    <col min="6697" max="6698" width="13.44140625" style="19" customWidth="1"/>
    <col min="6699" max="6699" width="9.6640625" style="19"/>
    <col min="6700" max="6700" width="13.88671875" style="19" customWidth="1"/>
    <col min="6701" max="6701" width="10.6640625" style="19" customWidth="1"/>
    <col min="6702" max="6702" width="17.33203125" style="19" customWidth="1"/>
    <col min="6703" max="6704" width="12.6640625" style="19" customWidth="1"/>
    <col min="6705" max="6705" width="11.21875" style="19" customWidth="1"/>
    <col min="6706" max="6706" width="18.33203125" style="19" customWidth="1"/>
    <col min="6707" max="6707" width="12.88671875" style="19" customWidth="1"/>
    <col min="6708" max="6709" width="13.21875" style="19" customWidth="1"/>
    <col min="6710" max="6710" width="10.88671875" style="19" customWidth="1"/>
    <col min="6711" max="6711" width="11.109375" style="19" customWidth="1"/>
    <col min="6712" max="6712" width="15.21875" style="19" customWidth="1"/>
    <col min="6713" max="6713" width="9.6640625" style="19"/>
    <col min="6714" max="6714" width="11" style="19" customWidth="1"/>
    <col min="6715" max="6715" width="10.77734375" style="19" customWidth="1"/>
    <col min="6716" max="6716" width="11.44140625" style="19" customWidth="1"/>
    <col min="6717" max="6717" width="4" style="19" customWidth="1"/>
    <col min="6718" max="6908" width="9.6640625" style="19"/>
    <col min="6909" max="6909" width="6.44140625" style="19" customWidth="1"/>
    <col min="6910" max="6910" width="13.88671875" style="19" customWidth="1"/>
    <col min="6911" max="6911" width="14.33203125" style="19" customWidth="1"/>
    <col min="6912" max="6928" width="9.6640625" style="19"/>
    <col min="6929" max="6929" width="12" style="19" customWidth="1"/>
    <col min="6930" max="6930" width="12.77734375" style="19" customWidth="1"/>
    <col min="6931" max="6931" width="11.109375" style="19" customWidth="1"/>
    <col min="6932" max="6932" width="12" style="19" customWidth="1"/>
    <col min="6933" max="6933" width="9.6640625" style="19"/>
    <col min="6934" max="6934" width="15.33203125" style="19" customWidth="1"/>
    <col min="6935" max="6935" width="15.21875" style="19" customWidth="1"/>
    <col min="6936" max="6936" width="21.44140625" style="19" customWidth="1"/>
    <col min="6937" max="6952" width="9.6640625" style="19"/>
    <col min="6953" max="6954" width="13.44140625" style="19" customWidth="1"/>
    <col min="6955" max="6955" width="9.6640625" style="19"/>
    <col min="6956" max="6956" width="13.88671875" style="19" customWidth="1"/>
    <col min="6957" max="6957" width="10.6640625" style="19" customWidth="1"/>
    <col min="6958" max="6958" width="17.33203125" style="19" customWidth="1"/>
    <col min="6959" max="6960" width="12.6640625" style="19" customWidth="1"/>
    <col min="6961" max="6961" width="11.21875" style="19" customWidth="1"/>
    <col min="6962" max="6962" width="18.33203125" style="19" customWidth="1"/>
    <col min="6963" max="6963" width="12.88671875" style="19" customWidth="1"/>
    <col min="6964" max="6965" width="13.21875" style="19" customWidth="1"/>
    <col min="6966" max="6966" width="10.88671875" style="19" customWidth="1"/>
    <col min="6967" max="6967" width="11.109375" style="19" customWidth="1"/>
    <col min="6968" max="6968" width="15.21875" style="19" customWidth="1"/>
    <col min="6969" max="6969" width="9.6640625" style="19"/>
    <col min="6970" max="6970" width="11" style="19" customWidth="1"/>
    <col min="6971" max="6971" width="10.77734375" style="19" customWidth="1"/>
    <col min="6972" max="6972" width="11.44140625" style="19" customWidth="1"/>
    <col min="6973" max="6973" width="4" style="19" customWidth="1"/>
    <col min="6974" max="7164" width="9.6640625" style="19"/>
    <col min="7165" max="7165" width="6.44140625" style="19" customWidth="1"/>
    <col min="7166" max="7166" width="13.88671875" style="19" customWidth="1"/>
    <col min="7167" max="7167" width="14.33203125" style="19" customWidth="1"/>
    <col min="7168" max="7184" width="9.6640625" style="19"/>
    <col min="7185" max="7185" width="12" style="19" customWidth="1"/>
    <col min="7186" max="7186" width="12.77734375" style="19" customWidth="1"/>
    <col min="7187" max="7187" width="11.109375" style="19" customWidth="1"/>
    <col min="7188" max="7188" width="12" style="19" customWidth="1"/>
    <col min="7189" max="7189" width="9.6640625" style="19"/>
    <col min="7190" max="7190" width="15.33203125" style="19" customWidth="1"/>
    <col min="7191" max="7191" width="15.21875" style="19" customWidth="1"/>
    <col min="7192" max="7192" width="21.44140625" style="19" customWidth="1"/>
    <col min="7193" max="7208" width="9.6640625" style="19"/>
    <col min="7209" max="7210" width="13.44140625" style="19" customWidth="1"/>
    <col min="7211" max="7211" width="9.6640625" style="19"/>
    <col min="7212" max="7212" width="13.88671875" style="19" customWidth="1"/>
    <col min="7213" max="7213" width="10.6640625" style="19" customWidth="1"/>
    <col min="7214" max="7214" width="17.33203125" style="19" customWidth="1"/>
    <col min="7215" max="7216" width="12.6640625" style="19" customWidth="1"/>
    <col min="7217" max="7217" width="11.21875" style="19" customWidth="1"/>
    <col min="7218" max="7218" width="18.33203125" style="19" customWidth="1"/>
    <col min="7219" max="7219" width="12.88671875" style="19" customWidth="1"/>
    <col min="7220" max="7221" width="13.21875" style="19" customWidth="1"/>
    <col min="7222" max="7222" width="10.88671875" style="19" customWidth="1"/>
    <col min="7223" max="7223" width="11.109375" style="19" customWidth="1"/>
    <col min="7224" max="7224" width="15.21875" style="19" customWidth="1"/>
    <col min="7225" max="7225" width="9.6640625" style="19"/>
    <col min="7226" max="7226" width="11" style="19" customWidth="1"/>
    <col min="7227" max="7227" width="10.77734375" style="19" customWidth="1"/>
    <col min="7228" max="7228" width="11.44140625" style="19" customWidth="1"/>
    <col min="7229" max="7229" width="4" style="19" customWidth="1"/>
    <col min="7230" max="7420" width="9.6640625" style="19"/>
    <col min="7421" max="7421" width="6.44140625" style="19" customWidth="1"/>
    <col min="7422" max="7422" width="13.88671875" style="19" customWidth="1"/>
    <col min="7423" max="7423" width="14.33203125" style="19" customWidth="1"/>
    <col min="7424" max="7440" width="9.6640625" style="19"/>
    <col min="7441" max="7441" width="12" style="19" customWidth="1"/>
    <col min="7442" max="7442" width="12.77734375" style="19" customWidth="1"/>
    <col min="7443" max="7443" width="11.109375" style="19" customWidth="1"/>
    <col min="7444" max="7444" width="12" style="19" customWidth="1"/>
    <col min="7445" max="7445" width="9.6640625" style="19"/>
    <col min="7446" max="7446" width="15.33203125" style="19" customWidth="1"/>
    <col min="7447" max="7447" width="15.21875" style="19" customWidth="1"/>
    <col min="7448" max="7448" width="21.44140625" style="19" customWidth="1"/>
    <col min="7449" max="7464" width="9.6640625" style="19"/>
    <col min="7465" max="7466" width="13.44140625" style="19" customWidth="1"/>
    <col min="7467" max="7467" width="9.6640625" style="19"/>
    <col min="7468" max="7468" width="13.88671875" style="19" customWidth="1"/>
    <col min="7469" max="7469" width="10.6640625" style="19" customWidth="1"/>
    <col min="7470" max="7470" width="17.33203125" style="19" customWidth="1"/>
    <col min="7471" max="7472" width="12.6640625" style="19" customWidth="1"/>
    <col min="7473" max="7473" width="11.21875" style="19" customWidth="1"/>
    <col min="7474" max="7474" width="18.33203125" style="19" customWidth="1"/>
    <col min="7475" max="7475" width="12.88671875" style="19" customWidth="1"/>
    <col min="7476" max="7477" width="13.21875" style="19" customWidth="1"/>
    <col min="7478" max="7478" width="10.88671875" style="19" customWidth="1"/>
    <col min="7479" max="7479" width="11.109375" style="19" customWidth="1"/>
    <col min="7480" max="7480" width="15.21875" style="19" customWidth="1"/>
    <col min="7481" max="7481" width="9.6640625" style="19"/>
    <col min="7482" max="7482" width="11" style="19" customWidth="1"/>
    <col min="7483" max="7483" width="10.77734375" style="19" customWidth="1"/>
    <col min="7484" max="7484" width="11.44140625" style="19" customWidth="1"/>
    <col min="7485" max="7485" width="4" style="19" customWidth="1"/>
    <col min="7486" max="7676" width="9.6640625" style="19"/>
    <col min="7677" max="7677" width="6.44140625" style="19" customWidth="1"/>
    <col min="7678" max="7678" width="13.88671875" style="19" customWidth="1"/>
    <col min="7679" max="7679" width="14.33203125" style="19" customWidth="1"/>
    <col min="7680" max="7696" width="9.6640625" style="19"/>
    <col min="7697" max="7697" width="12" style="19" customWidth="1"/>
    <col min="7698" max="7698" width="12.77734375" style="19" customWidth="1"/>
    <col min="7699" max="7699" width="11.109375" style="19" customWidth="1"/>
    <col min="7700" max="7700" width="12" style="19" customWidth="1"/>
    <col min="7701" max="7701" width="9.6640625" style="19"/>
    <col min="7702" max="7702" width="15.33203125" style="19" customWidth="1"/>
    <col min="7703" max="7703" width="15.21875" style="19" customWidth="1"/>
    <col min="7704" max="7704" width="21.44140625" style="19" customWidth="1"/>
    <col min="7705" max="7720" width="9.6640625" style="19"/>
    <col min="7721" max="7722" width="13.44140625" style="19" customWidth="1"/>
    <col min="7723" max="7723" width="9.6640625" style="19"/>
    <col min="7724" max="7724" width="13.88671875" style="19" customWidth="1"/>
    <col min="7725" max="7725" width="10.6640625" style="19" customWidth="1"/>
    <col min="7726" max="7726" width="17.33203125" style="19" customWidth="1"/>
    <col min="7727" max="7728" width="12.6640625" style="19" customWidth="1"/>
    <col min="7729" max="7729" width="11.21875" style="19" customWidth="1"/>
    <col min="7730" max="7730" width="18.33203125" style="19" customWidth="1"/>
    <col min="7731" max="7731" width="12.88671875" style="19" customWidth="1"/>
    <col min="7732" max="7733" width="13.21875" style="19" customWidth="1"/>
    <col min="7734" max="7734" width="10.88671875" style="19" customWidth="1"/>
    <col min="7735" max="7735" width="11.109375" style="19" customWidth="1"/>
    <col min="7736" max="7736" width="15.21875" style="19" customWidth="1"/>
    <col min="7737" max="7737" width="9.6640625" style="19"/>
    <col min="7738" max="7738" width="11" style="19" customWidth="1"/>
    <col min="7739" max="7739" width="10.77734375" style="19" customWidth="1"/>
    <col min="7740" max="7740" width="11.44140625" style="19" customWidth="1"/>
    <col min="7741" max="7741" width="4" style="19" customWidth="1"/>
    <col min="7742" max="7932" width="9.6640625" style="19"/>
    <col min="7933" max="7933" width="6.44140625" style="19" customWidth="1"/>
    <col min="7934" max="7934" width="13.88671875" style="19" customWidth="1"/>
    <col min="7935" max="7935" width="14.33203125" style="19" customWidth="1"/>
    <col min="7936" max="7952" width="9.6640625" style="19"/>
    <col min="7953" max="7953" width="12" style="19" customWidth="1"/>
    <col min="7954" max="7954" width="12.77734375" style="19" customWidth="1"/>
    <col min="7955" max="7955" width="11.109375" style="19" customWidth="1"/>
    <col min="7956" max="7956" width="12" style="19" customWidth="1"/>
    <col min="7957" max="7957" width="9.6640625" style="19"/>
    <col min="7958" max="7958" width="15.33203125" style="19" customWidth="1"/>
    <col min="7959" max="7959" width="15.21875" style="19" customWidth="1"/>
    <col min="7960" max="7960" width="21.44140625" style="19" customWidth="1"/>
    <col min="7961" max="7976" width="9.6640625" style="19"/>
    <col min="7977" max="7978" width="13.44140625" style="19" customWidth="1"/>
    <col min="7979" max="7979" width="9.6640625" style="19"/>
    <col min="7980" max="7980" width="13.88671875" style="19" customWidth="1"/>
    <col min="7981" max="7981" width="10.6640625" style="19" customWidth="1"/>
    <col min="7982" max="7982" width="17.33203125" style="19" customWidth="1"/>
    <col min="7983" max="7984" width="12.6640625" style="19" customWidth="1"/>
    <col min="7985" max="7985" width="11.21875" style="19" customWidth="1"/>
    <col min="7986" max="7986" width="18.33203125" style="19" customWidth="1"/>
    <col min="7987" max="7987" width="12.88671875" style="19" customWidth="1"/>
    <col min="7988" max="7989" width="13.21875" style="19" customWidth="1"/>
    <col min="7990" max="7990" width="10.88671875" style="19" customWidth="1"/>
    <col min="7991" max="7991" width="11.109375" style="19" customWidth="1"/>
    <col min="7992" max="7992" width="15.21875" style="19" customWidth="1"/>
    <col min="7993" max="7993" width="9.6640625" style="19"/>
    <col min="7994" max="7994" width="11" style="19" customWidth="1"/>
    <col min="7995" max="7995" width="10.77734375" style="19" customWidth="1"/>
    <col min="7996" max="7996" width="11.44140625" style="19" customWidth="1"/>
    <col min="7997" max="7997" width="4" style="19" customWidth="1"/>
    <col min="7998" max="8188" width="9.6640625" style="19"/>
    <col min="8189" max="8189" width="6.44140625" style="19" customWidth="1"/>
    <col min="8190" max="8190" width="13.88671875" style="19" customWidth="1"/>
    <col min="8191" max="8191" width="14.33203125" style="19" customWidth="1"/>
    <col min="8192" max="8208" width="9.6640625" style="19"/>
    <col min="8209" max="8209" width="12" style="19" customWidth="1"/>
    <col min="8210" max="8210" width="12.77734375" style="19" customWidth="1"/>
    <col min="8211" max="8211" width="11.109375" style="19" customWidth="1"/>
    <col min="8212" max="8212" width="12" style="19" customWidth="1"/>
    <col min="8213" max="8213" width="9.6640625" style="19"/>
    <col min="8214" max="8214" width="15.33203125" style="19" customWidth="1"/>
    <col min="8215" max="8215" width="15.21875" style="19" customWidth="1"/>
    <col min="8216" max="8216" width="21.44140625" style="19" customWidth="1"/>
    <col min="8217" max="8232" width="9.6640625" style="19"/>
    <col min="8233" max="8234" width="13.44140625" style="19" customWidth="1"/>
    <col min="8235" max="8235" width="9.6640625" style="19"/>
    <col min="8236" max="8236" width="13.88671875" style="19" customWidth="1"/>
    <col min="8237" max="8237" width="10.6640625" style="19" customWidth="1"/>
    <col min="8238" max="8238" width="17.33203125" style="19" customWidth="1"/>
    <col min="8239" max="8240" width="12.6640625" style="19" customWidth="1"/>
    <col min="8241" max="8241" width="11.21875" style="19" customWidth="1"/>
    <col min="8242" max="8242" width="18.33203125" style="19" customWidth="1"/>
    <col min="8243" max="8243" width="12.88671875" style="19" customWidth="1"/>
    <col min="8244" max="8245" width="13.21875" style="19" customWidth="1"/>
    <col min="8246" max="8246" width="10.88671875" style="19" customWidth="1"/>
    <col min="8247" max="8247" width="11.109375" style="19" customWidth="1"/>
    <col min="8248" max="8248" width="15.21875" style="19" customWidth="1"/>
    <col min="8249" max="8249" width="9.6640625" style="19"/>
    <col min="8250" max="8250" width="11" style="19" customWidth="1"/>
    <col min="8251" max="8251" width="10.77734375" style="19" customWidth="1"/>
    <col min="8252" max="8252" width="11.44140625" style="19" customWidth="1"/>
    <col min="8253" max="8253" width="4" style="19" customWidth="1"/>
    <col min="8254" max="8444" width="9.6640625" style="19"/>
    <col min="8445" max="8445" width="6.44140625" style="19" customWidth="1"/>
    <col min="8446" max="8446" width="13.88671875" style="19" customWidth="1"/>
    <col min="8447" max="8447" width="14.33203125" style="19" customWidth="1"/>
    <col min="8448" max="8464" width="9.6640625" style="19"/>
    <col min="8465" max="8465" width="12" style="19" customWidth="1"/>
    <col min="8466" max="8466" width="12.77734375" style="19" customWidth="1"/>
    <col min="8467" max="8467" width="11.109375" style="19" customWidth="1"/>
    <col min="8468" max="8468" width="12" style="19" customWidth="1"/>
    <col min="8469" max="8469" width="9.6640625" style="19"/>
    <col min="8470" max="8470" width="15.33203125" style="19" customWidth="1"/>
    <col min="8471" max="8471" width="15.21875" style="19" customWidth="1"/>
    <col min="8472" max="8472" width="21.44140625" style="19" customWidth="1"/>
    <col min="8473" max="8488" width="9.6640625" style="19"/>
    <col min="8489" max="8490" width="13.44140625" style="19" customWidth="1"/>
    <col min="8491" max="8491" width="9.6640625" style="19"/>
    <col min="8492" max="8492" width="13.88671875" style="19" customWidth="1"/>
    <col min="8493" max="8493" width="10.6640625" style="19" customWidth="1"/>
    <col min="8494" max="8494" width="17.33203125" style="19" customWidth="1"/>
    <col min="8495" max="8496" width="12.6640625" style="19" customWidth="1"/>
    <col min="8497" max="8497" width="11.21875" style="19" customWidth="1"/>
    <col min="8498" max="8498" width="18.33203125" style="19" customWidth="1"/>
    <col min="8499" max="8499" width="12.88671875" style="19" customWidth="1"/>
    <col min="8500" max="8501" width="13.21875" style="19" customWidth="1"/>
    <col min="8502" max="8502" width="10.88671875" style="19" customWidth="1"/>
    <col min="8503" max="8503" width="11.109375" style="19" customWidth="1"/>
    <col min="8504" max="8504" width="15.21875" style="19" customWidth="1"/>
    <col min="8505" max="8505" width="9.6640625" style="19"/>
    <col min="8506" max="8506" width="11" style="19" customWidth="1"/>
    <col min="8507" max="8507" width="10.77734375" style="19" customWidth="1"/>
    <col min="8508" max="8508" width="11.44140625" style="19" customWidth="1"/>
    <col min="8509" max="8509" width="4" style="19" customWidth="1"/>
    <col min="8510" max="8700" width="9.6640625" style="19"/>
    <col min="8701" max="8701" width="6.44140625" style="19" customWidth="1"/>
    <col min="8702" max="8702" width="13.88671875" style="19" customWidth="1"/>
    <col min="8703" max="8703" width="14.33203125" style="19" customWidth="1"/>
    <col min="8704" max="8720" width="9.6640625" style="19"/>
    <col min="8721" max="8721" width="12" style="19" customWidth="1"/>
    <col min="8722" max="8722" width="12.77734375" style="19" customWidth="1"/>
    <col min="8723" max="8723" width="11.109375" style="19" customWidth="1"/>
    <col min="8724" max="8724" width="12" style="19" customWidth="1"/>
    <col min="8725" max="8725" width="9.6640625" style="19"/>
    <col min="8726" max="8726" width="15.33203125" style="19" customWidth="1"/>
    <col min="8727" max="8727" width="15.21875" style="19" customWidth="1"/>
    <col min="8728" max="8728" width="21.44140625" style="19" customWidth="1"/>
    <col min="8729" max="8744" width="9.6640625" style="19"/>
    <col min="8745" max="8746" width="13.44140625" style="19" customWidth="1"/>
    <col min="8747" max="8747" width="9.6640625" style="19"/>
    <col min="8748" max="8748" width="13.88671875" style="19" customWidth="1"/>
    <col min="8749" max="8749" width="10.6640625" style="19" customWidth="1"/>
    <col min="8750" max="8750" width="17.33203125" style="19" customWidth="1"/>
    <col min="8751" max="8752" width="12.6640625" style="19" customWidth="1"/>
    <col min="8753" max="8753" width="11.21875" style="19" customWidth="1"/>
    <col min="8754" max="8754" width="18.33203125" style="19" customWidth="1"/>
    <col min="8755" max="8755" width="12.88671875" style="19" customWidth="1"/>
    <col min="8756" max="8757" width="13.21875" style="19" customWidth="1"/>
    <col min="8758" max="8758" width="10.88671875" style="19" customWidth="1"/>
    <col min="8759" max="8759" width="11.109375" style="19" customWidth="1"/>
    <col min="8760" max="8760" width="15.21875" style="19" customWidth="1"/>
    <col min="8761" max="8761" width="9.6640625" style="19"/>
    <col min="8762" max="8762" width="11" style="19" customWidth="1"/>
    <col min="8763" max="8763" width="10.77734375" style="19" customWidth="1"/>
    <col min="8764" max="8764" width="11.44140625" style="19" customWidth="1"/>
    <col min="8765" max="8765" width="4" style="19" customWidth="1"/>
    <col min="8766" max="8956" width="9.6640625" style="19"/>
    <col min="8957" max="8957" width="6.44140625" style="19" customWidth="1"/>
    <col min="8958" max="8958" width="13.88671875" style="19" customWidth="1"/>
    <col min="8959" max="8959" width="14.33203125" style="19" customWidth="1"/>
    <col min="8960" max="8976" width="9.6640625" style="19"/>
    <col min="8977" max="8977" width="12" style="19" customWidth="1"/>
    <col min="8978" max="8978" width="12.77734375" style="19" customWidth="1"/>
    <col min="8979" max="8979" width="11.109375" style="19" customWidth="1"/>
    <col min="8980" max="8980" width="12" style="19" customWidth="1"/>
    <col min="8981" max="8981" width="9.6640625" style="19"/>
    <col min="8982" max="8982" width="15.33203125" style="19" customWidth="1"/>
    <col min="8983" max="8983" width="15.21875" style="19" customWidth="1"/>
    <col min="8984" max="8984" width="21.44140625" style="19" customWidth="1"/>
    <col min="8985" max="9000" width="9.6640625" style="19"/>
    <col min="9001" max="9002" width="13.44140625" style="19" customWidth="1"/>
    <col min="9003" max="9003" width="9.6640625" style="19"/>
    <col min="9004" max="9004" width="13.88671875" style="19" customWidth="1"/>
    <col min="9005" max="9005" width="10.6640625" style="19" customWidth="1"/>
    <col min="9006" max="9006" width="17.33203125" style="19" customWidth="1"/>
    <col min="9007" max="9008" width="12.6640625" style="19" customWidth="1"/>
    <col min="9009" max="9009" width="11.21875" style="19" customWidth="1"/>
    <col min="9010" max="9010" width="18.33203125" style="19" customWidth="1"/>
    <col min="9011" max="9011" width="12.88671875" style="19" customWidth="1"/>
    <col min="9012" max="9013" width="13.21875" style="19" customWidth="1"/>
    <col min="9014" max="9014" width="10.88671875" style="19" customWidth="1"/>
    <col min="9015" max="9015" width="11.109375" style="19" customWidth="1"/>
    <col min="9016" max="9016" width="15.21875" style="19" customWidth="1"/>
    <col min="9017" max="9017" width="9.6640625" style="19"/>
    <col min="9018" max="9018" width="11" style="19" customWidth="1"/>
    <col min="9019" max="9019" width="10.77734375" style="19" customWidth="1"/>
    <col min="9020" max="9020" width="11.44140625" style="19" customWidth="1"/>
    <col min="9021" max="9021" width="4" style="19" customWidth="1"/>
    <col min="9022" max="9212" width="9.6640625" style="19"/>
    <col min="9213" max="9213" width="6.44140625" style="19" customWidth="1"/>
    <col min="9214" max="9214" width="13.88671875" style="19" customWidth="1"/>
    <col min="9215" max="9215" width="14.33203125" style="19" customWidth="1"/>
    <col min="9216" max="9232" width="9.6640625" style="19"/>
    <col min="9233" max="9233" width="12" style="19" customWidth="1"/>
    <col min="9234" max="9234" width="12.77734375" style="19" customWidth="1"/>
    <col min="9235" max="9235" width="11.109375" style="19" customWidth="1"/>
    <col min="9236" max="9236" width="12" style="19" customWidth="1"/>
    <col min="9237" max="9237" width="9.6640625" style="19"/>
    <col min="9238" max="9238" width="15.33203125" style="19" customWidth="1"/>
    <col min="9239" max="9239" width="15.21875" style="19" customWidth="1"/>
    <col min="9240" max="9240" width="21.44140625" style="19" customWidth="1"/>
    <col min="9241" max="9256" width="9.6640625" style="19"/>
    <col min="9257" max="9258" width="13.44140625" style="19" customWidth="1"/>
    <col min="9259" max="9259" width="9.6640625" style="19"/>
    <col min="9260" max="9260" width="13.88671875" style="19" customWidth="1"/>
    <col min="9261" max="9261" width="10.6640625" style="19" customWidth="1"/>
    <col min="9262" max="9262" width="17.33203125" style="19" customWidth="1"/>
    <col min="9263" max="9264" width="12.6640625" style="19" customWidth="1"/>
    <col min="9265" max="9265" width="11.21875" style="19" customWidth="1"/>
    <col min="9266" max="9266" width="18.33203125" style="19" customWidth="1"/>
    <col min="9267" max="9267" width="12.88671875" style="19" customWidth="1"/>
    <col min="9268" max="9269" width="13.21875" style="19" customWidth="1"/>
    <col min="9270" max="9270" width="10.88671875" style="19" customWidth="1"/>
    <col min="9271" max="9271" width="11.109375" style="19" customWidth="1"/>
    <col min="9272" max="9272" width="15.21875" style="19" customWidth="1"/>
    <col min="9273" max="9273" width="9.6640625" style="19"/>
    <col min="9274" max="9274" width="11" style="19" customWidth="1"/>
    <col min="9275" max="9275" width="10.77734375" style="19" customWidth="1"/>
    <col min="9276" max="9276" width="11.44140625" style="19" customWidth="1"/>
    <col min="9277" max="9277" width="4" style="19" customWidth="1"/>
    <col min="9278" max="9468" width="9.6640625" style="19"/>
    <col min="9469" max="9469" width="6.44140625" style="19" customWidth="1"/>
    <col min="9470" max="9470" width="13.88671875" style="19" customWidth="1"/>
    <col min="9471" max="9471" width="14.33203125" style="19" customWidth="1"/>
    <col min="9472" max="9488" width="9.6640625" style="19"/>
    <col min="9489" max="9489" width="12" style="19" customWidth="1"/>
    <col min="9490" max="9490" width="12.77734375" style="19" customWidth="1"/>
    <col min="9491" max="9491" width="11.109375" style="19" customWidth="1"/>
    <col min="9492" max="9492" width="12" style="19" customWidth="1"/>
    <col min="9493" max="9493" width="9.6640625" style="19"/>
    <col min="9494" max="9494" width="15.33203125" style="19" customWidth="1"/>
    <col min="9495" max="9495" width="15.21875" style="19" customWidth="1"/>
    <col min="9496" max="9496" width="21.44140625" style="19" customWidth="1"/>
    <col min="9497" max="9512" width="9.6640625" style="19"/>
    <col min="9513" max="9514" width="13.44140625" style="19" customWidth="1"/>
    <col min="9515" max="9515" width="9.6640625" style="19"/>
    <col min="9516" max="9516" width="13.88671875" style="19" customWidth="1"/>
    <col min="9517" max="9517" width="10.6640625" style="19" customWidth="1"/>
    <col min="9518" max="9518" width="17.33203125" style="19" customWidth="1"/>
    <col min="9519" max="9520" width="12.6640625" style="19" customWidth="1"/>
    <col min="9521" max="9521" width="11.21875" style="19" customWidth="1"/>
    <col min="9522" max="9522" width="18.33203125" style="19" customWidth="1"/>
    <col min="9523" max="9523" width="12.88671875" style="19" customWidth="1"/>
    <col min="9524" max="9525" width="13.21875" style="19" customWidth="1"/>
    <col min="9526" max="9526" width="10.88671875" style="19" customWidth="1"/>
    <col min="9527" max="9527" width="11.109375" style="19" customWidth="1"/>
    <col min="9528" max="9528" width="15.21875" style="19" customWidth="1"/>
    <col min="9529" max="9529" width="9.6640625" style="19"/>
    <col min="9530" max="9530" width="11" style="19" customWidth="1"/>
    <col min="9531" max="9531" width="10.77734375" style="19" customWidth="1"/>
    <col min="9532" max="9532" width="11.44140625" style="19" customWidth="1"/>
    <col min="9533" max="9533" width="4" style="19" customWidth="1"/>
    <col min="9534" max="9724" width="9.6640625" style="19"/>
    <col min="9725" max="9725" width="6.44140625" style="19" customWidth="1"/>
    <col min="9726" max="9726" width="13.88671875" style="19" customWidth="1"/>
    <col min="9727" max="9727" width="14.33203125" style="19" customWidth="1"/>
    <col min="9728" max="9744" width="9.6640625" style="19"/>
    <col min="9745" max="9745" width="12" style="19" customWidth="1"/>
    <col min="9746" max="9746" width="12.77734375" style="19" customWidth="1"/>
    <col min="9747" max="9747" width="11.109375" style="19" customWidth="1"/>
    <col min="9748" max="9748" width="12" style="19" customWidth="1"/>
    <col min="9749" max="9749" width="9.6640625" style="19"/>
    <col min="9750" max="9750" width="15.33203125" style="19" customWidth="1"/>
    <col min="9751" max="9751" width="15.21875" style="19" customWidth="1"/>
    <col min="9752" max="9752" width="21.44140625" style="19" customWidth="1"/>
    <col min="9753" max="9768" width="9.6640625" style="19"/>
    <col min="9769" max="9770" width="13.44140625" style="19" customWidth="1"/>
    <col min="9771" max="9771" width="9.6640625" style="19"/>
    <col min="9772" max="9772" width="13.88671875" style="19" customWidth="1"/>
    <col min="9773" max="9773" width="10.6640625" style="19" customWidth="1"/>
    <col min="9774" max="9774" width="17.33203125" style="19" customWidth="1"/>
    <col min="9775" max="9776" width="12.6640625" style="19" customWidth="1"/>
    <col min="9777" max="9777" width="11.21875" style="19" customWidth="1"/>
    <col min="9778" max="9778" width="18.33203125" style="19" customWidth="1"/>
    <col min="9779" max="9779" width="12.88671875" style="19" customWidth="1"/>
    <col min="9780" max="9781" width="13.21875" style="19" customWidth="1"/>
    <col min="9782" max="9782" width="10.88671875" style="19" customWidth="1"/>
    <col min="9783" max="9783" width="11.109375" style="19" customWidth="1"/>
    <col min="9784" max="9784" width="15.21875" style="19" customWidth="1"/>
    <col min="9785" max="9785" width="9.6640625" style="19"/>
    <col min="9786" max="9786" width="11" style="19" customWidth="1"/>
    <col min="9787" max="9787" width="10.77734375" style="19" customWidth="1"/>
    <col min="9788" max="9788" width="11.44140625" style="19" customWidth="1"/>
    <col min="9789" max="9789" width="4" style="19" customWidth="1"/>
    <col min="9790" max="9980" width="9.6640625" style="19"/>
    <col min="9981" max="9981" width="6.44140625" style="19" customWidth="1"/>
    <col min="9982" max="9982" width="13.88671875" style="19" customWidth="1"/>
    <col min="9983" max="9983" width="14.33203125" style="19" customWidth="1"/>
    <col min="9984" max="10000" width="9.6640625" style="19"/>
    <col min="10001" max="10001" width="12" style="19" customWidth="1"/>
    <col min="10002" max="10002" width="12.77734375" style="19" customWidth="1"/>
    <col min="10003" max="10003" width="11.109375" style="19" customWidth="1"/>
    <col min="10004" max="10004" width="12" style="19" customWidth="1"/>
    <col min="10005" max="10005" width="9.6640625" style="19"/>
    <col min="10006" max="10006" width="15.33203125" style="19" customWidth="1"/>
    <col min="10007" max="10007" width="15.21875" style="19" customWidth="1"/>
    <col min="10008" max="10008" width="21.44140625" style="19" customWidth="1"/>
    <col min="10009" max="10024" width="9.6640625" style="19"/>
    <col min="10025" max="10026" width="13.44140625" style="19" customWidth="1"/>
    <col min="10027" max="10027" width="9.6640625" style="19"/>
    <col min="10028" max="10028" width="13.88671875" style="19" customWidth="1"/>
    <col min="10029" max="10029" width="10.6640625" style="19" customWidth="1"/>
    <col min="10030" max="10030" width="17.33203125" style="19" customWidth="1"/>
    <col min="10031" max="10032" width="12.6640625" style="19" customWidth="1"/>
    <col min="10033" max="10033" width="11.21875" style="19" customWidth="1"/>
    <col min="10034" max="10034" width="18.33203125" style="19" customWidth="1"/>
    <col min="10035" max="10035" width="12.88671875" style="19" customWidth="1"/>
    <col min="10036" max="10037" width="13.21875" style="19" customWidth="1"/>
    <col min="10038" max="10038" width="10.88671875" style="19" customWidth="1"/>
    <col min="10039" max="10039" width="11.109375" style="19" customWidth="1"/>
    <col min="10040" max="10040" width="15.21875" style="19" customWidth="1"/>
    <col min="10041" max="10041" width="9.6640625" style="19"/>
    <col min="10042" max="10042" width="11" style="19" customWidth="1"/>
    <col min="10043" max="10043" width="10.77734375" style="19" customWidth="1"/>
    <col min="10044" max="10044" width="11.44140625" style="19" customWidth="1"/>
    <col min="10045" max="10045" width="4" style="19" customWidth="1"/>
    <col min="10046" max="10236" width="9.6640625" style="19"/>
    <col min="10237" max="10237" width="6.44140625" style="19" customWidth="1"/>
    <col min="10238" max="10238" width="13.88671875" style="19" customWidth="1"/>
    <col min="10239" max="10239" width="14.33203125" style="19" customWidth="1"/>
    <col min="10240" max="10256" width="9.6640625" style="19"/>
    <col min="10257" max="10257" width="12" style="19" customWidth="1"/>
    <col min="10258" max="10258" width="12.77734375" style="19" customWidth="1"/>
    <col min="10259" max="10259" width="11.109375" style="19" customWidth="1"/>
    <col min="10260" max="10260" width="12" style="19" customWidth="1"/>
    <col min="10261" max="10261" width="9.6640625" style="19"/>
    <col min="10262" max="10262" width="15.33203125" style="19" customWidth="1"/>
    <col min="10263" max="10263" width="15.21875" style="19" customWidth="1"/>
    <col min="10264" max="10264" width="21.44140625" style="19" customWidth="1"/>
    <col min="10265" max="10280" width="9.6640625" style="19"/>
    <col min="10281" max="10282" width="13.44140625" style="19" customWidth="1"/>
    <col min="10283" max="10283" width="9.6640625" style="19"/>
    <col min="10284" max="10284" width="13.88671875" style="19" customWidth="1"/>
    <col min="10285" max="10285" width="10.6640625" style="19" customWidth="1"/>
    <col min="10286" max="10286" width="17.33203125" style="19" customWidth="1"/>
    <col min="10287" max="10288" width="12.6640625" style="19" customWidth="1"/>
    <col min="10289" max="10289" width="11.21875" style="19" customWidth="1"/>
    <col min="10290" max="10290" width="18.33203125" style="19" customWidth="1"/>
    <col min="10291" max="10291" width="12.88671875" style="19" customWidth="1"/>
    <col min="10292" max="10293" width="13.21875" style="19" customWidth="1"/>
    <col min="10294" max="10294" width="10.88671875" style="19" customWidth="1"/>
    <col min="10295" max="10295" width="11.109375" style="19" customWidth="1"/>
    <col min="10296" max="10296" width="15.21875" style="19" customWidth="1"/>
    <col min="10297" max="10297" width="9.6640625" style="19"/>
    <col min="10298" max="10298" width="11" style="19" customWidth="1"/>
    <col min="10299" max="10299" width="10.77734375" style="19" customWidth="1"/>
    <col min="10300" max="10300" width="11.44140625" style="19" customWidth="1"/>
    <col min="10301" max="10301" width="4" style="19" customWidth="1"/>
    <col min="10302" max="10492" width="9.6640625" style="19"/>
    <col min="10493" max="10493" width="6.44140625" style="19" customWidth="1"/>
    <col min="10494" max="10494" width="13.88671875" style="19" customWidth="1"/>
    <col min="10495" max="10495" width="14.33203125" style="19" customWidth="1"/>
    <col min="10496" max="10512" width="9.6640625" style="19"/>
    <col min="10513" max="10513" width="12" style="19" customWidth="1"/>
    <col min="10514" max="10514" width="12.77734375" style="19" customWidth="1"/>
    <col min="10515" max="10515" width="11.109375" style="19" customWidth="1"/>
    <col min="10516" max="10516" width="12" style="19" customWidth="1"/>
    <col min="10517" max="10517" width="9.6640625" style="19"/>
    <col min="10518" max="10518" width="15.33203125" style="19" customWidth="1"/>
    <col min="10519" max="10519" width="15.21875" style="19" customWidth="1"/>
    <col min="10520" max="10520" width="21.44140625" style="19" customWidth="1"/>
    <col min="10521" max="10536" width="9.6640625" style="19"/>
    <col min="10537" max="10538" width="13.44140625" style="19" customWidth="1"/>
    <col min="10539" max="10539" width="9.6640625" style="19"/>
    <col min="10540" max="10540" width="13.88671875" style="19" customWidth="1"/>
    <col min="10541" max="10541" width="10.6640625" style="19" customWidth="1"/>
    <col min="10542" max="10542" width="17.33203125" style="19" customWidth="1"/>
    <col min="10543" max="10544" width="12.6640625" style="19" customWidth="1"/>
    <col min="10545" max="10545" width="11.21875" style="19" customWidth="1"/>
    <col min="10546" max="10546" width="18.33203125" style="19" customWidth="1"/>
    <col min="10547" max="10547" width="12.88671875" style="19" customWidth="1"/>
    <col min="10548" max="10549" width="13.21875" style="19" customWidth="1"/>
    <col min="10550" max="10550" width="10.88671875" style="19" customWidth="1"/>
    <col min="10551" max="10551" width="11.109375" style="19" customWidth="1"/>
    <col min="10552" max="10552" width="15.21875" style="19" customWidth="1"/>
    <col min="10553" max="10553" width="9.6640625" style="19"/>
    <col min="10554" max="10554" width="11" style="19" customWidth="1"/>
    <col min="10555" max="10555" width="10.77734375" style="19" customWidth="1"/>
    <col min="10556" max="10556" width="11.44140625" style="19" customWidth="1"/>
    <col min="10557" max="10557" width="4" style="19" customWidth="1"/>
    <col min="10558" max="10748" width="9.6640625" style="19"/>
    <col min="10749" max="10749" width="6.44140625" style="19" customWidth="1"/>
    <col min="10750" max="10750" width="13.88671875" style="19" customWidth="1"/>
    <col min="10751" max="10751" width="14.33203125" style="19" customWidth="1"/>
    <col min="10752" max="10768" width="9.6640625" style="19"/>
    <col min="10769" max="10769" width="12" style="19" customWidth="1"/>
    <col min="10770" max="10770" width="12.77734375" style="19" customWidth="1"/>
    <col min="10771" max="10771" width="11.109375" style="19" customWidth="1"/>
    <col min="10772" max="10772" width="12" style="19" customWidth="1"/>
    <col min="10773" max="10773" width="9.6640625" style="19"/>
    <col min="10774" max="10774" width="15.33203125" style="19" customWidth="1"/>
    <col min="10775" max="10775" width="15.21875" style="19" customWidth="1"/>
    <col min="10776" max="10776" width="21.44140625" style="19" customWidth="1"/>
    <col min="10777" max="10792" width="9.6640625" style="19"/>
    <col min="10793" max="10794" width="13.44140625" style="19" customWidth="1"/>
    <col min="10795" max="10795" width="9.6640625" style="19"/>
    <col min="10796" max="10796" width="13.88671875" style="19" customWidth="1"/>
    <col min="10797" max="10797" width="10.6640625" style="19" customWidth="1"/>
    <col min="10798" max="10798" width="17.33203125" style="19" customWidth="1"/>
    <col min="10799" max="10800" width="12.6640625" style="19" customWidth="1"/>
    <col min="10801" max="10801" width="11.21875" style="19" customWidth="1"/>
    <col min="10802" max="10802" width="18.33203125" style="19" customWidth="1"/>
    <col min="10803" max="10803" width="12.88671875" style="19" customWidth="1"/>
    <col min="10804" max="10805" width="13.21875" style="19" customWidth="1"/>
    <col min="10806" max="10806" width="10.88671875" style="19" customWidth="1"/>
    <col min="10807" max="10807" width="11.109375" style="19" customWidth="1"/>
    <col min="10808" max="10808" width="15.21875" style="19" customWidth="1"/>
    <col min="10809" max="10809" width="9.6640625" style="19"/>
    <col min="10810" max="10810" width="11" style="19" customWidth="1"/>
    <col min="10811" max="10811" width="10.77734375" style="19" customWidth="1"/>
    <col min="10812" max="10812" width="11.44140625" style="19" customWidth="1"/>
    <col min="10813" max="10813" width="4" style="19" customWidth="1"/>
    <col min="10814" max="11004" width="9.6640625" style="19"/>
    <col min="11005" max="11005" width="6.44140625" style="19" customWidth="1"/>
    <col min="11006" max="11006" width="13.88671875" style="19" customWidth="1"/>
    <col min="11007" max="11007" width="14.33203125" style="19" customWidth="1"/>
    <col min="11008" max="11024" width="9.6640625" style="19"/>
    <col min="11025" max="11025" width="12" style="19" customWidth="1"/>
    <col min="11026" max="11026" width="12.77734375" style="19" customWidth="1"/>
    <col min="11027" max="11027" width="11.109375" style="19" customWidth="1"/>
    <col min="11028" max="11028" width="12" style="19" customWidth="1"/>
    <col min="11029" max="11029" width="9.6640625" style="19"/>
    <col min="11030" max="11030" width="15.33203125" style="19" customWidth="1"/>
    <col min="11031" max="11031" width="15.21875" style="19" customWidth="1"/>
    <col min="11032" max="11032" width="21.44140625" style="19" customWidth="1"/>
    <col min="11033" max="11048" width="9.6640625" style="19"/>
    <col min="11049" max="11050" width="13.44140625" style="19" customWidth="1"/>
    <col min="11051" max="11051" width="9.6640625" style="19"/>
    <col min="11052" max="11052" width="13.88671875" style="19" customWidth="1"/>
    <col min="11053" max="11053" width="10.6640625" style="19" customWidth="1"/>
    <col min="11054" max="11054" width="17.33203125" style="19" customWidth="1"/>
    <col min="11055" max="11056" width="12.6640625" style="19" customWidth="1"/>
    <col min="11057" max="11057" width="11.21875" style="19" customWidth="1"/>
    <col min="11058" max="11058" width="18.33203125" style="19" customWidth="1"/>
    <col min="11059" max="11059" width="12.88671875" style="19" customWidth="1"/>
    <col min="11060" max="11061" width="13.21875" style="19" customWidth="1"/>
    <col min="11062" max="11062" width="10.88671875" style="19" customWidth="1"/>
    <col min="11063" max="11063" width="11.109375" style="19" customWidth="1"/>
    <col min="11064" max="11064" width="15.21875" style="19" customWidth="1"/>
    <col min="11065" max="11065" width="9.6640625" style="19"/>
    <col min="11066" max="11066" width="11" style="19" customWidth="1"/>
    <col min="11067" max="11067" width="10.77734375" style="19" customWidth="1"/>
    <col min="11068" max="11068" width="11.44140625" style="19" customWidth="1"/>
    <col min="11069" max="11069" width="4" style="19" customWidth="1"/>
    <col min="11070" max="11260" width="9.6640625" style="19"/>
    <col min="11261" max="11261" width="6.44140625" style="19" customWidth="1"/>
    <col min="11262" max="11262" width="13.88671875" style="19" customWidth="1"/>
    <col min="11263" max="11263" width="14.33203125" style="19" customWidth="1"/>
    <col min="11264" max="11280" width="9.6640625" style="19"/>
    <col min="11281" max="11281" width="12" style="19" customWidth="1"/>
    <col min="11282" max="11282" width="12.77734375" style="19" customWidth="1"/>
    <col min="11283" max="11283" width="11.109375" style="19" customWidth="1"/>
    <col min="11284" max="11284" width="12" style="19" customWidth="1"/>
    <col min="11285" max="11285" width="9.6640625" style="19"/>
    <col min="11286" max="11286" width="15.33203125" style="19" customWidth="1"/>
    <col min="11287" max="11287" width="15.21875" style="19" customWidth="1"/>
    <col min="11288" max="11288" width="21.44140625" style="19" customWidth="1"/>
    <col min="11289" max="11304" width="9.6640625" style="19"/>
    <col min="11305" max="11306" width="13.44140625" style="19" customWidth="1"/>
    <col min="11307" max="11307" width="9.6640625" style="19"/>
    <col min="11308" max="11308" width="13.88671875" style="19" customWidth="1"/>
    <col min="11309" max="11309" width="10.6640625" style="19" customWidth="1"/>
    <col min="11310" max="11310" width="17.33203125" style="19" customWidth="1"/>
    <col min="11311" max="11312" width="12.6640625" style="19" customWidth="1"/>
    <col min="11313" max="11313" width="11.21875" style="19" customWidth="1"/>
    <col min="11314" max="11314" width="18.33203125" style="19" customWidth="1"/>
    <col min="11315" max="11315" width="12.88671875" style="19" customWidth="1"/>
    <col min="11316" max="11317" width="13.21875" style="19" customWidth="1"/>
    <col min="11318" max="11318" width="10.88671875" style="19" customWidth="1"/>
    <col min="11319" max="11319" width="11.109375" style="19" customWidth="1"/>
    <col min="11320" max="11320" width="15.21875" style="19" customWidth="1"/>
    <col min="11321" max="11321" width="9.6640625" style="19"/>
    <col min="11322" max="11322" width="11" style="19" customWidth="1"/>
    <col min="11323" max="11323" width="10.77734375" style="19" customWidth="1"/>
    <col min="11324" max="11324" width="11.44140625" style="19" customWidth="1"/>
    <col min="11325" max="11325" width="4" style="19" customWidth="1"/>
    <col min="11326" max="11516" width="9.6640625" style="19"/>
    <col min="11517" max="11517" width="6.44140625" style="19" customWidth="1"/>
    <col min="11518" max="11518" width="13.88671875" style="19" customWidth="1"/>
    <col min="11519" max="11519" width="14.33203125" style="19" customWidth="1"/>
    <col min="11520" max="11536" width="9.6640625" style="19"/>
    <col min="11537" max="11537" width="12" style="19" customWidth="1"/>
    <col min="11538" max="11538" width="12.77734375" style="19" customWidth="1"/>
    <col min="11539" max="11539" width="11.109375" style="19" customWidth="1"/>
    <col min="11540" max="11540" width="12" style="19" customWidth="1"/>
    <col min="11541" max="11541" width="9.6640625" style="19"/>
    <col min="11542" max="11542" width="15.33203125" style="19" customWidth="1"/>
    <col min="11543" max="11543" width="15.21875" style="19" customWidth="1"/>
    <col min="11544" max="11544" width="21.44140625" style="19" customWidth="1"/>
    <col min="11545" max="11560" width="9.6640625" style="19"/>
    <col min="11561" max="11562" width="13.44140625" style="19" customWidth="1"/>
    <col min="11563" max="11563" width="9.6640625" style="19"/>
    <col min="11564" max="11564" width="13.88671875" style="19" customWidth="1"/>
    <col min="11565" max="11565" width="10.6640625" style="19" customWidth="1"/>
    <col min="11566" max="11566" width="17.33203125" style="19" customWidth="1"/>
    <col min="11567" max="11568" width="12.6640625" style="19" customWidth="1"/>
    <col min="11569" max="11569" width="11.21875" style="19" customWidth="1"/>
    <col min="11570" max="11570" width="18.33203125" style="19" customWidth="1"/>
    <col min="11571" max="11571" width="12.88671875" style="19" customWidth="1"/>
    <col min="11572" max="11573" width="13.21875" style="19" customWidth="1"/>
    <col min="11574" max="11574" width="10.88671875" style="19" customWidth="1"/>
    <col min="11575" max="11575" width="11.109375" style="19" customWidth="1"/>
    <col min="11576" max="11576" width="15.21875" style="19" customWidth="1"/>
    <col min="11577" max="11577" width="9.6640625" style="19"/>
    <col min="11578" max="11578" width="11" style="19" customWidth="1"/>
    <col min="11579" max="11579" width="10.77734375" style="19" customWidth="1"/>
    <col min="11580" max="11580" width="11.44140625" style="19" customWidth="1"/>
    <col min="11581" max="11581" width="4" style="19" customWidth="1"/>
    <col min="11582" max="11772" width="9.6640625" style="19"/>
    <col min="11773" max="11773" width="6.44140625" style="19" customWidth="1"/>
    <col min="11774" max="11774" width="13.88671875" style="19" customWidth="1"/>
    <col min="11775" max="11775" width="14.33203125" style="19" customWidth="1"/>
    <col min="11776" max="11792" width="9.6640625" style="19"/>
    <col min="11793" max="11793" width="12" style="19" customWidth="1"/>
    <col min="11794" max="11794" width="12.77734375" style="19" customWidth="1"/>
    <col min="11795" max="11795" width="11.109375" style="19" customWidth="1"/>
    <col min="11796" max="11796" width="12" style="19" customWidth="1"/>
    <col min="11797" max="11797" width="9.6640625" style="19"/>
    <col min="11798" max="11798" width="15.33203125" style="19" customWidth="1"/>
    <col min="11799" max="11799" width="15.21875" style="19" customWidth="1"/>
    <col min="11800" max="11800" width="21.44140625" style="19" customWidth="1"/>
    <col min="11801" max="11816" width="9.6640625" style="19"/>
    <col min="11817" max="11818" width="13.44140625" style="19" customWidth="1"/>
    <col min="11819" max="11819" width="9.6640625" style="19"/>
    <col min="11820" max="11820" width="13.88671875" style="19" customWidth="1"/>
    <col min="11821" max="11821" width="10.6640625" style="19" customWidth="1"/>
    <col min="11822" max="11822" width="17.33203125" style="19" customWidth="1"/>
    <col min="11823" max="11824" width="12.6640625" style="19" customWidth="1"/>
    <col min="11825" max="11825" width="11.21875" style="19" customWidth="1"/>
    <col min="11826" max="11826" width="18.33203125" style="19" customWidth="1"/>
    <col min="11827" max="11827" width="12.88671875" style="19" customWidth="1"/>
    <col min="11828" max="11829" width="13.21875" style="19" customWidth="1"/>
    <col min="11830" max="11830" width="10.88671875" style="19" customWidth="1"/>
    <col min="11831" max="11831" width="11.109375" style="19" customWidth="1"/>
    <col min="11832" max="11832" width="15.21875" style="19" customWidth="1"/>
    <col min="11833" max="11833" width="9.6640625" style="19"/>
    <col min="11834" max="11834" width="11" style="19" customWidth="1"/>
    <col min="11835" max="11835" width="10.77734375" style="19" customWidth="1"/>
    <col min="11836" max="11836" width="11.44140625" style="19" customWidth="1"/>
    <col min="11837" max="11837" width="4" style="19" customWidth="1"/>
    <col min="11838" max="12028" width="9.6640625" style="19"/>
    <col min="12029" max="12029" width="6.44140625" style="19" customWidth="1"/>
    <col min="12030" max="12030" width="13.88671875" style="19" customWidth="1"/>
    <col min="12031" max="12031" width="14.33203125" style="19" customWidth="1"/>
    <col min="12032" max="12048" width="9.6640625" style="19"/>
    <col min="12049" max="12049" width="12" style="19" customWidth="1"/>
    <col min="12050" max="12050" width="12.77734375" style="19" customWidth="1"/>
    <col min="12051" max="12051" width="11.109375" style="19" customWidth="1"/>
    <col min="12052" max="12052" width="12" style="19" customWidth="1"/>
    <col min="12053" max="12053" width="9.6640625" style="19"/>
    <col min="12054" max="12054" width="15.33203125" style="19" customWidth="1"/>
    <col min="12055" max="12055" width="15.21875" style="19" customWidth="1"/>
    <col min="12056" max="12056" width="21.44140625" style="19" customWidth="1"/>
    <col min="12057" max="12072" width="9.6640625" style="19"/>
    <col min="12073" max="12074" width="13.44140625" style="19" customWidth="1"/>
    <col min="12075" max="12075" width="9.6640625" style="19"/>
    <col min="12076" max="12076" width="13.88671875" style="19" customWidth="1"/>
    <col min="12077" max="12077" width="10.6640625" style="19" customWidth="1"/>
    <col min="12078" max="12078" width="17.33203125" style="19" customWidth="1"/>
    <col min="12079" max="12080" width="12.6640625" style="19" customWidth="1"/>
    <col min="12081" max="12081" width="11.21875" style="19" customWidth="1"/>
    <col min="12082" max="12082" width="18.33203125" style="19" customWidth="1"/>
    <col min="12083" max="12083" width="12.88671875" style="19" customWidth="1"/>
    <col min="12084" max="12085" width="13.21875" style="19" customWidth="1"/>
    <col min="12086" max="12086" width="10.88671875" style="19" customWidth="1"/>
    <col min="12087" max="12087" width="11.109375" style="19" customWidth="1"/>
    <col min="12088" max="12088" width="15.21875" style="19" customWidth="1"/>
    <col min="12089" max="12089" width="9.6640625" style="19"/>
    <col min="12090" max="12090" width="11" style="19" customWidth="1"/>
    <col min="12091" max="12091" width="10.77734375" style="19" customWidth="1"/>
    <col min="12092" max="12092" width="11.44140625" style="19" customWidth="1"/>
    <col min="12093" max="12093" width="4" style="19" customWidth="1"/>
    <col min="12094" max="12284" width="9.6640625" style="19"/>
    <col min="12285" max="12285" width="6.44140625" style="19" customWidth="1"/>
    <col min="12286" max="12286" width="13.88671875" style="19" customWidth="1"/>
    <col min="12287" max="12287" width="14.33203125" style="19" customWidth="1"/>
    <col min="12288" max="12304" width="9.6640625" style="19"/>
    <col min="12305" max="12305" width="12" style="19" customWidth="1"/>
    <col min="12306" max="12306" width="12.77734375" style="19" customWidth="1"/>
    <col min="12307" max="12307" width="11.109375" style="19" customWidth="1"/>
    <col min="12308" max="12308" width="12" style="19" customWidth="1"/>
    <col min="12309" max="12309" width="9.6640625" style="19"/>
    <col min="12310" max="12310" width="15.33203125" style="19" customWidth="1"/>
    <col min="12311" max="12311" width="15.21875" style="19" customWidth="1"/>
    <col min="12312" max="12312" width="21.44140625" style="19" customWidth="1"/>
    <col min="12313" max="12328" width="9.6640625" style="19"/>
    <col min="12329" max="12330" width="13.44140625" style="19" customWidth="1"/>
    <col min="12331" max="12331" width="9.6640625" style="19"/>
    <col min="12332" max="12332" width="13.88671875" style="19" customWidth="1"/>
    <col min="12333" max="12333" width="10.6640625" style="19" customWidth="1"/>
    <col min="12334" max="12334" width="17.33203125" style="19" customWidth="1"/>
    <col min="12335" max="12336" width="12.6640625" style="19" customWidth="1"/>
    <col min="12337" max="12337" width="11.21875" style="19" customWidth="1"/>
    <col min="12338" max="12338" width="18.33203125" style="19" customWidth="1"/>
    <col min="12339" max="12339" width="12.88671875" style="19" customWidth="1"/>
    <col min="12340" max="12341" width="13.21875" style="19" customWidth="1"/>
    <col min="12342" max="12342" width="10.88671875" style="19" customWidth="1"/>
    <col min="12343" max="12343" width="11.109375" style="19" customWidth="1"/>
    <col min="12344" max="12344" width="15.21875" style="19" customWidth="1"/>
    <col min="12345" max="12345" width="9.6640625" style="19"/>
    <col min="12346" max="12346" width="11" style="19" customWidth="1"/>
    <col min="12347" max="12347" width="10.77734375" style="19" customWidth="1"/>
    <col min="12348" max="12348" width="11.44140625" style="19" customWidth="1"/>
    <col min="12349" max="12349" width="4" style="19" customWidth="1"/>
    <col min="12350" max="12540" width="9.6640625" style="19"/>
    <col min="12541" max="12541" width="6.44140625" style="19" customWidth="1"/>
    <col min="12542" max="12542" width="13.88671875" style="19" customWidth="1"/>
    <col min="12543" max="12543" width="14.33203125" style="19" customWidth="1"/>
    <col min="12544" max="12560" width="9.6640625" style="19"/>
    <col min="12561" max="12561" width="12" style="19" customWidth="1"/>
    <col min="12562" max="12562" width="12.77734375" style="19" customWidth="1"/>
    <col min="12563" max="12563" width="11.109375" style="19" customWidth="1"/>
    <col min="12564" max="12564" width="12" style="19" customWidth="1"/>
    <col min="12565" max="12565" width="9.6640625" style="19"/>
    <col min="12566" max="12566" width="15.33203125" style="19" customWidth="1"/>
    <col min="12567" max="12567" width="15.21875" style="19" customWidth="1"/>
    <col min="12568" max="12568" width="21.44140625" style="19" customWidth="1"/>
    <col min="12569" max="12584" width="9.6640625" style="19"/>
    <col min="12585" max="12586" width="13.44140625" style="19" customWidth="1"/>
    <col min="12587" max="12587" width="9.6640625" style="19"/>
    <col min="12588" max="12588" width="13.88671875" style="19" customWidth="1"/>
    <col min="12589" max="12589" width="10.6640625" style="19" customWidth="1"/>
    <col min="12590" max="12590" width="17.33203125" style="19" customWidth="1"/>
    <col min="12591" max="12592" width="12.6640625" style="19" customWidth="1"/>
    <col min="12593" max="12593" width="11.21875" style="19" customWidth="1"/>
    <col min="12594" max="12594" width="18.33203125" style="19" customWidth="1"/>
    <col min="12595" max="12595" width="12.88671875" style="19" customWidth="1"/>
    <col min="12596" max="12597" width="13.21875" style="19" customWidth="1"/>
    <col min="12598" max="12598" width="10.88671875" style="19" customWidth="1"/>
    <col min="12599" max="12599" width="11.109375" style="19" customWidth="1"/>
    <col min="12600" max="12600" width="15.21875" style="19" customWidth="1"/>
    <col min="12601" max="12601" width="9.6640625" style="19"/>
    <col min="12602" max="12602" width="11" style="19" customWidth="1"/>
    <col min="12603" max="12603" width="10.77734375" style="19" customWidth="1"/>
    <col min="12604" max="12604" width="11.44140625" style="19" customWidth="1"/>
    <col min="12605" max="12605" width="4" style="19" customWidth="1"/>
    <col min="12606" max="12796" width="9.6640625" style="19"/>
    <col min="12797" max="12797" width="6.44140625" style="19" customWidth="1"/>
    <col min="12798" max="12798" width="13.88671875" style="19" customWidth="1"/>
    <col min="12799" max="12799" width="14.33203125" style="19" customWidth="1"/>
    <col min="12800" max="12816" width="9.6640625" style="19"/>
    <col min="12817" max="12817" width="12" style="19" customWidth="1"/>
    <col min="12818" max="12818" width="12.77734375" style="19" customWidth="1"/>
    <col min="12819" max="12819" width="11.109375" style="19" customWidth="1"/>
    <col min="12820" max="12820" width="12" style="19" customWidth="1"/>
    <col min="12821" max="12821" width="9.6640625" style="19"/>
    <col min="12822" max="12822" width="15.33203125" style="19" customWidth="1"/>
    <col min="12823" max="12823" width="15.21875" style="19" customWidth="1"/>
    <col min="12824" max="12824" width="21.44140625" style="19" customWidth="1"/>
    <col min="12825" max="12840" width="9.6640625" style="19"/>
    <col min="12841" max="12842" width="13.44140625" style="19" customWidth="1"/>
    <col min="12843" max="12843" width="9.6640625" style="19"/>
    <col min="12844" max="12844" width="13.88671875" style="19" customWidth="1"/>
    <col min="12845" max="12845" width="10.6640625" style="19" customWidth="1"/>
    <col min="12846" max="12846" width="17.33203125" style="19" customWidth="1"/>
    <col min="12847" max="12848" width="12.6640625" style="19" customWidth="1"/>
    <col min="12849" max="12849" width="11.21875" style="19" customWidth="1"/>
    <col min="12850" max="12850" width="18.33203125" style="19" customWidth="1"/>
    <col min="12851" max="12851" width="12.88671875" style="19" customWidth="1"/>
    <col min="12852" max="12853" width="13.21875" style="19" customWidth="1"/>
    <col min="12854" max="12854" width="10.88671875" style="19" customWidth="1"/>
    <col min="12855" max="12855" width="11.109375" style="19" customWidth="1"/>
    <col min="12856" max="12856" width="15.21875" style="19" customWidth="1"/>
    <col min="12857" max="12857" width="9.6640625" style="19"/>
    <col min="12858" max="12858" width="11" style="19" customWidth="1"/>
    <col min="12859" max="12859" width="10.77734375" style="19" customWidth="1"/>
    <col min="12860" max="12860" width="11.44140625" style="19" customWidth="1"/>
    <col min="12861" max="12861" width="4" style="19" customWidth="1"/>
    <col min="12862" max="13052" width="9.6640625" style="19"/>
    <col min="13053" max="13053" width="6.44140625" style="19" customWidth="1"/>
    <col min="13054" max="13054" width="13.88671875" style="19" customWidth="1"/>
    <col min="13055" max="13055" width="14.33203125" style="19" customWidth="1"/>
    <col min="13056" max="13072" width="9.6640625" style="19"/>
    <col min="13073" max="13073" width="12" style="19" customWidth="1"/>
    <col min="13074" max="13074" width="12.77734375" style="19" customWidth="1"/>
    <col min="13075" max="13075" width="11.109375" style="19" customWidth="1"/>
    <col min="13076" max="13076" width="12" style="19" customWidth="1"/>
    <col min="13077" max="13077" width="9.6640625" style="19"/>
    <col min="13078" max="13078" width="15.33203125" style="19" customWidth="1"/>
    <col min="13079" max="13079" width="15.21875" style="19" customWidth="1"/>
    <col min="13080" max="13080" width="21.44140625" style="19" customWidth="1"/>
    <col min="13081" max="13096" width="9.6640625" style="19"/>
    <col min="13097" max="13098" width="13.44140625" style="19" customWidth="1"/>
    <col min="13099" max="13099" width="9.6640625" style="19"/>
    <col min="13100" max="13100" width="13.88671875" style="19" customWidth="1"/>
    <col min="13101" max="13101" width="10.6640625" style="19" customWidth="1"/>
    <col min="13102" max="13102" width="17.33203125" style="19" customWidth="1"/>
    <col min="13103" max="13104" width="12.6640625" style="19" customWidth="1"/>
    <col min="13105" max="13105" width="11.21875" style="19" customWidth="1"/>
    <col min="13106" max="13106" width="18.33203125" style="19" customWidth="1"/>
    <col min="13107" max="13107" width="12.88671875" style="19" customWidth="1"/>
    <col min="13108" max="13109" width="13.21875" style="19" customWidth="1"/>
    <col min="13110" max="13110" width="10.88671875" style="19" customWidth="1"/>
    <col min="13111" max="13111" width="11.109375" style="19" customWidth="1"/>
    <col min="13112" max="13112" width="15.21875" style="19" customWidth="1"/>
    <col min="13113" max="13113" width="9.6640625" style="19"/>
    <col min="13114" max="13114" width="11" style="19" customWidth="1"/>
    <col min="13115" max="13115" width="10.77734375" style="19" customWidth="1"/>
    <col min="13116" max="13116" width="11.44140625" style="19" customWidth="1"/>
    <col min="13117" max="13117" width="4" style="19" customWidth="1"/>
    <col min="13118" max="13308" width="9.6640625" style="19"/>
    <col min="13309" max="13309" width="6.44140625" style="19" customWidth="1"/>
    <col min="13310" max="13310" width="13.88671875" style="19" customWidth="1"/>
    <col min="13311" max="13311" width="14.33203125" style="19" customWidth="1"/>
    <col min="13312" max="13328" width="9.6640625" style="19"/>
    <col min="13329" max="13329" width="12" style="19" customWidth="1"/>
    <col min="13330" max="13330" width="12.77734375" style="19" customWidth="1"/>
    <col min="13331" max="13331" width="11.109375" style="19" customWidth="1"/>
    <col min="13332" max="13332" width="12" style="19" customWidth="1"/>
    <col min="13333" max="13333" width="9.6640625" style="19"/>
    <col min="13334" max="13334" width="15.33203125" style="19" customWidth="1"/>
    <col min="13335" max="13335" width="15.21875" style="19" customWidth="1"/>
    <col min="13336" max="13336" width="21.44140625" style="19" customWidth="1"/>
    <col min="13337" max="13352" width="9.6640625" style="19"/>
    <col min="13353" max="13354" width="13.44140625" style="19" customWidth="1"/>
    <col min="13355" max="13355" width="9.6640625" style="19"/>
    <col min="13356" max="13356" width="13.88671875" style="19" customWidth="1"/>
    <col min="13357" max="13357" width="10.6640625" style="19" customWidth="1"/>
    <col min="13358" max="13358" width="17.33203125" style="19" customWidth="1"/>
    <col min="13359" max="13360" width="12.6640625" style="19" customWidth="1"/>
    <col min="13361" max="13361" width="11.21875" style="19" customWidth="1"/>
    <col min="13362" max="13362" width="18.33203125" style="19" customWidth="1"/>
    <col min="13363" max="13363" width="12.88671875" style="19" customWidth="1"/>
    <col min="13364" max="13365" width="13.21875" style="19" customWidth="1"/>
    <col min="13366" max="13366" width="10.88671875" style="19" customWidth="1"/>
    <col min="13367" max="13367" width="11.109375" style="19" customWidth="1"/>
    <col min="13368" max="13368" width="15.21875" style="19" customWidth="1"/>
    <col min="13369" max="13369" width="9.6640625" style="19"/>
    <col min="13370" max="13370" width="11" style="19" customWidth="1"/>
    <col min="13371" max="13371" width="10.77734375" style="19" customWidth="1"/>
    <col min="13372" max="13372" width="11.44140625" style="19" customWidth="1"/>
    <col min="13373" max="13373" width="4" style="19" customWidth="1"/>
    <col min="13374" max="13564" width="9.6640625" style="19"/>
    <col min="13565" max="13565" width="6.44140625" style="19" customWidth="1"/>
    <col min="13566" max="13566" width="13.88671875" style="19" customWidth="1"/>
    <col min="13567" max="13567" width="14.33203125" style="19" customWidth="1"/>
    <col min="13568" max="13584" width="9.6640625" style="19"/>
    <col min="13585" max="13585" width="12" style="19" customWidth="1"/>
    <col min="13586" max="13586" width="12.77734375" style="19" customWidth="1"/>
    <col min="13587" max="13587" width="11.109375" style="19" customWidth="1"/>
    <col min="13588" max="13588" width="12" style="19" customWidth="1"/>
    <col min="13589" max="13589" width="9.6640625" style="19"/>
    <col min="13590" max="13590" width="15.33203125" style="19" customWidth="1"/>
    <col min="13591" max="13591" width="15.21875" style="19" customWidth="1"/>
    <col min="13592" max="13592" width="21.44140625" style="19" customWidth="1"/>
    <col min="13593" max="13608" width="9.6640625" style="19"/>
    <col min="13609" max="13610" width="13.44140625" style="19" customWidth="1"/>
    <col min="13611" max="13611" width="9.6640625" style="19"/>
    <col min="13612" max="13612" width="13.88671875" style="19" customWidth="1"/>
    <col min="13613" max="13613" width="10.6640625" style="19" customWidth="1"/>
    <col min="13614" max="13614" width="17.33203125" style="19" customWidth="1"/>
    <col min="13615" max="13616" width="12.6640625" style="19" customWidth="1"/>
    <col min="13617" max="13617" width="11.21875" style="19" customWidth="1"/>
    <col min="13618" max="13618" width="18.33203125" style="19" customWidth="1"/>
    <col min="13619" max="13619" width="12.88671875" style="19" customWidth="1"/>
    <col min="13620" max="13621" width="13.21875" style="19" customWidth="1"/>
    <col min="13622" max="13622" width="10.88671875" style="19" customWidth="1"/>
    <col min="13623" max="13623" width="11.109375" style="19" customWidth="1"/>
    <col min="13624" max="13624" width="15.21875" style="19" customWidth="1"/>
    <col min="13625" max="13625" width="9.6640625" style="19"/>
    <col min="13626" max="13626" width="11" style="19" customWidth="1"/>
    <col min="13627" max="13627" width="10.77734375" style="19" customWidth="1"/>
    <col min="13628" max="13628" width="11.44140625" style="19" customWidth="1"/>
    <col min="13629" max="13629" width="4" style="19" customWidth="1"/>
    <col min="13630" max="13820" width="9.6640625" style="19"/>
    <col min="13821" max="13821" width="6.44140625" style="19" customWidth="1"/>
    <col min="13822" max="13822" width="13.88671875" style="19" customWidth="1"/>
    <col min="13823" max="13823" width="14.33203125" style="19" customWidth="1"/>
    <col min="13824" max="13840" width="9.6640625" style="19"/>
    <col min="13841" max="13841" width="12" style="19" customWidth="1"/>
    <col min="13842" max="13842" width="12.77734375" style="19" customWidth="1"/>
    <col min="13843" max="13843" width="11.109375" style="19" customWidth="1"/>
    <col min="13844" max="13844" width="12" style="19" customWidth="1"/>
    <col min="13845" max="13845" width="9.6640625" style="19"/>
    <col min="13846" max="13846" width="15.33203125" style="19" customWidth="1"/>
    <col min="13847" max="13847" width="15.21875" style="19" customWidth="1"/>
    <col min="13848" max="13848" width="21.44140625" style="19" customWidth="1"/>
    <col min="13849" max="13864" width="9.6640625" style="19"/>
    <col min="13865" max="13866" width="13.44140625" style="19" customWidth="1"/>
    <col min="13867" max="13867" width="9.6640625" style="19"/>
    <col min="13868" max="13868" width="13.88671875" style="19" customWidth="1"/>
    <col min="13869" max="13869" width="10.6640625" style="19" customWidth="1"/>
    <col min="13870" max="13870" width="17.33203125" style="19" customWidth="1"/>
    <col min="13871" max="13872" width="12.6640625" style="19" customWidth="1"/>
    <col min="13873" max="13873" width="11.21875" style="19" customWidth="1"/>
    <col min="13874" max="13874" width="18.33203125" style="19" customWidth="1"/>
    <col min="13875" max="13875" width="12.88671875" style="19" customWidth="1"/>
    <col min="13876" max="13877" width="13.21875" style="19" customWidth="1"/>
    <col min="13878" max="13878" width="10.88671875" style="19" customWidth="1"/>
    <col min="13879" max="13879" width="11.109375" style="19" customWidth="1"/>
    <col min="13880" max="13880" width="15.21875" style="19" customWidth="1"/>
    <col min="13881" max="13881" width="9.6640625" style="19"/>
    <col min="13882" max="13882" width="11" style="19" customWidth="1"/>
    <col min="13883" max="13883" width="10.77734375" style="19" customWidth="1"/>
    <col min="13884" max="13884" width="11.44140625" style="19" customWidth="1"/>
    <col min="13885" max="13885" width="4" style="19" customWidth="1"/>
    <col min="13886" max="14076" width="9.6640625" style="19"/>
    <col min="14077" max="14077" width="6.44140625" style="19" customWidth="1"/>
    <col min="14078" max="14078" width="13.88671875" style="19" customWidth="1"/>
    <col min="14079" max="14079" width="14.33203125" style="19" customWidth="1"/>
    <col min="14080" max="14096" width="9.6640625" style="19"/>
    <col min="14097" max="14097" width="12" style="19" customWidth="1"/>
    <col min="14098" max="14098" width="12.77734375" style="19" customWidth="1"/>
    <col min="14099" max="14099" width="11.109375" style="19" customWidth="1"/>
    <col min="14100" max="14100" width="12" style="19" customWidth="1"/>
    <col min="14101" max="14101" width="9.6640625" style="19"/>
    <col min="14102" max="14102" width="15.33203125" style="19" customWidth="1"/>
    <col min="14103" max="14103" width="15.21875" style="19" customWidth="1"/>
    <col min="14104" max="14104" width="21.44140625" style="19" customWidth="1"/>
    <col min="14105" max="14120" width="9.6640625" style="19"/>
    <col min="14121" max="14122" width="13.44140625" style="19" customWidth="1"/>
    <col min="14123" max="14123" width="9.6640625" style="19"/>
    <col min="14124" max="14124" width="13.88671875" style="19" customWidth="1"/>
    <col min="14125" max="14125" width="10.6640625" style="19" customWidth="1"/>
    <col min="14126" max="14126" width="17.33203125" style="19" customWidth="1"/>
    <col min="14127" max="14128" width="12.6640625" style="19" customWidth="1"/>
    <col min="14129" max="14129" width="11.21875" style="19" customWidth="1"/>
    <col min="14130" max="14130" width="18.33203125" style="19" customWidth="1"/>
    <col min="14131" max="14131" width="12.88671875" style="19" customWidth="1"/>
    <col min="14132" max="14133" width="13.21875" style="19" customWidth="1"/>
    <col min="14134" max="14134" width="10.88671875" style="19" customWidth="1"/>
    <col min="14135" max="14135" width="11.109375" style="19" customWidth="1"/>
    <col min="14136" max="14136" width="15.21875" style="19" customWidth="1"/>
    <col min="14137" max="14137" width="9.6640625" style="19"/>
    <col min="14138" max="14138" width="11" style="19" customWidth="1"/>
    <col min="14139" max="14139" width="10.77734375" style="19" customWidth="1"/>
    <col min="14140" max="14140" width="11.44140625" style="19" customWidth="1"/>
    <col min="14141" max="14141" width="4" style="19" customWidth="1"/>
    <col min="14142" max="14332" width="9.6640625" style="19"/>
    <col min="14333" max="14333" width="6.44140625" style="19" customWidth="1"/>
    <col min="14334" max="14334" width="13.88671875" style="19" customWidth="1"/>
    <col min="14335" max="14335" width="14.33203125" style="19" customWidth="1"/>
    <col min="14336" max="14352" width="9.6640625" style="19"/>
    <col min="14353" max="14353" width="12" style="19" customWidth="1"/>
    <col min="14354" max="14354" width="12.77734375" style="19" customWidth="1"/>
    <col min="14355" max="14355" width="11.109375" style="19" customWidth="1"/>
    <col min="14356" max="14356" width="12" style="19" customWidth="1"/>
    <col min="14357" max="14357" width="9.6640625" style="19"/>
    <col min="14358" max="14358" width="15.33203125" style="19" customWidth="1"/>
    <col min="14359" max="14359" width="15.21875" style="19" customWidth="1"/>
    <col min="14360" max="14360" width="21.44140625" style="19" customWidth="1"/>
    <col min="14361" max="14376" width="9.6640625" style="19"/>
    <col min="14377" max="14378" width="13.44140625" style="19" customWidth="1"/>
    <col min="14379" max="14379" width="9.6640625" style="19"/>
    <col min="14380" max="14380" width="13.88671875" style="19" customWidth="1"/>
    <col min="14381" max="14381" width="10.6640625" style="19" customWidth="1"/>
    <col min="14382" max="14382" width="17.33203125" style="19" customWidth="1"/>
    <col min="14383" max="14384" width="12.6640625" style="19" customWidth="1"/>
    <col min="14385" max="14385" width="11.21875" style="19" customWidth="1"/>
    <col min="14386" max="14386" width="18.33203125" style="19" customWidth="1"/>
    <col min="14387" max="14387" width="12.88671875" style="19" customWidth="1"/>
    <col min="14388" max="14389" width="13.21875" style="19" customWidth="1"/>
    <col min="14390" max="14390" width="10.88671875" style="19" customWidth="1"/>
    <col min="14391" max="14391" width="11.109375" style="19" customWidth="1"/>
    <col min="14392" max="14392" width="15.21875" style="19" customWidth="1"/>
    <col min="14393" max="14393" width="9.6640625" style="19"/>
    <col min="14394" max="14394" width="11" style="19" customWidth="1"/>
    <col min="14395" max="14395" width="10.77734375" style="19" customWidth="1"/>
    <col min="14396" max="14396" width="11.44140625" style="19" customWidth="1"/>
    <col min="14397" max="14397" width="4" style="19" customWidth="1"/>
    <col min="14398" max="14588" width="9.6640625" style="19"/>
    <col min="14589" max="14589" width="6.44140625" style="19" customWidth="1"/>
    <col min="14590" max="14590" width="13.88671875" style="19" customWidth="1"/>
    <col min="14591" max="14591" width="14.33203125" style="19" customWidth="1"/>
    <col min="14592" max="14608" width="9.6640625" style="19"/>
    <col min="14609" max="14609" width="12" style="19" customWidth="1"/>
    <col min="14610" max="14610" width="12.77734375" style="19" customWidth="1"/>
    <col min="14611" max="14611" width="11.109375" style="19" customWidth="1"/>
    <col min="14612" max="14612" width="12" style="19" customWidth="1"/>
    <col min="14613" max="14613" width="9.6640625" style="19"/>
    <col min="14614" max="14614" width="15.33203125" style="19" customWidth="1"/>
    <col min="14615" max="14615" width="15.21875" style="19" customWidth="1"/>
    <col min="14616" max="14616" width="21.44140625" style="19" customWidth="1"/>
    <col min="14617" max="14632" width="9.6640625" style="19"/>
    <col min="14633" max="14634" width="13.44140625" style="19" customWidth="1"/>
    <col min="14635" max="14635" width="9.6640625" style="19"/>
    <col min="14636" max="14636" width="13.88671875" style="19" customWidth="1"/>
    <col min="14637" max="14637" width="10.6640625" style="19" customWidth="1"/>
    <col min="14638" max="14638" width="17.33203125" style="19" customWidth="1"/>
    <col min="14639" max="14640" width="12.6640625" style="19" customWidth="1"/>
    <col min="14641" max="14641" width="11.21875" style="19" customWidth="1"/>
    <col min="14642" max="14642" width="18.33203125" style="19" customWidth="1"/>
    <col min="14643" max="14643" width="12.88671875" style="19" customWidth="1"/>
    <col min="14644" max="14645" width="13.21875" style="19" customWidth="1"/>
    <col min="14646" max="14646" width="10.88671875" style="19" customWidth="1"/>
    <col min="14647" max="14647" width="11.109375" style="19" customWidth="1"/>
    <col min="14648" max="14648" width="15.21875" style="19" customWidth="1"/>
    <col min="14649" max="14649" width="9.6640625" style="19"/>
    <col min="14650" max="14650" width="11" style="19" customWidth="1"/>
    <col min="14651" max="14651" width="10.77734375" style="19" customWidth="1"/>
    <col min="14652" max="14652" width="11.44140625" style="19" customWidth="1"/>
    <col min="14653" max="14653" width="4" style="19" customWidth="1"/>
    <col min="14654" max="14844" width="9.6640625" style="19"/>
    <col min="14845" max="14845" width="6.44140625" style="19" customWidth="1"/>
    <col min="14846" max="14846" width="13.88671875" style="19" customWidth="1"/>
    <col min="14847" max="14847" width="14.33203125" style="19" customWidth="1"/>
    <col min="14848" max="14864" width="9.6640625" style="19"/>
    <col min="14865" max="14865" width="12" style="19" customWidth="1"/>
    <col min="14866" max="14866" width="12.77734375" style="19" customWidth="1"/>
    <col min="14867" max="14867" width="11.109375" style="19" customWidth="1"/>
    <col min="14868" max="14868" width="12" style="19" customWidth="1"/>
    <col min="14869" max="14869" width="9.6640625" style="19"/>
    <col min="14870" max="14870" width="15.33203125" style="19" customWidth="1"/>
    <col min="14871" max="14871" width="15.21875" style="19" customWidth="1"/>
    <col min="14872" max="14872" width="21.44140625" style="19" customWidth="1"/>
    <col min="14873" max="14888" width="9.6640625" style="19"/>
    <col min="14889" max="14890" width="13.44140625" style="19" customWidth="1"/>
    <col min="14891" max="14891" width="9.6640625" style="19"/>
    <col min="14892" max="14892" width="13.88671875" style="19" customWidth="1"/>
    <col min="14893" max="14893" width="10.6640625" style="19" customWidth="1"/>
    <col min="14894" max="14894" width="17.33203125" style="19" customWidth="1"/>
    <col min="14895" max="14896" width="12.6640625" style="19" customWidth="1"/>
    <col min="14897" max="14897" width="11.21875" style="19" customWidth="1"/>
    <col min="14898" max="14898" width="18.33203125" style="19" customWidth="1"/>
    <col min="14899" max="14899" width="12.88671875" style="19" customWidth="1"/>
    <col min="14900" max="14901" width="13.21875" style="19" customWidth="1"/>
    <col min="14902" max="14902" width="10.88671875" style="19" customWidth="1"/>
    <col min="14903" max="14903" width="11.109375" style="19" customWidth="1"/>
    <col min="14904" max="14904" width="15.21875" style="19" customWidth="1"/>
    <col min="14905" max="14905" width="9.6640625" style="19"/>
    <col min="14906" max="14906" width="11" style="19" customWidth="1"/>
    <col min="14907" max="14907" width="10.77734375" style="19" customWidth="1"/>
    <col min="14908" max="14908" width="11.44140625" style="19" customWidth="1"/>
    <col min="14909" max="14909" width="4" style="19" customWidth="1"/>
    <col min="14910" max="15100" width="9.6640625" style="19"/>
    <col min="15101" max="15101" width="6.44140625" style="19" customWidth="1"/>
    <col min="15102" max="15102" width="13.88671875" style="19" customWidth="1"/>
    <col min="15103" max="15103" width="14.33203125" style="19" customWidth="1"/>
    <col min="15104" max="15120" width="9.6640625" style="19"/>
    <col min="15121" max="15121" width="12" style="19" customWidth="1"/>
    <col min="15122" max="15122" width="12.77734375" style="19" customWidth="1"/>
    <col min="15123" max="15123" width="11.109375" style="19" customWidth="1"/>
    <col min="15124" max="15124" width="12" style="19" customWidth="1"/>
    <col min="15125" max="15125" width="9.6640625" style="19"/>
    <col min="15126" max="15126" width="15.33203125" style="19" customWidth="1"/>
    <col min="15127" max="15127" width="15.21875" style="19" customWidth="1"/>
    <col min="15128" max="15128" width="21.44140625" style="19" customWidth="1"/>
    <col min="15129" max="15144" width="9.6640625" style="19"/>
    <col min="15145" max="15146" width="13.44140625" style="19" customWidth="1"/>
    <col min="15147" max="15147" width="9.6640625" style="19"/>
    <col min="15148" max="15148" width="13.88671875" style="19" customWidth="1"/>
    <col min="15149" max="15149" width="10.6640625" style="19" customWidth="1"/>
    <col min="15150" max="15150" width="17.33203125" style="19" customWidth="1"/>
    <col min="15151" max="15152" width="12.6640625" style="19" customWidth="1"/>
    <col min="15153" max="15153" width="11.21875" style="19" customWidth="1"/>
    <col min="15154" max="15154" width="18.33203125" style="19" customWidth="1"/>
    <col min="15155" max="15155" width="12.88671875" style="19" customWidth="1"/>
    <col min="15156" max="15157" width="13.21875" style="19" customWidth="1"/>
    <col min="15158" max="15158" width="10.88671875" style="19" customWidth="1"/>
    <col min="15159" max="15159" width="11.109375" style="19" customWidth="1"/>
    <col min="15160" max="15160" width="15.21875" style="19" customWidth="1"/>
    <col min="15161" max="15161" width="9.6640625" style="19"/>
    <col min="15162" max="15162" width="11" style="19" customWidth="1"/>
    <col min="15163" max="15163" width="10.77734375" style="19" customWidth="1"/>
    <col min="15164" max="15164" width="11.44140625" style="19" customWidth="1"/>
    <col min="15165" max="15165" width="4" style="19" customWidth="1"/>
    <col min="15166" max="15356" width="9.6640625" style="19"/>
    <col min="15357" max="15357" width="6.44140625" style="19" customWidth="1"/>
    <col min="15358" max="15358" width="13.88671875" style="19" customWidth="1"/>
    <col min="15359" max="15359" width="14.33203125" style="19" customWidth="1"/>
    <col min="15360" max="15376" width="9.6640625" style="19"/>
    <col min="15377" max="15377" width="12" style="19" customWidth="1"/>
    <col min="15378" max="15378" width="12.77734375" style="19" customWidth="1"/>
    <col min="15379" max="15379" width="11.109375" style="19" customWidth="1"/>
    <col min="15380" max="15380" width="12" style="19" customWidth="1"/>
    <col min="15381" max="15381" width="9.6640625" style="19"/>
    <col min="15382" max="15382" width="15.33203125" style="19" customWidth="1"/>
    <col min="15383" max="15383" width="15.21875" style="19" customWidth="1"/>
    <col min="15384" max="15384" width="21.44140625" style="19" customWidth="1"/>
    <col min="15385" max="15400" width="9.6640625" style="19"/>
    <col min="15401" max="15402" width="13.44140625" style="19" customWidth="1"/>
    <col min="15403" max="15403" width="9.6640625" style="19"/>
    <col min="15404" max="15404" width="13.88671875" style="19" customWidth="1"/>
    <col min="15405" max="15405" width="10.6640625" style="19" customWidth="1"/>
    <col min="15406" max="15406" width="17.33203125" style="19" customWidth="1"/>
    <col min="15407" max="15408" width="12.6640625" style="19" customWidth="1"/>
    <col min="15409" max="15409" width="11.21875" style="19" customWidth="1"/>
    <col min="15410" max="15410" width="18.33203125" style="19" customWidth="1"/>
    <col min="15411" max="15411" width="12.88671875" style="19" customWidth="1"/>
    <col min="15412" max="15413" width="13.21875" style="19" customWidth="1"/>
    <col min="15414" max="15414" width="10.88671875" style="19" customWidth="1"/>
    <col min="15415" max="15415" width="11.109375" style="19" customWidth="1"/>
    <col min="15416" max="15416" width="15.21875" style="19" customWidth="1"/>
    <col min="15417" max="15417" width="9.6640625" style="19"/>
    <col min="15418" max="15418" width="11" style="19" customWidth="1"/>
    <col min="15419" max="15419" width="10.77734375" style="19" customWidth="1"/>
    <col min="15420" max="15420" width="11.44140625" style="19" customWidth="1"/>
    <col min="15421" max="15421" width="4" style="19" customWidth="1"/>
    <col min="15422" max="15612" width="9.6640625" style="19"/>
    <col min="15613" max="15613" width="6.44140625" style="19" customWidth="1"/>
    <col min="15614" max="15614" width="13.88671875" style="19" customWidth="1"/>
    <col min="15615" max="15615" width="14.33203125" style="19" customWidth="1"/>
    <col min="15616" max="15632" width="9.6640625" style="19"/>
    <col min="15633" max="15633" width="12" style="19" customWidth="1"/>
    <col min="15634" max="15634" width="12.77734375" style="19" customWidth="1"/>
    <col min="15635" max="15635" width="11.109375" style="19" customWidth="1"/>
    <col min="15636" max="15636" width="12" style="19" customWidth="1"/>
    <col min="15637" max="15637" width="9.6640625" style="19"/>
    <col min="15638" max="15638" width="15.33203125" style="19" customWidth="1"/>
    <col min="15639" max="15639" width="15.21875" style="19" customWidth="1"/>
    <col min="15640" max="15640" width="21.44140625" style="19" customWidth="1"/>
    <col min="15641" max="15656" width="9.6640625" style="19"/>
    <col min="15657" max="15658" width="13.44140625" style="19" customWidth="1"/>
    <col min="15659" max="15659" width="9.6640625" style="19"/>
    <col min="15660" max="15660" width="13.88671875" style="19" customWidth="1"/>
    <col min="15661" max="15661" width="10.6640625" style="19" customWidth="1"/>
    <col min="15662" max="15662" width="17.33203125" style="19" customWidth="1"/>
    <col min="15663" max="15664" width="12.6640625" style="19" customWidth="1"/>
    <col min="15665" max="15665" width="11.21875" style="19" customWidth="1"/>
    <col min="15666" max="15666" width="18.33203125" style="19" customWidth="1"/>
    <col min="15667" max="15667" width="12.88671875" style="19" customWidth="1"/>
    <col min="15668" max="15669" width="13.21875" style="19" customWidth="1"/>
    <col min="15670" max="15670" width="10.88671875" style="19" customWidth="1"/>
    <col min="15671" max="15671" width="11.109375" style="19" customWidth="1"/>
    <col min="15672" max="15672" width="15.21875" style="19" customWidth="1"/>
    <col min="15673" max="15673" width="9.6640625" style="19"/>
    <col min="15674" max="15674" width="11" style="19" customWidth="1"/>
    <col min="15675" max="15675" width="10.77734375" style="19" customWidth="1"/>
    <col min="15676" max="15676" width="11.44140625" style="19" customWidth="1"/>
    <col min="15677" max="15677" width="4" style="19" customWidth="1"/>
    <col min="15678" max="15868" width="9.6640625" style="19"/>
    <col min="15869" max="15869" width="6.44140625" style="19" customWidth="1"/>
    <col min="15870" max="15870" width="13.88671875" style="19" customWidth="1"/>
    <col min="15871" max="15871" width="14.33203125" style="19" customWidth="1"/>
    <col min="15872" max="15888" width="9.6640625" style="19"/>
    <col min="15889" max="15889" width="12" style="19" customWidth="1"/>
    <col min="15890" max="15890" width="12.77734375" style="19" customWidth="1"/>
    <col min="15891" max="15891" width="11.109375" style="19" customWidth="1"/>
    <col min="15892" max="15892" width="12" style="19" customWidth="1"/>
    <col min="15893" max="15893" width="9.6640625" style="19"/>
    <col min="15894" max="15894" width="15.33203125" style="19" customWidth="1"/>
    <col min="15895" max="15895" width="15.21875" style="19" customWidth="1"/>
    <col min="15896" max="15896" width="21.44140625" style="19" customWidth="1"/>
    <col min="15897" max="15912" width="9.6640625" style="19"/>
    <col min="15913" max="15914" width="13.44140625" style="19" customWidth="1"/>
    <col min="15915" max="15915" width="9.6640625" style="19"/>
    <col min="15916" max="15916" width="13.88671875" style="19" customWidth="1"/>
    <col min="15917" max="15917" width="10.6640625" style="19" customWidth="1"/>
    <col min="15918" max="15918" width="17.33203125" style="19" customWidth="1"/>
    <col min="15919" max="15920" width="12.6640625" style="19" customWidth="1"/>
    <col min="15921" max="15921" width="11.21875" style="19" customWidth="1"/>
    <col min="15922" max="15922" width="18.33203125" style="19" customWidth="1"/>
    <col min="15923" max="15923" width="12.88671875" style="19" customWidth="1"/>
    <col min="15924" max="15925" width="13.21875" style="19" customWidth="1"/>
    <col min="15926" max="15926" width="10.88671875" style="19" customWidth="1"/>
    <col min="15927" max="15927" width="11.109375" style="19" customWidth="1"/>
    <col min="15928" max="15928" width="15.21875" style="19" customWidth="1"/>
    <col min="15929" max="15929" width="9.6640625" style="19"/>
    <col min="15930" max="15930" width="11" style="19" customWidth="1"/>
    <col min="15931" max="15931" width="10.77734375" style="19" customWidth="1"/>
    <col min="15932" max="15932" width="11.44140625" style="19" customWidth="1"/>
    <col min="15933" max="15933" width="4" style="19" customWidth="1"/>
    <col min="15934" max="16124" width="9.6640625" style="19"/>
    <col min="16125" max="16125" width="6.44140625" style="19" customWidth="1"/>
    <col min="16126" max="16126" width="13.88671875" style="19" customWidth="1"/>
    <col min="16127" max="16127" width="14.33203125" style="19" customWidth="1"/>
    <col min="16128" max="16144" width="9.6640625" style="19"/>
    <col min="16145" max="16145" width="12" style="19" customWidth="1"/>
    <col min="16146" max="16146" width="12.77734375" style="19" customWidth="1"/>
    <col min="16147" max="16147" width="11.109375" style="19" customWidth="1"/>
    <col min="16148" max="16148" width="12" style="19" customWidth="1"/>
    <col min="16149" max="16149" width="9.6640625" style="19"/>
    <col min="16150" max="16150" width="15.33203125" style="19" customWidth="1"/>
    <col min="16151" max="16151" width="15.21875" style="19" customWidth="1"/>
    <col min="16152" max="16152" width="21.44140625" style="19" customWidth="1"/>
    <col min="16153" max="16168" width="9.6640625" style="19"/>
    <col min="16169" max="16170" width="13.44140625" style="19" customWidth="1"/>
    <col min="16171" max="16171" width="9.6640625" style="19"/>
    <col min="16172" max="16172" width="13.88671875" style="19" customWidth="1"/>
    <col min="16173" max="16173" width="10.6640625" style="19" customWidth="1"/>
    <col min="16174" max="16174" width="17.33203125" style="19" customWidth="1"/>
    <col min="16175" max="16176" width="12.6640625" style="19" customWidth="1"/>
    <col min="16177" max="16177" width="11.21875" style="19" customWidth="1"/>
    <col min="16178" max="16178" width="18.33203125" style="19" customWidth="1"/>
    <col min="16179" max="16179" width="12.88671875" style="19" customWidth="1"/>
    <col min="16180" max="16181" width="13.21875" style="19" customWidth="1"/>
    <col min="16182" max="16182" width="10.88671875" style="19" customWidth="1"/>
    <col min="16183" max="16183" width="11.109375" style="19" customWidth="1"/>
    <col min="16184" max="16184" width="15.21875" style="19" customWidth="1"/>
    <col min="16185" max="16185" width="9.6640625" style="19"/>
    <col min="16186" max="16186" width="11" style="19" customWidth="1"/>
    <col min="16187" max="16187" width="10.77734375" style="19" customWidth="1"/>
    <col min="16188" max="16188" width="11.44140625" style="19" customWidth="1"/>
    <col min="16189" max="16189" width="4" style="19" customWidth="1"/>
    <col min="16190" max="16384" width="9.6640625" style="19"/>
  </cols>
  <sheetData>
    <row r="1" spans="1:96" ht="13.2" x14ac:dyDescent="0.2">
      <c r="A1" s="18" t="s">
        <v>52</v>
      </c>
    </row>
    <row r="2" spans="1:96" x14ac:dyDescent="0.2">
      <c r="C2" s="21" t="s">
        <v>53</v>
      </c>
    </row>
    <row r="3" spans="1:96" s="20" customFormat="1" x14ac:dyDescent="0.2">
      <c r="A3" s="22"/>
      <c r="B3" s="23" t="s">
        <v>54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</row>
    <row r="4" spans="1:96" s="20" customFormat="1" x14ac:dyDescent="0.2">
      <c r="A4" s="22"/>
      <c r="B4" s="26" t="s">
        <v>55</v>
      </c>
      <c r="C4" s="24" t="s">
        <v>72</v>
      </c>
      <c r="D4" s="24" t="s">
        <v>72</v>
      </c>
      <c r="E4" s="24" t="s">
        <v>72</v>
      </c>
      <c r="F4" s="24" t="s">
        <v>72</v>
      </c>
      <c r="G4" s="24" t="s">
        <v>72</v>
      </c>
      <c r="H4" s="24" t="s">
        <v>72</v>
      </c>
      <c r="I4" s="24" t="s">
        <v>72</v>
      </c>
      <c r="J4" s="24" t="s">
        <v>72</v>
      </c>
      <c r="K4" s="24" t="s">
        <v>78</v>
      </c>
      <c r="L4" s="24" t="s">
        <v>72</v>
      </c>
      <c r="M4" s="24" t="s">
        <v>72</v>
      </c>
      <c r="N4" s="24" t="s">
        <v>72</v>
      </c>
      <c r="O4" s="24" t="s">
        <v>72</v>
      </c>
      <c r="P4" s="24" t="s">
        <v>72</v>
      </c>
      <c r="Q4" s="24" t="s">
        <v>72</v>
      </c>
      <c r="R4" s="24" t="s">
        <v>72</v>
      </c>
      <c r="S4" s="24" t="s">
        <v>72</v>
      </c>
      <c r="T4" s="24" t="s">
        <v>72</v>
      </c>
      <c r="U4" s="24" t="s">
        <v>72</v>
      </c>
      <c r="V4" s="24" t="s">
        <v>72</v>
      </c>
      <c r="W4" s="24" t="s">
        <v>72</v>
      </c>
      <c r="X4" s="24" t="s">
        <v>72</v>
      </c>
      <c r="Y4" s="24" t="s">
        <v>72</v>
      </c>
      <c r="Z4" s="24" t="s">
        <v>72</v>
      </c>
      <c r="AA4" s="24" t="s">
        <v>72</v>
      </c>
      <c r="AB4" s="24" t="s">
        <v>72</v>
      </c>
      <c r="AC4" s="24" t="s">
        <v>72</v>
      </c>
      <c r="AD4" s="24" t="s">
        <v>72</v>
      </c>
      <c r="AE4" s="24" t="s">
        <v>72</v>
      </c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</row>
    <row r="5" spans="1:96" s="20" customFormat="1" x14ac:dyDescent="0.2">
      <c r="A5" s="22"/>
      <c r="B5" s="23" t="s">
        <v>57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</row>
    <row r="6" spans="1:96" s="29" customFormat="1" x14ac:dyDescent="0.2">
      <c r="A6" s="27"/>
      <c r="B6" s="23" t="s">
        <v>58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</row>
    <row r="7" spans="1:96" s="44" customFormat="1" ht="30.6" customHeight="1" x14ac:dyDescent="0.3">
      <c r="A7" s="39"/>
      <c r="B7" s="40" t="s">
        <v>59</v>
      </c>
      <c r="C7" s="40" t="s">
        <v>15</v>
      </c>
      <c r="D7" s="40" t="s">
        <v>11</v>
      </c>
      <c r="E7" s="40" t="s">
        <v>60</v>
      </c>
      <c r="F7" s="40" t="s">
        <v>26</v>
      </c>
      <c r="G7" s="40" t="s">
        <v>16</v>
      </c>
      <c r="H7" s="40" t="s">
        <v>8</v>
      </c>
      <c r="I7" s="40" t="s">
        <v>17</v>
      </c>
      <c r="J7" s="40" t="s">
        <v>27</v>
      </c>
      <c r="K7" s="40" t="s">
        <v>27</v>
      </c>
      <c r="L7" s="40" t="s">
        <v>28</v>
      </c>
      <c r="M7" s="40" t="s">
        <v>154</v>
      </c>
      <c r="N7" s="40" t="s">
        <v>49</v>
      </c>
      <c r="O7" s="40" t="s">
        <v>12</v>
      </c>
      <c r="P7" s="40" t="s">
        <v>156</v>
      </c>
      <c r="Q7" s="40" t="s">
        <v>159</v>
      </c>
      <c r="R7" s="40" t="s">
        <v>160</v>
      </c>
      <c r="S7" s="40" t="s">
        <v>161</v>
      </c>
      <c r="T7" s="40" t="s">
        <v>62</v>
      </c>
      <c r="U7" s="40" t="s">
        <v>73</v>
      </c>
      <c r="V7" s="40" t="s">
        <v>134</v>
      </c>
      <c r="W7" s="40" t="s">
        <v>157</v>
      </c>
      <c r="X7" s="40" t="s">
        <v>158</v>
      </c>
      <c r="Y7" s="40" t="s">
        <v>29</v>
      </c>
      <c r="Z7" s="40" t="s">
        <v>9</v>
      </c>
      <c r="AA7" s="40" t="s">
        <v>18</v>
      </c>
      <c r="AB7" s="40" t="s">
        <v>19</v>
      </c>
      <c r="AC7" s="40" t="s">
        <v>162</v>
      </c>
      <c r="AD7" s="40" t="s">
        <v>135</v>
      </c>
      <c r="AE7" s="40" t="s">
        <v>153</v>
      </c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2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43"/>
      <c r="CR7" s="43"/>
    </row>
    <row r="8" spans="1:96" x14ac:dyDescent="0.2">
      <c r="A8" s="30" t="s">
        <v>63</v>
      </c>
      <c r="B8" s="31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</row>
    <row r="9" spans="1:96" x14ac:dyDescent="0.2">
      <c r="A9" s="30" t="s">
        <v>77</v>
      </c>
      <c r="B9" s="31"/>
      <c r="C9" s="34"/>
      <c r="D9" s="34"/>
      <c r="E9" s="34"/>
      <c r="F9" s="34"/>
      <c r="G9" s="34"/>
      <c r="H9" s="34"/>
      <c r="I9" s="34"/>
      <c r="J9" s="34"/>
      <c r="K9" s="34">
        <v>3.71900826446281</v>
      </c>
      <c r="L9" s="34">
        <v>0.16320679769265312</v>
      </c>
      <c r="M9" s="34"/>
      <c r="N9" s="34"/>
      <c r="O9" s="34"/>
      <c r="P9" s="34">
        <v>1.1755289734858407E-2</v>
      </c>
      <c r="Q9" s="34">
        <v>1.4792099792099792E-2</v>
      </c>
      <c r="R9" s="34">
        <v>0.58961538461538465</v>
      </c>
      <c r="S9" s="34"/>
      <c r="T9" s="34"/>
      <c r="U9" s="34"/>
      <c r="V9" s="34"/>
      <c r="W9" s="34"/>
      <c r="X9" s="34"/>
      <c r="Y9" s="34"/>
      <c r="Z9" s="34">
        <v>9.8774079382472069E-3</v>
      </c>
      <c r="AA9" s="34">
        <v>2.956043956043956E-2</v>
      </c>
      <c r="AB9" s="34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</row>
    <row r="10" spans="1:96" x14ac:dyDescent="0.2">
      <c r="A10" s="30" t="s">
        <v>75</v>
      </c>
      <c r="B10" s="3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4">
        <v>6.7944444444444441E-3</v>
      </c>
      <c r="O10" s="34" t="s">
        <v>64</v>
      </c>
      <c r="P10" s="34">
        <v>4.603174603174603E-3</v>
      </c>
      <c r="Q10" s="32"/>
      <c r="R10" s="32"/>
      <c r="S10" s="32"/>
      <c r="T10" s="32"/>
      <c r="U10" s="32"/>
      <c r="V10" s="32"/>
      <c r="W10" s="32"/>
      <c r="X10" s="32"/>
      <c r="Y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</row>
    <row r="11" spans="1:96" x14ac:dyDescent="0.2">
      <c r="A11" s="30" t="s">
        <v>76</v>
      </c>
      <c r="B11" s="31"/>
      <c r="C11" s="32"/>
      <c r="D11" s="32"/>
      <c r="E11" s="32"/>
      <c r="F11" s="32"/>
      <c r="G11" s="32"/>
      <c r="H11" s="32"/>
      <c r="I11" s="34">
        <v>1.4619444444444444E-2</v>
      </c>
      <c r="J11" s="34">
        <v>1.0972222222222222E-2</v>
      </c>
      <c r="K11" s="34"/>
      <c r="L11" s="32"/>
      <c r="M11" s="32"/>
      <c r="N11" s="34">
        <v>7.3076923076923076E-3</v>
      </c>
      <c r="O11" s="34" t="s">
        <v>64</v>
      </c>
      <c r="P11" s="34">
        <v>4.3543543543543544E-3</v>
      </c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</row>
    <row r="12" spans="1:96" x14ac:dyDescent="0.2">
      <c r="A12" s="33" t="s">
        <v>65</v>
      </c>
      <c r="B12" s="35"/>
      <c r="C12" s="34">
        <v>1.9627406401805721E-2</v>
      </c>
      <c r="D12" s="34">
        <v>8.0058825253297595E-4</v>
      </c>
      <c r="E12" s="34">
        <v>1.1807162750558977E-2</v>
      </c>
      <c r="F12" s="34">
        <v>7.3891305759366272E-3</v>
      </c>
      <c r="G12" s="34">
        <v>5.597726592383937E-3</v>
      </c>
      <c r="H12" s="64">
        <v>3.7357419183449832E-4</v>
      </c>
      <c r="I12" s="34">
        <v>1.3467158992447811E-2</v>
      </c>
      <c r="J12" s="34">
        <v>1.0305539832053547E-2</v>
      </c>
      <c r="K12" s="34"/>
      <c r="L12" s="34">
        <v>6.8632093959030097E-2</v>
      </c>
      <c r="M12" s="34">
        <v>1.3139299917757457E-3</v>
      </c>
      <c r="N12" s="34" t="s">
        <v>64</v>
      </c>
      <c r="O12" s="34">
        <v>3.2161172161172162</v>
      </c>
      <c r="P12" s="34">
        <v>1.6115208686376292E-3</v>
      </c>
      <c r="Q12" s="34">
        <v>1.1801098299181191E-2</v>
      </c>
      <c r="R12" s="34">
        <v>9.8849748382458663E-2</v>
      </c>
      <c r="S12" s="34">
        <v>2.0691611276644513</v>
      </c>
      <c r="T12" s="34">
        <v>8.7700371524924783E-2</v>
      </c>
      <c r="U12" s="34" t="s">
        <v>64</v>
      </c>
      <c r="V12" s="34">
        <v>8.5509086961617457E-3</v>
      </c>
      <c r="X12" s="34" t="s">
        <v>64</v>
      </c>
      <c r="Y12" s="34">
        <v>2.0310787284802373E-2</v>
      </c>
      <c r="Z12" s="34"/>
      <c r="AA12" s="34">
        <v>2.036311092677575E-2</v>
      </c>
      <c r="AB12" s="34">
        <v>3.5541106458011902E-2</v>
      </c>
      <c r="AC12" s="34">
        <v>3.0998509687034277E-2</v>
      </c>
      <c r="AD12" s="34" t="s">
        <v>64</v>
      </c>
      <c r="AE12" s="34">
        <v>1.8195440436690569E-2</v>
      </c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</row>
    <row r="13" spans="1:96" x14ac:dyDescent="0.2">
      <c r="A13" s="33" t="s">
        <v>66</v>
      </c>
      <c r="C13" s="34">
        <v>1.5553878176536516E-2</v>
      </c>
      <c r="D13" s="34">
        <v>1.5687735754806901E-3</v>
      </c>
      <c r="E13" s="34">
        <v>5.8917118281708349E-3</v>
      </c>
      <c r="F13" s="34">
        <v>8.4322967678746325E-3</v>
      </c>
      <c r="G13" s="34">
        <v>5.6437435090311459E-3</v>
      </c>
      <c r="H13" s="64">
        <v>3.4234742306118966E-4</v>
      </c>
      <c r="I13" s="34">
        <v>1.0043179328774849E-2</v>
      </c>
      <c r="J13" s="34">
        <v>7.6219160760847438E-3</v>
      </c>
      <c r="K13" s="34"/>
      <c r="L13" s="34">
        <v>7.1470211858381913E-2</v>
      </c>
      <c r="M13" s="34">
        <v>9.3757714486183345E-4</v>
      </c>
      <c r="N13" s="34" t="s">
        <v>64</v>
      </c>
      <c r="O13" s="34">
        <v>1.4484451718494271</v>
      </c>
      <c r="P13" s="34">
        <v>7.85387718080904E-3</v>
      </c>
      <c r="Q13" s="34">
        <v>1.8105347975509556E-2</v>
      </c>
      <c r="R13" s="34">
        <v>9.2559156134182266E-2</v>
      </c>
      <c r="S13" s="34">
        <v>1.941423142445289</v>
      </c>
      <c r="T13" s="34">
        <v>9.1281158522678527E-2</v>
      </c>
      <c r="U13" s="34">
        <v>0.15559402726682536</v>
      </c>
      <c r="V13" s="34">
        <v>3.6528392109982065E-2</v>
      </c>
      <c r="X13" s="34" t="s">
        <v>64</v>
      </c>
      <c r="Y13" s="34">
        <v>1.5577769131775058E-2</v>
      </c>
      <c r="Z13" s="34"/>
      <c r="AA13" s="34">
        <v>2.0859438343038255E-2</v>
      </c>
      <c r="AB13" s="34">
        <v>3.6327023761578738E-2</v>
      </c>
      <c r="AC13" s="34">
        <v>2.1105152218575736E-2</v>
      </c>
      <c r="AD13" s="34" t="s">
        <v>64</v>
      </c>
      <c r="AE13" s="34">
        <v>1.7926885476554352E-2</v>
      </c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</row>
    <row r="14" spans="1:96" x14ac:dyDescent="0.2">
      <c r="A14" s="33" t="s">
        <v>67</v>
      </c>
      <c r="C14" s="34">
        <v>1.5090612582401176E-2</v>
      </c>
      <c r="D14" s="34">
        <v>1.6981655845995217E-3</v>
      </c>
      <c r="E14" s="34">
        <v>1.0078882580515499E-2</v>
      </c>
      <c r="F14" s="34">
        <v>1.2106142746504707E-2</v>
      </c>
      <c r="G14" s="34">
        <v>5.6535389942488305E-3</v>
      </c>
      <c r="H14" s="64">
        <v>3.904013102750284E-4</v>
      </c>
      <c r="I14" s="34">
        <v>1.038940913211232E-2</v>
      </c>
      <c r="J14" s="34">
        <v>7.5369293548923702E-3</v>
      </c>
      <c r="K14" s="34"/>
      <c r="L14" s="34">
        <v>6.339568850647137E-2</v>
      </c>
      <c r="M14" s="34">
        <v>1.1961528644873255E-3</v>
      </c>
      <c r="N14" s="34" t="s">
        <v>64</v>
      </c>
      <c r="O14" s="34">
        <v>3.1632653061224492</v>
      </c>
      <c r="P14" s="34">
        <v>8.688631087371437E-3</v>
      </c>
      <c r="Q14" s="34">
        <v>2.1918839599883222E-2</v>
      </c>
      <c r="R14" s="34">
        <v>9.9285515449568526E-2</v>
      </c>
      <c r="S14" s="34">
        <v>2.0074592074592075</v>
      </c>
      <c r="T14" s="34">
        <v>9.4553457115068656E-2</v>
      </c>
      <c r="U14" s="34">
        <v>0.19196428571428573</v>
      </c>
      <c r="V14" s="34"/>
      <c r="W14" s="34">
        <v>3.6128113051189972E-2</v>
      </c>
      <c r="X14" s="34">
        <v>4.4857362001138136E-2</v>
      </c>
      <c r="Y14" s="34">
        <v>1.0143951899224448E-2</v>
      </c>
      <c r="Z14" s="34"/>
      <c r="AA14" s="34">
        <v>2.333612203848413E-2</v>
      </c>
      <c r="AB14" s="34">
        <v>3.1929498250741775E-2</v>
      </c>
      <c r="AC14" s="34">
        <v>3.3429773163793731E-2</v>
      </c>
      <c r="AD14" s="34">
        <v>2.5502368893971575E-2</v>
      </c>
      <c r="AE14" s="34">
        <v>2.5774181215751243E-2</v>
      </c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</row>
    <row r="15" spans="1:96" x14ac:dyDescent="0.2">
      <c r="A15" s="33" t="s">
        <v>68</v>
      </c>
      <c r="C15" s="34">
        <v>1.5228969264004449E-2</v>
      </c>
      <c r="D15" s="34">
        <v>1.5996899965200135E-3</v>
      </c>
      <c r="E15" s="34">
        <v>1.0221102714805485E-2</v>
      </c>
      <c r="F15" s="34">
        <v>8.3798512311221308E-3</v>
      </c>
      <c r="G15" s="34">
        <v>5.4991986798820659E-3</v>
      </c>
      <c r="H15" s="64">
        <v>4.0297325379467689E-4</v>
      </c>
      <c r="I15" s="34">
        <v>1.2081205689491264E-2</v>
      </c>
      <c r="J15" s="34">
        <v>1.0125263563824174E-2</v>
      </c>
      <c r="K15" s="34"/>
      <c r="L15" s="34">
        <v>6.5687183310307026E-2</v>
      </c>
      <c r="M15" s="34">
        <v>1.4800907996664768E-3</v>
      </c>
      <c r="N15" s="34" t="s">
        <v>64</v>
      </c>
      <c r="O15" s="34">
        <v>2.3532684283727399</v>
      </c>
      <c r="P15" s="34">
        <v>8.6751653664924391E-3</v>
      </c>
      <c r="Q15" s="34">
        <v>1.6590095942229745E-2</v>
      </c>
      <c r="R15" s="34">
        <v>9.3001528792254123E-2</v>
      </c>
      <c r="S15" s="34">
        <v>1.9901600629755969</v>
      </c>
      <c r="T15" s="34">
        <v>9.0719021166166577E-2</v>
      </c>
      <c r="U15" s="34">
        <v>0.20946745562130178</v>
      </c>
      <c r="V15" s="34"/>
      <c r="W15" s="34">
        <v>3.2805611867297357E-2</v>
      </c>
      <c r="X15" s="34">
        <v>4.3442222928012024E-2</v>
      </c>
      <c r="Y15" s="34">
        <v>1.6325401217487549E-2</v>
      </c>
      <c r="Z15" s="34"/>
      <c r="AA15" s="34">
        <v>2.8765060240963855E-2</v>
      </c>
      <c r="AB15" s="34">
        <v>2.5811411939150968E-2</v>
      </c>
      <c r="AC15" s="34">
        <v>2.8536285362853627E-2</v>
      </c>
      <c r="AD15" s="34">
        <v>6.0884027284250014E-3</v>
      </c>
      <c r="AE15" s="34">
        <v>1.8417979553789106E-2</v>
      </c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</row>
    <row r="16" spans="1:96" x14ac:dyDescent="0.2">
      <c r="A16" s="33" t="s">
        <v>69</v>
      </c>
      <c r="C16" s="34">
        <v>1.4736687369078681E-2</v>
      </c>
      <c r="D16" s="34">
        <v>1.6426073431865464E-3</v>
      </c>
      <c r="E16" s="34">
        <v>1.2223858615611193E-2</v>
      </c>
      <c r="F16" s="34">
        <v>6.987892154656344E-3</v>
      </c>
      <c r="G16" s="34">
        <v>5.456166169312375E-3</v>
      </c>
      <c r="H16" s="64" t="s">
        <v>64</v>
      </c>
      <c r="I16" s="34">
        <v>1.2799255072760741E-2</v>
      </c>
      <c r="J16" s="34">
        <v>1.1097145062056555E-2</v>
      </c>
      <c r="K16" s="34"/>
      <c r="L16" s="34">
        <v>6.4051345616106675E-2</v>
      </c>
      <c r="M16" s="34">
        <v>1.4500940781894285E-3</v>
      </c>
      <c r="N16" s="34" t="s">
        <v>64</v>
      </c>
      <c r="O16" s="34">
        <v>3.204724409448819</v>
      </c>
      <c r="P16" s="34">
        <v>7.768306896271014E-3</v>
      </c>
      <c r="Q16" s="34">
        <v>1.6995350738261892E-2</v>
      </c>
      <c r="R16" s="34">
        <v>8.6842105263157901E-2</v>
      </c>
      <c r="S16" s="34">
        <v>1.9575418994413407</v>
      </c>
      <c r="T16" s="34">
        <v>0.11114926932865883</v>
      </c>
      <c r="U16" s="34">
        <v>0.21181434599156118</v>
      </c>
      <c r="V16" s="34"/>
      <c r="W16" s="34">
        <v>3.6309914179130792E-2</v>
      </c>
      <c r="X16" s="34">
        <v>2.7611403049105983E-2</v>
      </c>
      <c r="Y16" s="34">
        <v>1.5258394287326634E-2</v>
      </c>
      <c r="Z16" s="34"/>
      <c r="AA16" s="34">
        <v>2.9277539844133959E-2</v>
      </c>
      <c r="AB16" s="34">
        <v>3.8037762307807886E-2</v>
      </c>
      <c r="AC16" s="34">
        <v>2.841252964750143E-2</v>
      </c>
      <c r="AD16" s="34">
        <v>1.0179040508779207E-2</v>
      </c>
      <c r="AE16" s="34">
        <v>1.6926452568888382E-2</v>
      </c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</row>
    <row r="31" spans="17:17" x14ac:dyDescent="0.2">
      <c r="Q31" s="19" t="s">
        <v>64</v>
      </c>
    </row>
    <row r="33" spans="17:17" x14ac:dyDescent="0.2">
      <c r="Q33" s="19" t="s">
        <v>64</v>
      </c>
    </row>
    <row r="34" spans="17:17" x14ac:dyDescent="0.2">
      <c r="Q34" s="19" t="s">
        <v>64</v>
      </c>
    </row>
    <row r="35" spans="17:17" x14ac:dyDescent="0.2">
      <c r="Q35" s="19" t="s">
        <v>64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29"/>
  <sheetViews>
    <sheetView workbookViewId="0">
      <pane xSplit="2" ySplit="7" topLeftCell="O8" activePane="bottomRight" state="frozenSplit"/>
      <selection activeCell="E30" sqref="E30"/>
      <selection pane="topRight" activeCell="E30" sqref="E30"/>
      <selection pane="bottomLeft" activeCell="E30" sqref="E30"/>
      <selection pane="bottomRight" activeCell="T24" sqref="T24"/>
    </sheetView>
  </sheetViews>
  <sheetFormatPr defaultColWidth="9.6640625" defaultRowHeight="12" x14ac:dyDescent="0.2"/>
  <cols>
    <col min="1" max="1" width="6.44140625" style="20" customWidth="1"/>
    <col min="2" max="2" width="13.88671875" style="19" customWidth="1"/>
    <col min="3" max="3" width="20" style="19" customWidth="1"/>
    <col min="4" max="4" width="9.88671875" style="19" customWidth="1"/>
    <col min="5" max="5" width="11.77734375" style="19" customWidth="1"/>
    <col min="6" max="6" width="13.109375" style="19" customWidth="1"/>
    <col min="7" max="7" width="20.6640625" style="19" customWidth="1"/>
    <col min="8" max="8" width="16.5546875" style="19" customWidth="1"/>
    <col min="9" max="9" width="13.5546875" style="19" customWidth="1"/>
    <col min="10" max="10" width="13.6640625" style="19" customWidth="1"/>
    <col min="11" max="11" width="11.5546875" style="19" customWidth="1"/>
    <col min="12" max="12" width="9.88671875" style="19" customWidth="1"/>
    <col min="13" max="13" width="9" style="19" customWidth="1"/>
    <col min="14" max="17" width="9.6640625" style="19"/>
    <col min="18" max="18" width="9.77734375" style="19" customWidth="1"/>
    <col min="19" max="20" width="9.6640625" style="19"/>
    <col min="21" max="21" width="12.33203125" style="19" customWidth="1"/>
    <col min="22" max="22" width="12.77734375" style="19" customWidth="1"/>
    <col min="23" max="23" width="11" style="19" customWidth="1"/>
    <col min="24" max="24" width="9.6640625" style="19"/>
    <col min="25" max="25" width="15.33203125" style="19" customWidth="1"/>
    <col min="26" max="26" width="15.21875" style="19" customWidth="1"/>
    <col min="27" max="27" width="21.44140625" style="19" customWidth="1"/>
    <col min="28" max="40" width="9.6640625" style="19"/>
    <col min="41" max="42" width="13.44140625" style="19" customWidth="1"/>
    <col min="43" max="43" width="9.6640625" style="19"/>
    <col min="44" max="44" width="13.88671875" style="19" customWidth="1"/>
    <col min="45" max="45" width="10.6640625" style="19" customWidth="1"/>
    <col min="46" max="46" width="17.33203125" style="19" customWidth="1"/>
    <col min="47" max="48" width="12.6640625" style="19" customWidth="1"/>
    <col min="49" max="49" width="11.21875" style="19" customWidth="1"/>
    <col min="50" max="50" width="18.33203125" style="19" customWidth="1"/>
    <col min="51" max="51" width="12.88671875" style="19" customWidth="1"/>
    <col min="52" max="53" width="13.21875" style="19" customWidth="1"/>
    <col min="54" max="54" width="10.88671875" style="19" customWidth="1"/>
    <col min="55" max="55" width="11.109375" style="19" customWidth="1"/>
    <col min="56" max="56" width="15.21875" style="19" customWidth="1"/>
    <col min="57" max="57" width="9.6640625" style="19"/>
    <col min="58" max="58" width="11" style="19" customWidth="1"/>
    <col min="59" max="59" width="10.77734375" style="19" customWidth="1"/>
    <col min="60" max="60" width="11.44140625" style="19" customWidth="1"/>
    <col min="61" max="61" width="4" style="19" customWidth="1"/>
    <col min="62" max="252" width="9.6640625" style="19"/>
    <col min="253" max="253" width="6.44140625" style="19" customWidth="1"/>
    <col min="254" max="254" width="13.88671875" style="19" customWidth="1"/>
    <col min="255" max="255" width="11.88671875" style="19" customWidth="1"/>
    <col min="256" max="258" width="9.6640625" style="19"/>
    <col min="259" max="259" width="15.44140625" style="19" customWidth="1"/>
    <col min="260" max="260" width="16.21875" style="19" customWidth="1"/>
    <col min="261" max="272" width="9.6640625" style="19"/>
    <col min="273" max="273" width="12" style="19" customWidth="1"/>
    <col min="274" max="274" width="12.77734375" style="19" customWidth="1"/>
    <col min="275" max="275" width="11.109375" style="19" customWidth="1"/>
    <col min="276" max="276" width="12" style="19" customWidth="1"/>
    <col min="277" max="277" width="9.6640625" style="19"/>
    <col min="278" max="278" width="15.33203125" style="19" customWidth="1"/>
    <col min="279" max="279" width="15.21875" style="19" customWidth="1"/>
    <col min="280" max="280" width="21.44140625" style="19" customWidth="1"/>
    <col min="281" max="296" width="9.6640625" style="19"/>
    <col min="297" max="298" width="13.44140625" style="19" customWidth="1"/>
    <col min="299" max="299" width="9.6640625" style="19"/>
    <col min="300" max="300" width="13.88671875" style="19" customWidth="1"/>
    <col min="301" max="301" width="10.6640625" style="19" customWidth="1"/>
    <col min="302" max="302" width="17.33203125" style="19" customWidth="1"/>
    <col min="303" max="304" width="12.6640625" style="19" customWidth="1"/>
    <col min="305" max="305" width="11.21875" style="19" customWidth="1"/>
    <col min="306" max="306" width="18.33203125" style="19" customWidth="1"/>
    <col min="307" max="307" width="12.88671875" style="19" customWidth="1"/>
    <col min="308" max="309" width="13.21875" style="19" customWidth="1"/>
    <col min="310" max="310" width="10.88671875" style="19" customWidth="1"/>
    <col min="311" max="311" width="11.109375" style="19" customWidth="1"/>
    <col min="312" max="312" width="15.21875" style="19" customWidth="1"/>
    <col min="313" max="313" width="9.6640625" style="19"/>
    <col min="314" max="314" width="11" style="19" customWidth="1"/>
    <col min="315" max="315" width="10.77734375" style="19" customWidth="1"/>
    <col min="316" max="316" width="11.44140625" style="19" customWidth="1"/>
    <col min="317" max="317" width="4" style="19" customWidth="1"/>
    <col min="318" max="508" width="9.6640625" style="19"/>
    <col min="509" max="509" width="6.44140625" style="19" customWidth="1"/>
    <col min="510" max="510" width="13.88671875" style="19" customWidth="1"/>
    <col min="511" max="511" width="11.88671875" style="19" customWidth="1"/>
    <col min="512" max="514" width="9.6640625" style="19"/>
    <col min="515" max="515" width="15.44140625" style="19" customWidth="1"/>
    <col min="516" max="516" width="16.21875" style="19" customWidth="1"/>
    <col min="517" max="528" width="9.6640625" style="19"/>
    <col min="529" max="529" width="12" style="19" customWidth="1"/>
    <col min="530" max="530" width="12.77734375" style="19" customWidth="1"/>
    <col min="531" max="531" width="11.109375" style="19" customWidth="1"/>
    <col min="532" max="532" width="12" style="19" customWidth="1"/>
    <col min="533" max="533" width="9.6640625" style="19"/>
    <col min="534" max="534" width="15.33203125" style="19" customWidth="1"/>
    <col min="535" max="535" width="15.21875" style="19" customWidth="1"/>
    <col min="536" max="536" width="21.44140625" style="19" customWidth="1"/>
    <col min="537" max="552" width="9.6640625" style="19"/>
    <col min="553" max="554" width="13.44140625" style="19" customWidth="1"/>
    <col min="555" max="555" width="9.6640625" style="19"/>
    <col min="556" max="556" width="13.88671875" style="19" customWidth="1"/>
    <col min="557" max="557" width="10.6640625" style="19" customWidth="1"/>
    <col min="558" max="558" width="17.33203125" style="19" customWidth="1"/>
    <col min="559" max="560" width="12.6640625" style="19" customWidth="1"/>
    <col min="561" max="561" width="11.21875" style="19" customWidth="1"/>
    <col min="562" max="562" width="18.33203125" style="19" customWidth="1"/>
    <col min="563" max="563" width="12.88671875" style="19" customWidth="1"/>
    <col min="564" max="565" width="13.21875" style="19" customWidth="1"/>
    <col min="566" max="566" width="10.88671875" style="19" customWidth="1"/>
    <col min="567" max="567" width="11.109375" style="19" customWidth="1"/>
    <col min="568" max="568" width="15.21875" style="19" customWidth="1"/>
    <col min="569" max="569" width="9.6640625" style="19"/>
    <col min="570" max="570" width="11" style="19" customWidth="1"/>
    <col min="571" max="571" width="10.77734375" style="19" customWidth="1"/>
    <col min="572" max="572" width="11.44140625" style="19" customWidth="1"/>
    <col min="573" max="573" width="4" style="19" customWidth="1"/>
    <col min="574" max="764" width="9.6640625" style="19"/>
    <col min="765" max="765" width="6.44140625" style="19" customWidth="1"/>
    <col min="766" max="766" width="13.88671875" style="19" customWidth="1"/>
    <col min="767" max="767" width="11.88671875" style="19" customWidth="1"/>
    <col min="768" max="770" width="9.6640625" style="19"/>
    <col min="771" max="771" width="15.44140625" style="19" customWidth="1"/>
    <col min="772" max="772" width="16.21875" style="19" customWidth="1"/>
    <col min="773" max="784" width="9.6640625" style="19"/>
    <col min="785" max="785" width="12" style="19" customWidth="1"/>
    <col min="786" max="786" width="12.77734375" style="19" customWidth="1"/>
    <col min="787" max="787" width="11.109375" style="19" customWidth="1"/>
    <col min="788" max="788" width="12" style="19" customWidth="1"/>
    <col min="789" max="789" width="9.6640625" style="19"/>
    <col min="790" max="790" width="15.33203125" style="19" customWidth="1"/>
    <col min="791" max="791" width="15.21875" style="19" customWidth="1"/>
    <col min="792" max="792" width="21.44140625" style="19" customWidth="1"/>
    <col min="793" max="808" width="9.6640625" style="19"/>
    <col min="809" max="810" width="13.44140625" style="19" customWidth="1"/>
    <col min="811" max="811" width="9.6640625" style="19"/>
    <col min="812" max="812" width="13.88671875" style="19" customWidth="1"/>
    <col min="813" max="813" width="10.6640625" style="19" customWidth="1"/>
    <col min="814" max="814" width="17.33203125" style="19" customWidth="1"/>
    <col min="815" max="816" width="12.6640625" style="19" customWidth="1"/>
    <col min="817" max="817" width="11.21875" style="19" customWidth="1"/>
    <col min="818" max="818" width="18.33203125" style="19" customWidth="1"/>
    <col min="819" max="819" width="12.88671875" style="19" customWidth="1"/>
    <col min="820" max="821" width="13.21875" style="19" customWidth="1"/>
    <col min="822" max="822" width="10.88671875" style="19" customWidth="1"/>
    <col min="823" max="823" width="11.109375" style="19" customWidth="1"/>
    <col min="824" max="824" width="15.21875" style="19" customWidth="1"/>
    <col min="825" max="825" width="9.6640625" style="19"/>
    <col min="826" max="826" width="11" style="19" customWidth="1"/>
    <col min="827" max="827" width="10.77734375" style="19" customWidth="1"/>
    <col min="828" max="828" width="11.44140625" style="19" customWidth="1"/>
    <col min="829" max="829" width="4" style="19" customWidth="1"/>
    <col min="830" max="1020" width="9.6640625" style="19"/>
    <col min="1021" max="1021" width="6.44140625" style="19" customWidth="1"/>
    <col min="1022" max="1022" width="13.88671875" style="19" customWidth="1"/>
    <col min="1023" max="1023" width="11.88671875" style="19" customWidth="1"/>
    <col min="1024" max="1026" width="9.6640625" style="19"/>
    <col min="1027" max="1027" width="15.44140625" style="19" customWidth="1"/>
    <col min="1028" max="1028" width="16.21875" style="19" customWidth="1"/>
    <col min="1029" max="1040" width="9.6640625" style="19"/>
    <col min="1041" max="1041" width="12" style="19" customWidth="1"/>
    <col min="1042" max="1042" width="12.77734375" style="19" customWidth="1"/>
    <col min="1043" max="1043" width="11.109375" style="19" customWidth="1"/>
    <col min="1044" max="1044" width="12" style="19" customWidth="1"/>
    <col min="1045" max="1045" width="9.6640625" style="19"/>
    <col min="1046" max="1046" width="15.33203125" style="19" customWidth="1"/>
    <col min="1047" max="1047" width="15.21875" style="19" customWidth="1"/>
    <col min="1048" max="1048" width="21.44140625" style="19" customWidth="1"/>
    <col min="1049" max="1064" width="9.6640625" style="19"/>
    <col min="1065" max="1066" width="13.44140625" style="19" customWidth="1"/>
    <col min="1067" max="1067" width="9.6640625" style="19"/>
    <col min="1068" max="1068" width="13.88671875" style="19" customWidth="1"/>
    <col min="1069" max="1069" width="10.6640625" style="19" customWidth="1"/>
    <col min="1070" max="1070" width="17.33203125" style="19" customWidth="1"/>
    <col min="1071" max="1072" width="12.6640625" style="19" customWidth="1"/>
    <col min="1073" max="1073" width="11.21875" style="19" customWidth="1"/>
    <col min="1074" max="1074" width="18.33203125" style="19" customWidth="1"/>
    <col min="1075" max="1075" width="12.88671875" style="19" customWidth="1"/>
    <col min="1076" max="1077" width="13.21875" style="19" customWidth="1"/>
    <col min="1078" max="1078" width="10.88671875" style="19" customWidth="1"/>
    <col min="1079" max="1079" width="11.109375" style="19" customWidth="1"/>
    <col min="1080" max="1080" width="15.21875" style="19" customWidth="1"/>
    <col min="1081" max="1081" width="9.6640625" style="19"/>
    <col min="1082" max="1082" width="11" style="19" customWidth="1"/>
    <col min="1083" max="1083" width="10.77734375" style="19" customWidth="1"/>
    <col min="1084" max="1084" width="11.44140625" style="19" customWidth="1"/>
    <col min="1085" max="1085" width="4" style="19" customWidth="1"/>
    <col min="1086" max="1276" width="9.6640625" style="19"/>
    <col min="1277" max="1277" width="6.44140625" style="19" customWidth="1"/>
    <col min="1278" max="1278" width="13.88671875" style="19" customWidth="1"/>
    <col min="1279" max="1279" width="11.88671875" style="19" customWidth="1"/>
    <col min="1280" max="1282" width="9.6640625" style="19"/>
    <col min="1283" max="1283" width="15.44140625" style="19" customWidth="1"/>
    <col min="1284" max="1284" width="16.21875" style="19" customWidth="1"/>
    <col min="1285" max="1296" width="9.6640625" style="19"/>
    <col min="1297" max="1297" width="12" style="19" customWidth="1"/>
    <col min="1298" max="1298" width="12.77734375" style="19" customWidth="1"/>
    <col min="1299" max="1299" width="11.109375" style="19" customWidth="1"/>
    <col min="1300" max="1300" width="12" style="19" customWidth="1"/>
    <col min="1301" max="1301" width="9.6640625" style="19"/>
    <col min="1302" max="1302" width="15.33203125" style="19" customWidth="1"/>
    <col min="1303" max="1303" width="15.21875" style="19" customWidth="1"/>
    <col min="1304" max="1304" width="21.44140625" style="19" customWidth="1"/>
    <col min="1305" max="1320" width="9.6640625" style="19"/>
    <col min="1321" max="1322" width="13.44140625" style="19" customWidth="1"/>
    <col min="1323" max="1323" width="9.6640625" style="19"/>
    <col min="1324" max="1324" width="13.88671875" style="19" customWidth="1"/>
    <col min="1325" max="1325" width="10.6640625" style="19" customWidth="1"/>
    <col min="1326" max="1326" width="17.33203125" style="19" customWidth="1"/>
    <col min="1327" max="1328" width="12.6640625" style="19" customWidth="1"/>
    <col min="1329" max="1329" width="11.21875" style="19" customWidth="1"/>
    <col min="1330" max="1330" width="18.33203125" style="19" customWidth="1"/>
    <col min="1331" max="1331" width="12.88671875" style="19" customWidth="1"/>
    <col min="1332" max="1333" width="13.21875" style="19" customWidth="1"/>
    <col min="1334" max="1334" width="10.88671875" style="19" customWidth="1"/>
    <col min="1335" max="1335" width="11.109375" style="19" customWidth="1"/>
    <col min="1336" max="1336" width="15.21875" style="19" customWidth="1"/>
    <col min="1337" max="1337" width="9.6640625" style="19"/>
    <col min="1338" max="1338" width="11" style="19" customWidth="1"/>
    <col min="1339" max="1339" width="10.77734375" style="19" customWidth="1"/>
    <col min="1340" max="1340" width="11.44140625" style="19" customWidth="1"/>
    <col min="1341" max="1341" width="4" style="19" customWidth="1"/>
    <col min="1342" max="1532" width="9.6640625" style="19"/>
    <col min="1533" max="1533" width="6.44140625" style="19" customWidth="1"/>
    <col min="1534" max="1534" width="13.88671875" style="19" customWidth="1"/>
    <col min="1535" max="1535" width="11.88671875" style="19" customWidth="1"/>
    <col min="1536" max="1538" width="9.6640625" style="19"/>
    <col min="1539" max="1539" width="15.44140625" style="19" customWidth="1"/>
    <col min="1540" max="1540" width="16.21875" style="19" customWidth="1"/>
    <col min="1541" max="1552" width="9.6640625" style="19"/>
    <col min="1553" max="1553" width="12" style="19" customWidth="1"/>
    <col min="1554" max="1554" width="12.77734375" style="19" customWidth="1"/>
    <col min="1555" max="1555" width="11.109375" style="19" customWidth="1"/>
    <col min="1556" max="1556" width="12" style="19" customWidth="1"/>
    <col min="1557" max="1557" width="9.6640625" style="19"/>
    <col min="1558" max="1558" width="15.33203125" style="19" customWidth="1"/>
    <col min="1559" max="1559" width="15.21875" style="19" customWidth="1"/>
    <col min="1560" max="1560" width="21.44140625" style="19" customWidth="1"/>
    <col min="1561" max="1576" width="9.6640625" style="19"/>
    <col min="1577" max="1578" width="13.44140625" style="19" customWidth="1"/>
    <col min="1579" max="1579" width="9.6640625" style="19"/>
    <col min="1580" max="1580" width="13.88671875" style="19" customWidth="1"/>
    <col min="1581" max="1581" width="10.6640625" style="19" customWidth="1"/>
    <col min="1582" max="1582" width="17.33203125" style="19" customWidth="1"/>
    <col min="1583" max="1584" width="12.6640625" style="19" customWidth="1"/>
    <col min="1585" max="1585" width="11.21875" style="19" customWidth="1"/>
    <col min="1586" max="1586" width="18.33203125" style="19" customWidth="1"/>
    <col min="1587" max="1587" width="12.88671875" style="19" customWidth="1"/>
    <col min="1588" max="1589" width="13.21875" style="19" customWidth="1"/>
    <col min="1590" max="1590" width="10.88671875" style="19" customWidth="1"/>
    <col min="1591" max="1591" width="11.109375" style="19" customWidth="1"/>
    <col min="1592" max="1592" width="15.21875" style="19" customWidth="1"/>
    <col min="1593" max="1593" width="9.6640625" style="19"/>
    <col min="1594" max="1594" width="11" style="19" customWidth="1"/>
    <col min="1595" max="1595" width="10.77734375" style="19" customWidth="1"/>
    <col min="1596" max="1596" width="11.44140625" style="19" customWidth="1"/>
    <col min="1597" max="1597" width="4" style="19" customWidth="1"/>
    <col min="1598" max="1788" width="9.6640625" style="19"/>
    <col min="1789" max="1789" width="6.44140625" style="19" customWidth="1"/>
    <col min="1790" max="1790" width="13.88671875" style="19" customWidth="1"/>
    <col min="1791" max="1791" width="11.88671875" style="19" customWidth="1"/>
    <col min="1792" max="1794" width="9.6640625" style="19"/>
    <col min="1795" max="1795" width="15.44140625" style="19" customWidth="1"/>
    <col min="1796" max="1796" width="16.21875" style="19" customWidth="1"/>
    <col min="1797" max="1808" width="9.6640625" style="19"/>
    <col min="1809" max="1809" width="12" style="19" customWidth="1"/>
    <col min="1810" max="1810" width="12.77734375" style="19" customWidth="1"/>
    <col min="1811" max="1811" width="11.109375" style="19" customWidth="1"/>
    <col min="1812" max="1812" width="12" style="19" customWidth="1"/>
    <col min="1813" max="1813" width="9.6640625" style="19"/>
    <col min="1814" max="1814" width="15.33203125" style="19" customWidth="1"/>
    <col min="1815" max="1815" width="15.21875" style="19" customWidth="1"/>
    <col min="1816" max="1816" width="21.44140625" style="19" customWidth="1"/>
    <col min="1817" max="1832" width="9.6640625" style="19"/>
    <col min="1833" max="1834" width="13.44140625" style="19" customWidth="1"/>
    <col min="1835" max="1835" width="9.6640625" style="19"/>
    <col min="1836" max="1836" width="13.88671875" style="19" customWidth="1"/>
    <col min="1837" max="1837" width="10.6640625" style="19" customWidth="1"/>
    <col min="1838" max="1838" width="17.33203125" style="19" customWidth="1"/>
    <col min="1839" max="1840" width="12.6640625" style="19" customWidth="1"/>
    <col min="1841" max="1841" width="11.21875" style="19" customWidth="1"/>
    <col min="1842" max="1842" width="18.33203125" style="19" customWidth="1"/>
    <col min="1843" max="1843" width="12.88671875" style="19" customWidth="1"/>
    <col min="1844" max="1845" width="13.21875" style="19" customWidth="1"/>
    <col min="1846" max="1846" width="10.88671875" style="19" customWidth="1"/>
    <col min="1847" max="1847" width="11.109375" style="19" customWidth="1"/>
    <col min="1848" max="1848" width="15.21875" style="19" customWidth="1"/>
    <col min="1849" max="1849" width="9.6640625" style="19"/>
    <col min="1850" max="1850" width="11" style="19" customWidth="1"/>
    <col min="1851" max="1851" width="10.77734375" style="19" customWidth="1"/>
    <col min="1852" max="1852" width="11.44140625" style="19" customWidth="1"/>
    <col min="1853" max="1853" width="4" style="19" customWidth="1"/>
    <col min="1854" max="2044" width="9.6640625" style="19"/>
    <col min="2045" max="2045" width="6.44140625" style="19" customWidth="1"/>
    <col min="2046" max="2046" width="13.88671875" style="19" customWidth="1"/>
    <col min="2047" max="2047" width="11.88671875" style="19" customWidth="1"/>
    <col min="2048" max="2050" width="9.6640625" style="19"/>
    <col min="2051" max="2051" width="15.44140625" style="19" customWidth="1"/>
    <col min="2052" max="2052" width="16.21875" style="19" customWidth="1"/>
    <col min="2053" max="2064" width="9.6640625" style="19"/>
    <col min="2065" max="2065" width="12" style="19" customWidth="1"/>
    <col min="2066" max="2066" width="12.77734375" style="19" customWidth="1"/>
    <col min="2067" max="2067" width="11.109375" style="19" customWidth="1"/>
    <col min="2068" max="2068" width="12" style="19" customWidth="1"/>
    <col min="2069" max="2069" width="9.6640625" style="19"/>
    <col min="2070" max="2070" width="15.33203125" style="19" customWidth="1"/>
    <col min="2071" max="2071" width="15.21875" style="19" customWidth="1"/>
    <col min="2072" max="2072" width="21.44140625" style="19" customWidth="1"/>
    <col min="2073" max="2088" width="9.6640625" style="19"/>
    <col min="2089" max="2090" width="13.44140625" style="19" customWidth="1"/>
    <col min="2091" max="2091" width="9.6640625" style="19"/>
    <col min="2092" max="2092" width="13.88671875" style="19" customWidth="1"/>
    <col min="2093" max="2093" width="10.6640625" style="19" customWidth="1"/>
    <col min="2094" max="2094" width="17.33203125" style="19" customWidth="1"/>
    <col min="2095" max="2096" width="12.6640625" style="19" customWidth="1"/>
    <col min="2097" max="2097" width="11.21875" style="19" customWidth="1"/>
    <col min="2098" max="2098" width="18.33203125" style="19" customWidth="1"/>
    <col min="2099" max="2099" width="12.88671875" style="19" customWidth="1"/>
    <col min="2100" max="2101" width="13.21875" style="19" customWidth="1"/>
    <col min="2102" max="2102" width="10.88671875" style="19" customWidth="1"/>
    <col min="2103" max="2103" width="11.109375" style="19" customWidth="1"/>
    <col min="2104" max="2104" width="15.21875" style="19" customWidth="1"/>
    <col min="2105" max="2105" width="9.6640625" style="19"/>
    <col min="2106" max="2106" width="11" style="19" customWidth="1"/>
    <col min="2107" max="2107" width="10.77734375" style="19" customWidth="1"/>
    <col min="2108" max="2108" width="11.44140625" style="19" customWidth="1"/>
    <col min="2109" max="2109" width="4" style="19" customWidth="1"/>
    <col min="2110" max="2300" width="9.6640625" style="19"/>
    <col min="2301" max="2301" width="6.44140625" style="19" customWidth="1"/>
    <col min="2302" max="2302" width="13.88671875" style="19" customWidth="1"/>
    <col min="2303" max="2303" width="11.88671875" style="19" customWidth="1"/>
    <col min="2304" max="2306" width="9.6640625" style="19"/>
    <col min="2307" max="2307" width="15.44140625" style="19" customWidth="1"/>
    <col min="2308" max="2308" width="16.21875" style="19" customWidth="1"/>
    <col min="2309" max="2320" width="9.6640625" style="19"/>
    <col min="2321" max="2321" width="12" style="19" customWidth="1"/>
    <col min="2322" max="2322" width="12.77734375" style="19" customWidth="1"/>
    <col min="2323" max="2323" width="11.109375" style="19" customWidth="1"/>
    <col min="2324" max="2324" width="12" style="19" customWidth="1"/>
    <col min="2325" max="2325" width="9.6640625" style="19"/>
    <col min="2326" max="2326" width="15.33203125" style="19" customWidth="1"/>
    <col min="2327" max="2327" width="15.21875" style="19" customWidth="1"/>
    <col min="2328" max="2328" width="21.44140625" style="19" customWidth="1"/>
    <col min="2329" max="2344" width="9.6640625" style="19"/>
    <col min="2345" max="2346" width="13.44140625" style="19" customWidth="1"/>
    <col min="2347" max="2347" width="9.6640625" style="19"/>
    <col min="2348" max="2348" width="13.88671875" style="19" customWidth="1"/>
    <col min="2349" max="2349" width="10.6640625" style="19" customWidth="1"/>
    <col min="2350" max="2350" width="17.33203125" style="19" customWidth="1"/>
    <col min="2351" max="2352" width="12.6640625" style="19" customWidth="1"/>
    <col min="2353" max="2353" width="11.21875" style="19" customWidth="1"/>
    <col min="2354" max="2354" width="18.33203125" style="19" customWidth="1"/>
    <col min="2355" max="2355" width="12.88671875" style="19" customWidth="1"/>
    <col min="2356" max="2357" width="13.21875" style="19" customWidth="1"/>
    <col min="2358" max="2358" width="10.88671875" style="19" customWidth="1"/>
    <col min="2359" max="2359" width="11.109375" style="19" customWidth="1"/>
    <col min="2360" max="2360" width="15.21875" style="19" customWidth="1"/>
    <col min="2361" max="2361" width="9.6640625" style="19"/>
    <col min="2362" max="2362" width="11" style="19" customWidth="1"/>
    <col min="2363" max="2363" width="10.77734375" style="19" customWidth="1"/>
    <col min="2364" max="2364" width="11.44140625" style="19" customWidth="1"/>
    <col min="2365" max="2365" width="4" style="19" customWidth="1"/>
    <col min="2366" max="2556" width="9.6640625" style="19"/>
    <col min="2557" max="2557" width="6.44140625" style="19" customWidth="1"/>
    <col min="2558" max="2558" width="13.88671875" style="19" customWidth="1"/>
    <col min="2559" max="2559" width="11.88671875" style="19" customWidth="1"/>
    <col min="2560" max="2562" width="9.6640625" style="19"/>
    <col min="2563" max="2563" width="15.44140625" style="19" customWidth="1"/>
    <col min="2564" max="2564" width="16.21875" style="19" customWidth="1"/>
    <col min="2565" max="2576" width="9.6640625" style="19"/>
    <col min="2577" max="2577" width="12" style="19" customWidth="1"/>
    <col min="2578" max="2578" width="12.77734375" style="19" customWidth="1"/>
    <col min="2579" max="2579" width="11.109375" style="19" customWidth="1"/>
    <col min="2580" max="2580" width="12" style="19" customWidth="1"/>
    <col min="2581" max="2581" width="9.6640625" style="19"/>
    <col min="2582" max="2582" width="15.33203125" style="19" customWidth="1"/>
    <col min="2583" max="2583" width="15.21875" style="19" customWidth="1"/>
    <col min="2584" max="2584" width="21.44140625" style="19" customWidth="1"/>
    <col min="2585" max="2600" width="9.6640625" style="19"/>
    <col min="2601" max="2602" width="13.44140625" style="19" customWidth="1"/>
    <col min="2603" max="2603" width="9.6640625" style="19"/>
    <col min="2604" max="2604" width="13.88671875" style="19" customWidth="1"/>
    <col min="2605" max="2605" width="10.6640625" style="19" customWidth="1"/>
    <col min="2606" max="2606" width="17.33203125" style="19" customWidth="1"/>
    <col min="2607" max="2608" width="12.6640625" style="19" customWidth="1"/>
    <col min="2609" max="2609" width="11.21875" style="19" customWidth="1"/>
    <col min="2610" max="2610" width="18.33203125" style="19" customWidth="1"/>
    <col min="2611" max="2611" width="12.88671875" style="19" customWidth="1"/>
    <col min="2612" max="2613" width="13.21875" style="19" customWidth="1"/>
    <col min="2614" max="2614" width="10.88671875" style="19" customWidth="1"/>
    <col min="2615" max="2615" width="11.109375" style="19" customWidth="1"/>
    <col min="2616" max="2616" width="15.21875" style="19" customWidth="1"/>
    <col min="2617" max="2617" width="9.6640625" style="19"/>
    <col min="2618" max="2618" width="11" style="19" customWidth="1"/>
    <col min="2619" max="2619" width="10.77734375" style="19" customWidth="1"/>
    <col min="2620" max="2620" width="11.44140625" style="19" customWidth="1"/>
    <col min="2621" max="2621" width="4" style="19" customWidth="1"/>
    <col min="2622" max="2812" width="9.6640625" style="19"/>
    <col min="2813" max="2813" width="6.44140625" style="19" customWidth="1"/>
    <col min="2814" max="2814" width="13.88671875" style="19" customWidth="1"/>
    <col min="2815" max="2815" width="11.88671875" style="19" customWidth="1"/>
    <col min="2816" max="2818" width="9.6640625" style="19"/>
    <col min="2819" max="2819" width="15.44140625" style="19" customWidth="1"/>
    <col min="2820" max="2820" width="16.21875" style="19" customWidth="1"/>
    <col min="2821" max="2832" width="9.6640625" style="19"/>
    <col min="2833" max="2833" width="12" style="19" customWidth="1"/>
    <col min="2834" max="2834" width="12.77734375" style="19" customWidth="1"/>
    <col min="2835" max="2835" width="11.109375" style="19" customWidth="1"/>
    <col min="2836" max="2836" width="12" style="19" customWidth="1"/>
    <col min="2837" max="2837" width="9.6640625" style="19"/>
    <col min="2838" max="2838" width="15.33203125" style="19" customWidth="1"/>
    <col min="2839" max="2839" width="15.21875" style="19" customWidth="1"/>
    <col min="2840" max="2840" width="21.44140625" style="19" customWidth="1"/>
    <col min="2841" max="2856" width="9.6640625" style="19"/>
    <col min="2857" max="2858" width="13.44140625" style="19" customWidth="1"/>
    <col min="2859" max="2859" width="9.6640625" style="19"/>
    <col min="2860" max="2860" width="13.88671875" style="19" customWidth="1"/>
    <col min="2861" max="2861" width="10.6640625" style="19" customWidth="1"/>
    <col min="2862" max="2862" width="17.33203125" style="19" customWidth="1"/>
    <col min="2863" max="2864" width="12.6640625" style="19" customWidth="1"/>
    <col min="2865" max="2865" width="11.21875" style="19" customWidth="1"/>
    <col min="2866" max="2866" width="18.33203125" style="19" customWidth="1"/>
    <col min="2867" max="2867" width="12.88671875" style="19" customWidth="1"/>
    <col min="2868" max="2869" width="13.21875" style="19" customWidth="1"/>
    <col min="2870" max="2870" width="10.88671875" style="19" customWidth="1"/>
    <col min="2871" max="2871" width="11.109375" style="19" customWidth="1"/>
    <col min="2872" max="2872" width="15.21875" style="19" customWidth="1"/>
    <col min="2873" max="2873" width="9.6640625" style="19"/>
    <col min="2874" max="2874" width="11" style="19" customWidth="1"/>
    <col min="2875" max="2875" width="10.77734375" style="19" customWidth="1"/>
    <col min="2876" max="2876" width="11.44140625" style="19" customWidth="1"/>
    <col min="2877" max="2877" width="4" style="19" customWidth="1"/>
    <col min="2878" max="3068" width="9.6640625" style="19"/>
    <col min="3069" max="3069" width="6.44140625" style="19" customWidth="1"/>
    <col min="3070" max="3070" width="13.88671875" style="19" customWidth="1"/>
    <col min="3071" max="3071" width="11.88671875" style="19" customWidth="1"/>
    <col min="3072" max="3074" width="9.6640625" style="19"/>
    <col min="3075" max="3075" width="15.44140625" style="19" customWidth="1"/>
    <col min="3076" max="3076" width="16.21875" style="19" customWidth="1"/>
    <col min="3077" max="3088" width="9.6640625" style="19"/>
    <col min="3089" max="3089" width="12" style="19" customWidth="1"/>
    <col min="3090" max="3090" width="12.77734375" style="19" customWidth="1"/>
    <col min="3091" max="3091" width="11.109375" style="19" customWidth="1"/>
    <col min="3092" max="3092" width="12" style="19" customWidth="1"/>
    <col min="3093" max="3093" width="9.6640625" style="19"/>
    <col min="3094" max="3094" width="15.33203125" style="19" customWidth="1"/>
    <col min="3095" max="3095" width="15.21875" style="19" customWidth="1"/>
    <col min="3096" max="3096" width="21.44140625" style="19" customWidth="1"/>
    <col min="3097" max="3112" width="9.6640625" style="19"/>
    <col min="3113" max="3114" width="13.44140625" style="19" customWidth="1"/>
    <col min="3115" max="3115" width="9.6640625" style="19"/>
    <col min="3116" max="3116" width="13.88671875" style="19" customWidth="1"/>
    <col min="3117" max="3117" width="10.6640625" style="19" customWidth="1"/>
    <col min="3118" max="3118" width="17.33203125" style="19" customWidth="1"/>
    <col min="3119" max="3120" width="12.6640625" style="19" customWidth="1"/>
    <col min="3121" max="3121" width="11.21875" style="19" customWidth="1"/>
    <col min="3122" max="3122" width="18.33203125" style="19" customWidth="1"/>
    <col min="3123" max="3123" width="12.88671875" style="19" customWidth="1"/>
    <col min="3124" max="3125" width="13.21875" style="19" customWidth="1"/>
    <col min="3126" max="3126" width="10.88671875" style="19" customWidth="1"/>
    <col min="3127" max="3127" width="11.109375" style="19" customWidth="1"/>
    <col min="3128" max="3128" width="15.21875" style="19" customWidth="1"/>
    <col min="3129" max="3129" width="9.6640625" style="19"/>
    <col min="3130" max="3130" width="11" style="19" customWidth="1"/>
    <col min="3131" max="3131" width="10.77734375" style="19" customWidth="1"/>
    <col min="3132" max="3132" width="11.44140625" style="19" customWidth="1"/>
    <col min="3133" max="3133" width="4" style="19" customWidth="1"/>
    <col min="3134" max="3324" width="9.6640625" style="19"/>
    <col min="3325" max="3325" width="6.44140625" style="19" customWidth="1"/>
    <col min="3326" max="3326" width="13.88671875" style="19" customWidth="1"/>
    <col min="3327" max="3327" width="11.88671875" style="19" customWidth="1"/>
    <col min="3328" max="3330" width="9.6640625" style="19"/>
    <col min="3331" max="3331" width="15.44140625" style="19" customWidth="1"/>
    <col min="3332" max="3332" width="16.21875" style="19" customWidth="1"/>
    <col min="3333" max="3344" width="9.6640625" style="19"/>
    <col min="3345" max="3345" width="12" style="19" customWidth="1"/>
    <col min="3346" max="3346" width="12.77734375" style="19" customWidth="1"/>
    <col min="3347" max="3347" width="11.109375" style="19" customWidth="1"/>
    <col min="3348" max="3348" width="12" style="19" customWidth="1"/>
    <col min="3349" max="3349" width="9.6640625" style="19"/>
    <col min="3350" max="3350" width="15.33203125" style="19" customWidth="1"/>
    <col min="3351" max="3351" width="15.21875" style="19" customWidth="1"/>
    <col min="3352" max="3352" width="21.44140625" style="19" customWidth="1"/>
    <col min="3353" max="3368" width="9.6640625" style="19"/>
    <col min="3369" max="3370" width="13.44140625" style="19" customWidth="1"/>
    <col min="3371" max="3371" width="9.6640625" style="19"/>
    <col min="3372" max="3372" width="13.88671875" style="19" customWidth="1"/>
    <col min="3373" max="3373" width="10.6640625" style="19" customWidth="1"/>
    <col min="3374" max="3374" width="17.33203125" style="19" customWidth="1"/>
    <col min="3375" max="3376" width="12.6640625" style="19" customWidth="1"/>
    <col min="3377" max="3377" width="11.21875" style="19" customWidth="1"/>
    <col min="3378" max="3378" width="18.33203125" style="19" customWidth="1"/>
    <col min="3379" max="3379" width="12.88671875" style="19" customWidth="1"/>
    <col min="3380" max="3381" width="13.21875" style="19" customWidth="1"/>
    <col min="3382" max="3382" width="10.88671875" style="19" customWidth="1"/>
    <col min="3383" max="3383" width="11.109375" style="19" customWidth="1"/>
    <col min="3384" max="3384" width="15.21875" style="19" customWidth="1"/>
    <col min="3385" max="3385" width="9.6640625" style="19"/>
    <col min="3386" max="3386" width="11" style="19" customWidth="1"/>
    <col min="3387" max="3387" width="10.77734375" style="19" customWidth="1"/>
    <col min="3388" max="3388" width="11.44140625" style="19" customWidth="1"/>
    <col min="3389" max="3389" width="4" style="19" customWidth="1"/>
    <col min="3390" max="3580" width="9.6640625" style="19"/>
    <col min="3581" max="3581" width="6.44140625" style="19" customWidth="1"/>
    <col min="3582" max="3582" width="13.88671875" style="19" customWidth="1"/>
    <col min="3583" max="3583" width="11.88671875" style="19" customWidth="1"/>
    <col min="3584" max="3586" width="9.6640625" style="19"/>
    <col min="3587" max="3587" width="15.44140625" style="19" customWidth="1"/>
    <col min="3588" max="3588" width="16.21875" style="19" customWidth="1"/>
    <col min="3589" max="3600" width="9.6640625" style="19"/>
    <col min="3601" max="3601" width="12" style="19" customWidth="1"/>
    <col min="3602" max="3602" width="12.77734375" style="19" customWidth="1"/>
    <col min="3603" max="3603" width="11.109375" style="19" customWidth="1"/>
    <col min="3604" max="3604" width="12" style="19" customWidth="1"/>
    <col min="3605" max="3605" width="9.6640625" style="19"/>
    <col min="3606" max="3606" width="15.33203125" style="19" customWidth="1"/>
    <col min="3607" max="3607" width="15.21875" style="19" customWidth="1"/>
    <col min="3608" max="3608" width="21.44140625" style="19" customWidth="1"/>
    <col min="3609" max="3624" width="9.6640625" style="19"/>
    <col min="3625" max="3626" width="13.44140625" style="19" customWidth="1"/>
    <col min="3627" max="3627" width="9.6640625" style="19"/>
    <col min="3628" max="3628" width="13.88671875" style="19" customWidth="1"/>
    <col min="3629" max="3629" width="10.6640625" style="19" customWidth="1"/>
    <col min="3630" max="3630" width="17.33203125" style="19" customWidth="1"/>
    <col min="3631" max="3632" width="12.6640625" style="19" customWidth="1"/>
    <col min="3633" max="3633" width="11.21875" style="19" customWidth="1"/>
    <col min="3634" max="3634" width="18.33203125" style="19" customWidth="1"/>
    <col min="3635" max="3635" width="12.88671875" style="19" customWidth="1"/>
    <col min="3636" max="3637" width="13.21875" style="19" customWidth="1"/>
    <col min="3638" max="3638" width="10.88671875" style="19" customWidth="1"/>
    <col min="3639" max="3639" width="11.109375" style="19" customWidth="1"/>
    <col min="3640" max="3640" width="15.21875" style="19" customWidth="1"/>
    <col min="3641" max="3641" width="9.6640625" style="19"/>
    <col min="3642" max="3642" width="11" style="19" customWidth="1"/>
    <col min="3643" max="3643" width="10.77734375" style="19" customWidth="1"/>
    <col min="3644" max="3644" width="11.44140625" style="19" customWidth="1"/>
    <col min="3645" max="3645" width="4" style="19" customWidth="1"/>
    <col min="3646" max="3836" width="9.6640625" style="19"/>
    <col min="3837" max="3837" width="6.44140625" style="19" customWidth="1"/>
    <col min="3838" max="3838" width="13.88671875" style="19" customWidth="1"/>
    <col min="3839" max="3839" width="11.88671875" style="19" customWidth="1"/>
    <col min="3840" max="3842" width="9.6640625" style="19"/>
    <col min="3843" max="3843" width="15.44140625" style="19" customWidth="1"/>
    <col min="3844" max="3844" width="16.21875" style="19" customWidth="1"/>
    <col min="3845" max="3856" width="9.6640625" style="19"/>
    <col min="3857" max="3857" width="12" style="19" customWidth="1"/>
    <col min="3858" max="3858" width="12.77734375" style="19" customWidth="1"/>
    <col min="3859" max="3859" width="11.109375" style="19" customWidth="1"/>
    <col min="3860" max="3860" width="12" style="19" customWidth="1"/>
    <col min="3861" max="3861" width="9.6640625" style="19"/>
    <col min="3862" max="3862" width="15.33203125" style="19" customWidth="1"/>
    <col min="3863" max="3863" width="15.21875" style="19" customWidth="1"/>
    <col min="3864" max="3864" width="21.44140625" style="19" customWidth="1"/>
    <col min="3865" max="3880" width="9.6640625" style="19"/>
    <col min="3881" max="3882" width="13.44140625" style="19" customWidth="1"/>
    <col min="3883" max="3883" width="9.6640625" style="19"/>
    <col min="3884" max="3884" width="13.88671875" style="19" customWidth="1"/>
    <col min="3885" max="3885" width="10.6640625" style="19" customWidth="1"/>
    <col min="3886" max="3886" width="17.33203125" style="19" customWidth="1"/>
    <col min="3887" max="3888" width="12.6640625" style="19" customWidth="1"/>
    <col min="3889" max="3889" width="11.21875" style="19" customWidth="1"/>
    <col min="3890" max="3890" width="18.33203125" style="19" customWidth="1"/>
    <col min="3891" max="3891" width="12.88671875" style="19" customWidth="1"/>
    <col min="3892" max="3893" width="13.21875" style="19" customWidth="1"/>
    <col min="3894" max="3894" width="10.88671875" style="19" customWidth="1"/>
    <col min="3895" max="3895" width="11.109375" style="19" customWidth="1"/>
    <col min="3896" max="3896" width="15.21875" style="19" customWidth="1"/>
    <col min="3897" max="3897" width="9.6640625" style="19"/>
    <col min="3898" max="3898" width="11" style="19" customWidth="1"/>
    <col min="3899" max="3899" width="10.77734375" style="19" customWidth="1"/>
    <col min="3900" max="3900" width="11.44140625" style="19" customWidth="1"/>
    <col min="3901" max="3901" width="4" style="19" customWidth="1"/>
    <col min="3902" max="4092" width="9.6640625" style="19"/>
    <col min="4093" max="4093" width="6.44140625" style="19" customWidth="1"/>
    <col min="4094" max="4094" width="13.88671875" style="19" customWidth="1"/>
    <col min="4095" max="4095" width="11.88671875" style="19" customWidth="1"/>
    <col min="4096" max="4098" width="9.6640625" style="19"/>
    <col min="4099" max="4099" width="15.44140625" style="19" customWidth="1"/>
    <col min="4100" max="4100" width="16.21875" style="19" customWidth="1"/>
    <col min="4101" max="4112" width="9.6640625" style="19"/>
    <col min="4113" max="4113" width="12" style="19" customWidth="1"/>
    <col min="4114" max="4114" width="12.77734375" style="19" customWidth="1"/>
    <col min="4115" max="4115" width="11.109375" style="19" customWidth="1"/>
    <col min="4116" max="4116" width="12" style="19" customWidth="1"/>
    <col min="4117" max="4117" width="9.6640625" style="19"/>
    <col min="4118" max="4118" width="15.33203125" style="19" customWidth="1"/>
    <col min="4119" max="4119" width="15.21875" style="19" customWidth="1"/>
    <col min="4120" max="4120" width="21.44140625" style="19" customWidth="1"/>
    <col min="4121" max="4136" width="9.6640625" style="19"/>
    <col min="4137" max="4138" width="13.44140625" style="19" customWidth="1"/>
    <col min="4139" max="4139" width="9.6640625" style="19"/>
    <col min="4140" max="4140" width="13.88671875" style="19" customWidth="1"/>
    <col min="4141" max="4141" width="10.6640625" style="19" customWidth="1"/>
    <col min="4142" max="4142" width="17.33203125" style="19" customWidth="1"/>
    <col min="4143" max="4144" width="12.6640625" style="19" customWidth="1"/>
    <col min="4145" max="4145" width="11.21875" style="19" customWidth="1"/>
    <col min="4146" max="4146" width="18.33203125" style="19" customWidth="1"/>
    <col min="4147" max="4147" width="12.88671875" style="19" customWidth="1"/>
    <col min="4148" max="4149" width="13.21875" style="19" customWidth="1"/>
    <col min="4150" max="4150" width="10.88671875" style="19" customWidth="1"/>
    <col min="4151" max="4151" width="11.109375" style="19" customWidth="1"/>
    <col min="4152" max="4152" width="15.21875" style="19" customWidth="1"/>
    <col min="4153" max="4153" width="9.6640625" style="19"/>
    <col min="4154" max="4154" width="11" style="19" customWidth="1"/>
    <col min="4155" max="4155" width="10.77734375" style="19" customWidth="1"/>
    <col min="4156" max="4156" width="11.44140625" style="19" customWidth="1"/>
    <col min="4157" max="4157" width="4" style="19" customWidth="1"/>
    <col min="4158" max="4348" width="9.6640625" style="19"/>
    <col min="4349" max="4349" width="6.44140625" style="19" customWidth="1"/>
    <col min="4350" max="4350" width="13.88671875" style="19" customWidth="1"/>
    <col min="4351" max="4351" width="11.88671875" style="19" customWidth="1"/>
    <col min="4352" max="4354" width="9.6640625" style="19"/>
    <col min="4355" max="4355" width="15.44140625" style="19" customWidth="1"/>
    <col min="4356" max="4356" width="16.21875" style="19" customWidth="1"/>
    <col min="4357" max="4368" width="9.6640625" style="19"/>
    <col min="4369" max="4369" width="12" style="19" customWidth="1"/>
    <col min="4370" max="4370" width="12.77734375" style="19" customWidth="1"/>
    <col min="4371" max="4371" width="11.109375" style="19" customWidth="1"/>
    <col min="4372" max="4372" width="12" style="19" customWidth="1"/>
    <col min="4373" max="4373" width="9.6640625" style="19"/>
    <col min="4374" max="4374" width="15.33203125" style="19" customWidth="1"/>
    <col min="4375" max="4375" width="15.21875" style="19" customWidth="1"/>
    <col min="4376" max="4376" width="21.44140625" style="19" customWidth="1"/>
    <col min="4377" max="4392" width="9.6640625" style="19"/>
    <col min="4393" max="4394" width="13.44140625" style="19" customWidth="1"/>
    <col min="4395" max="4395" width="9.6640625" style="19"/>
    <col min="4396" max="4396" width="13.88671875" style="19" customWidth="1"/>
    <col min="4397" max="4397" width="10.6640625" style="19" customWidth="1"/>
    <col min="4398" max="4398" width="17.33203125" style="19" customWidth="1"/>
    <col min="4399" max="4400" width="12.6640625" style="19" customWidth="1"/>
    <col min="4401" max="4401" width="11.21875" style="19" customWidth="1"/>
    <col min="4402" max="4402" width="18.33203125" style="19" customWidth="1"/>
    <col min="4403" max="4403" width="12.88671875" style="19" customWidth="1"/>
    <col min="4404" max="4405" width="13.21875" style="19" customWidth="1"/>
    <col min="4406" max="4406" width="10.88671875" style="19" customWidth="1"/>
    <col min="4407" max="4407" width="11.109375" style="19" customWidth="1"/>
    <col min="4408" max="4408" width="15.21875" style="19" customWidth="1"/>
    <col min="4409" max="4409" width="9.6640625" style="19"/>
    <col min="4410" max="4410" width="11" style="19" customWidth="1"/>
    <col min="4411" max="4411" width="10.77734375" style="19" customWidth="1"/>
    <col min="4412" max="4412" width="11.44140625" style="19" customWidth="1"/>
    <col min="4413" max="4413" width="4" style="19" customWidth="1"/>
    <col min="4414" max="4604" width="9.6640625" style="19"/>
    <col min="4605" max="4605" width="6.44140625" style="19" customWidth="1"/>
    <col min="4606" max="4606" width="13.88671875" style="19" customWidth="1"/>
    <col min="4607" max="4607" width="11.88671875" style="19" customWidth="1"/>
    <col min="4608" max="4610" width="9.6640625" style="19"/>
    <col min="4611" max="4611" width="15.44140625" style="19" customWidth="1"/>
    <col min="4612" max="4612" width="16.21875" style="19" customWidth="1"/>
    <col min="4613" max="4624" width="9.6640625" style="19"/>
    <col min="4625" max="4625" width="12" style="19" customWidth="1"/>
    <col min="4626" max="4626" width="12.77734375" style="19" customWidth="1"/>
    <col min="4627" max="4627" width="11.109375" style="19" customWidth="1"/>
    <col min="4628" max="4628" width="12" style="19" customWidth="1"/>
    <col min="4629" max="4629" width="9.6640625" style="19"/>
    <col min="4630" max="4630" width="15.33203125" style="19" customWidth="1"/>
    <col min="4631" max="4631" width="15.21875" style="19" customWidth="1"/>
    <col min="4632" max="4632" width="21.44140625" style="19" customWidth="1"/>
    <col min="4633" max="4648" width="9.6640625" style="19"/>
    <col min="4649" max="4650" width="13.44140625" style="19" customWidth="1"/>
    <col min="4651" max="4651" width="9.6640625" style="19"/>
    <col min="4652" max="4652" width="13.88671875" style="19" customWidth="1"/>
    <col min="4653" max="4653" width="10.6640625" style="19" customWidth="1"/>
    <col min="4654" max="4654" width="17.33203125" style="19" customWidth="1"/>
    <col min="4655" max="4656" width="12.6640625" style="19" customWidth="1"/>
    <col min="4657" max="4657" width="11.21875" style="19" customWidth="1"/>
    <col min="4658" max="4658" width="18.33203125" style="19" customWidth="1"/>
    <col min="4659" max="4659" width="12.88671875" style="19" customWidth="1"/>
    <col min="4660" max="4661" width="13.21875" style="19" customWidth="1"/>
    <col min="4662" max="4662" width="10.88671875" style="19" customWidth="1"/>
    <col min="4663" max="4663" width="11.109375" style="19" customWidth="1"/>
    <col min="4664" max="4664" width="15.21875" style="19" customWidth="1"/>
    <col min="4665" max="4665" width="9.6640625" style="19"/>
    <col min="4666" max="4666" width="11" style="19" customWidth="1"/>
    <col min="4667" max="4667" width="10.77734375" style="19" customWidth="1"/>
    <col min="4668" max="4668" width="11.44140625" style="19" customWidth="1"/>
    <col min="4669" max="4669" width="4" style="19" customWidth="1"/>
    <col min="4670" max="4860" width="9.6640625" style="19"/>
    <col min="4861" max="4861" width="6.44140625" style="19" customWidth="1"/>
    <col min="4862" max="4862" width="13.88671875" style="19" customWidth="1"/>
    <col min="4863" max="4863" width="11.88671875" style="19" customWidth="1"/>
    <col min="4864" max="4866" width="9.6640625" style="19"/>
    <col min="4867" max="4867" width="15.44140625" style="19" customWidth="1"/>
    <col min="4868" max="4868" width="16.21875" style="19" customWidth="1"/>
    <col min="4869" max="4880" width="9.6640625" style="19"/>
    <col min="4881" max="4881" width="12" style="19" customWidth="1"/>
    <col min="4882" max="4882" width="12.77734375" style="19" customWidth="1"/>
    <col min="4883" max="4883" width="11.109375" style="19" customWidth="1"/>
    <col min="4884" max="4884" width="12" style="19" customWidth="1"/>
    <col min="4885" max="4885" width="9.6640625" style="19"/>
    <col min="4886" max="4886" width="15.33203125" style="19" customWidth="1"/>
    <col min="4887" max="4887" width="15.21875" style="19" customWidth="1"/>
    <col min="4888" max="4888" width="21.44140625" style="19" customWidth="1"/>
    <col min="4889" max="4904" width="9.6640625" style="19"/>
    <col min="4905" max="4906" width="13.44140625" style="19" customWidth="1"/>
    <col min="4907" max="4907" width="9.6640625" style="19"/>
    <col min="4908" max="4908" width="13.88671875" style="19" customWidth="1"/>
    <col min="4909" max="4909" width="10.6640625" style="19" customWidth="1"/>
    <col min="4910" max="4910" width="17.33203125" style="19" customWidth="1"/>
    <col min="4911" max="4912" width="12.6640625" style="19" customWidth="1"/>
    <col min="4913" max="4913" width="11.21875" style="19" customWidth="1"/>
    <col min="4914" max="4914" width="18.33203125" style="19" customWidth="1"/>
    <col min="4915" max="4915" width="12.88671875" style="19" customWidth="1"/>
    <col min="4916" max="4917" width="13.21875" style="19" customWidth="1"/>
    <col min="4918" max="4918" width="10.88671875" style="19" customWidth="1"/>
    <col min="4919" max="4919" width="11.109375" style="19" customWidth="1"/>
    <col min="4920" max="4920" width="15.21875" style="19" customWidth="1"/>
    <col min="4921" max="4921" width="9.6640625" style="19"/>
    <col min="4922" max="4922" width="11" style="19" customWidth="1"/>
    <col min="4923" max="4923" width="10.77734375" style="19" customWidth="1"/>
    <col min="4924" max="4924" width="11.44140625" style="19" customWidth="1"/>
    <col min="4925" max="4925" width="4" style="19" customWidth="1"/>
    <col min="4926" max="5116" width="9.6640625" style="19"/>
    <col min="5117" max="5117" width="6.44140625" style="19" customWidth="1"/>
    <col min="5118" max="5118" width="13.88671875" style="19" customWidth="1"/>
    <col min="5119" max="5119" width="11.88671875" style="19" customWidth="1"/>
    <col min="5120" max="5122" width="9.6640625" style="19"/>
    <col min="5123" max="5123" width="15.44140625" style="19" customWidth="1"/>
    <col min="5124" max="5124" width="16.21875" style="19" customWidth="1"/>
    <col min="5125" max="5136" width="9.6640625" style="19"/>
    <col min="5137" max="5137" width="12" style="19" customWidth="1"/>
    <col min="5138" max="5138" width="12.77734375" style="19" customWidth="1"/>
    <col min="5139" max="5139" width="11.109375" style="19" customWidth="1"/>
    <col min="5140" max="5140" width="12" style="19" customWidth="1"/>
    <col min="5141" max="5141" width="9.6640625" style="19"/>
    <col min="5142" max="5142" width="15.33203125" style="19" customWidth="1"/>
    <col min="5143" max="5143" width="15.21875" style="19" customWidth="1"/>
    <col min="5144" max="5144" width="21.44140625" style="19" customWidth="1"/>
    <col min="5145" max="5160" width="9.6640625" style="19"/>
    <col min="5161" max="5162" width="13.44140625" style="19" customWidth="1"/>
    <col min="5163" max="5163" width="9.6640625" style="19"/>
    <col min="5164" max="5164" width="13.88671875" style="19" customWidth="1"/>
    <col min="5165" max="5165" width="10.6640625" style="19" customWidth="1"/>
    <col min="5166" max="5166" width="17.33203125" style="19" customWidth="1"/>
    <col min="5167" max="5168" width="12.6640625" style="19" customWidth="1"/>
    <col min="5169" max="5169" width="11.21875" style="19" customWidth="1"/>
    <col min="5170" max="5170" width="18.33203125" style="19" customWidth="1"/>
    <col min="5171" max="5171" width="12.88671875" style="19" customWidth="1"/>
    <col min="5172" max="5173" width="13.21875" style="19" customWidth="1"/>
    <col min="5174" max="5174" width="10.88671875" style="19" customWidth="1"/>
    <col min="5175" max="5175" width="11.109375" style="19" customWidth="1"/>
    <col min="5176" max="5176" width="15.21875" style="19" customWidth="1"/>
    <col min="5177" max="5177" width="9.6640625" style="19"/>
    <col min="5178" max="5178" width="11" style="19" customWidth="1"/>
    <col min="5179" max="5179" width="10.77734375" style="19" customWidth="1"/>
    <col min="5180" max="5180" width="11.44140625" style="19" customWidth="1"/>
    <col min="5181" max="5181" width="4" style="19" customWidth="1"/>
    <col min="5182" max="5372" width="9.6640625" style="19"/>
    <col min="5373" max="5373" width="6.44140625" style="19" customWidth="1"/>
    <col min="5374" max="5374" width="13.88671875" style="19" customWidth="1"/>
    <col min="5375" max="5375" width="11.88671875" style="19" customWidth="1"/>
    <col min="5376" max="5378" width="9.6640625" style="19"/>
    <col min="5379" max="5379" width="15.44140625" style="19" customWidth="1"/>
    <col min="5380" max="5380" width="16.21875" style="19" customWidth="1"/>
    <col min="5381" max="5392" width="9.6640625" style="19"/>
    <col min="5393" max="5393" width="12" style="19" customWidth="1"/>
    <col min="5394" max="5394" width="12.77734375" style="19" customWidth="1"/>
    <col min="5395" max="5395" width="11.109375" style="19" customWidth="1"/>
    <col min="5396" max="5396" width="12" style="19" customWidth="1"/>
    <col min="5397" max="5397" width="9.6640625" style="19"/>
    <col min="5398" max="5398" width="15.33203125" style="19" customWidth="1"/>
    <col min="5399" max="5399" width="15.21875" style="19" customWidth="1"/>
    <col min="5400" max="5400" width="21.44140625" style="19" customWidth="1"/>
    <col min="5401" max="5416" width="9.6640625" style="19"/>
    <col min="5417" max="5418" width="13.44140625" style="19" customWidth="1"/>
    <col min="5419" max="5419" width="9.6640625" style="19"/>
    <col min="5420" max="5420" width="13.88671875" style="19" customWidth="1"/>
    <col min="5421" max="5421" width="10.6640625" style="19" customWidth="1"/>
    <col min="5422" max="5422" width="17.33203125" style="19" customWidth="1"/>
    <col min="5423" max="5424" width="12.6640625" style="19" customWidth="1"/>
    <col min="5425" max="5425" width="11.21875" style="19" customWidth="1"/>
    <col min="5426" max="5426" width="18.33203125" style="19" customWidth="1"/>
    <col min="5427" max="5427" width="12.88671875" style="19" customWidth="1"/>
    <col min="5428" max="5429" width="13.21875" style="19" customWidth="1"/>
    <col min="5430" max="5430" width="10.88671875" style="19" customWidth="1"/>
    <col min="5431" max="5431" width="11.109375" style="19" customWidth="1"/>
    <col min="5432" max="5432" width="15.21875" style="19" customWidth="1"/>
    <col min="5433" max="5433" width="9.6640625" style="19"/>
    <col min="5434" max="5434" width="11" style="19" customWidth="1"/>
    <col min="5435" max="5435" width="10.77734375" style="19" customWidth="1"/>
    <col min="5436" max="5436" width="11.44140625" style="19" customWidth="1"/>
    <col min="5437" max="5437" width="4" style="19" customWidth="1"/>
    <col min="5438" max="5628" width="9.6640625" style="19"/>
    <col min="5629" max="5629" width="6.44140625" style="19" customWidth="1"/>
    <col min="5630" max="5630" width="13.88671875" style="19" customWidth="1"/>
    <col min="5631" max="5631" width="11.88671875" style="19" customWidth="1"/>
    <col min="5632" max="5634" width="9.6640625" style="19"/>
    <col min="5635" max="5635" width="15.44140625" style="19" customWidth="1"/>
    <col min="5636" max="5636" width="16.21875" style="19" customWidth="1"/>
    <col min="5637" max="5648" width="9.6640625" style="19"/>
    <col min="5649" max="5649" width="12" style="19" customWidth="1"/>
    <col min="5650" max="5650" width="12.77734375" style="19" customWidth="1"/>
    <col min="5651" max="5651" width="11.109375" style="19" customWidth="1"/>
    <col min="5652" max="5652" width="12" style="19" customWidth="1"/>
    <col min="5653" max="5653" width="9.6640625" style="19"/>
    <col min="5654" max="5654" width="15.33203125" style="19" customWidth="1"/>
    <col min="5655" max="5655" width="15.21875" style="19" customWidth="1"/>
    <col min="5656" max="5656" width="21.44140625" style="19" customWidth="1"/>
    <col min="5657" max="5672" width="9.6640625" style="19"/>
    <col min="5673" max="5674" width="13.44140625" style="19" customWidth="1"/>
    <col min="5675" max="5675" width="9.6640625" style="19"/>
    <col min="5676" max="5676" width="13.88671875" style="19" customWidth="1"/>
    <col min="5677" max="5677" width="10.6640625" style="19" customWidth="1"/>
    <col min="5678" max="5678" width="17.33203125" style="19" customWidth="1"/>
    <col min="5679" max="5680" width="12.6640625" style="19" customWidth="1"/>
    <col min="5681" max="5681" width="11.21875" style="19" customWidth="1"/>
    <col min="5682" max="5682" width="18.33203125" style="19" customWidth="1"/>
    <col min="5683" max="5683" width="12.88671875" style="19" customWidth="1"/>
    <col min="5684" max="5685" width="13.21875" style="19" customWidth="1"/>
    <col min="5686" max="5686" width="10.88671875" style="19" customWidth="1"/>
    <col min="5687" max="5687" width="11.109375" style="19" customWidth="1"/>
    <col min="5688" max="5688" width="15.21875" style="19" customWidth="1"/>
    <col min="5689" max="5689" width="9.6640625" style="19"/>
    <col min="5690" max="5690" width="11" style="19" customWidth="1"/>
    <col min="5691" max="5691" width="10.77734375" style="19" customWidth="1"/>
    <col min="5692" max="5692" width="11.44140625" style="19" customWidth="1"/>
    <col min="5693" max="5693" width="4" style="19" customWidth="1"/>
    <col min="5694" max="5884" width="9.6640625" style="19"/>
    <col min="5885" max="5885" width="6.44140625" style="19" customWidth="1"/>
    <col min="5886" max="5886" width="13.88671875" style="19" customWidth="1"/>
    <col min="5887" max="5887" width="11.88671875" style="19" customWidth="1"/>
    <col min="5888" max="5890" width="9.6640625" style="19"/>
    <col min="5891" max="5891" width="15.44140625" style="19" customWidth="1"/>
    <col min="5892" max="5892" width="16.21875" style="19" customWidth="1"/>
    <col min="5893" max="5904" width="9.6640625" style="19"/>
    <col min="5905" max="5905" width="12" style="19" customWidth="1"/>
    <col min="5906" max="5906" width="12.77734375" style="19" customWidth="1"/>
    <col min="5907" max="5907" width="11.109375" style="19" customWidth="1"/>
    <col min="5908" max="5908" width="12" style="19" customWidth="1"/>
    <col min="5909" max="5909" width="9.6640625" style="19"/>
    <col min="5910" max="5910" width="15.33203125" style="19" customWidth="1"/>
    <col min="5911" max="5911" width="15.21875" style="19" customWidth="1"/>
    <col min="5912" max="5912" width="21.44140625" style="19" customWidth="1"/>
    <col min="5913" max="5928" width="9.6640625" style="19"/>
    <col min="5929" max="5930" width="13.44140625" style="19" customWidth="1"/>
    <col min="5931" max="5931" width="9.6640625" style="19"/>
    <col min="5932" max="5932" width="13.88671875" style="19" customWidth="1"/>
    <col min="5933" max="5933" width="10.6640625" style="19" customWidth="1"/>
    <col min="5934" max="5934" width="17.33203125" style="19" customWidth="1"/>
    <col min="5935" max="5936" width="12.6640625" style="19" customWidth="1"/>
    <col min="5937" max="5937" width="11.21875" style="19" customWidth="1"/>
    <col min="5938" max="5938" width="18.33203125" style="19" customWidth="1"/>
    <col min="5939" max="5939" width="12.88671875" style="19" customWidth="1"/>
    <col min="5940" max="5941" width="13.21875" style="19" customWidth="1"/>
    <col min="5942" max="5942" width="10.88671875" style="19" customWidth="1"/>
    <col min="5943" max="5943" width="11.109375" style="19" customWidth="1"/>
    <col min="5944" max="5944" width="15.21875" style="19" customWidth="1"/>
    <col min="5945" max="5945" width="9.6640625" style="19"/>
    <col min="5946" max="5946" width="11" style="19" customWidth="1"/>
    <col min="5947" max="5947" width="10.77734375" style="19" customWidth="1"/>
    <col min="5948" max="5948" width="11.44140625" style="19" customWidth="1"/>
    <col min="5949" max="5949" width="4" style="19" customWidth="1"/>
    <col min="5950" max="6140" width="9.6640625" style="19"/>
    <col min="6141" max="6141" width="6.44140625" style="19" customWidth="1"/>
    <col min="6142" max="6142" width="13.88671875" style="19" customWidth="1"/>
    <col min="6143" max="6143" width="11.88671875" style="19" customWidth="1"/>
    <col min="6144" max="6146" width="9.6640625" style="19"/>
    <col min="6147" max="6147" width="15.44140625" style="19" customWidth="1"/>
    <col min="6148" max="6148" width="16.21875" style="19" customWidth="1"/>
    <col min="6149" max="6160" width="9.6640625" style="19"/>
    <col min="6161" max="6161" width="12" style="19" customWidth="1"/>
    <col min="6162" max="6162" width="12.77734375" style="19" customWidth="1"/>
    <col min="6163" max="6163" width="11.109375" style="19" customWidth="1"/>
    <col min="6164" max="6164" width="12" style="19" customWidth="1"/>
    <col min="6165" max="6165" width="9.6640625" style="19"/>
    <col min="6166" max="6166" width="15.33203125" style="19" customWidth="1"/>
    <col min="6167" max="6167" width="15.21875" style="19" customWidth="1"/>
    <col min="6168" max="6168" width="21.44140625" style="19" customWidth="1"/>
    <col min="6169" max="6184" width="9.6640625" style="19"/>
    <col min="6185" max="6186" width="13.44140625" style="19" customWidth="1"/>
    <col min="6187" max="6187" width="9.6640625" style="19"/>
    <col min="6188" max="6188" width="13.88671875" style="19" customWidth="1"/>
    <col min="6189" max="6189" width="10.6640625" style="19" customWidth="1"/>
    <col min="6190" max="6190" width="17.33203125" style="19" customWidth="1"/>
    <col min="6191" max="6192" width="12.6640625" style="19" customWidth="1"/>
    <col min="6193" max="6193" width="11.21875" style="19" customWidth="1"/>
    <col min="6194" max="6194" width="18.33203125" style="19" customWidth="1"/>
    <col min="6195" max="6195" width="12.88671875" style="19" customWidth="1"/>
    <col min="6196" max="6197" width="13.21875" style="19" customWidth="1"/>
    <col min="6198" max="6198" width="10.88671875" style="19" customWidth="1"/>
    <col min="6199" max="6199" width="11.109375" style="19" customWidth="1"/>
    <col min="6200" max="6200" width="15.21875" style="19" customWidth="1"/>
    <col min="6201" max="6201" width="9.6640625" style="19"/>
    <col min="6202" max="6202" width="11" style="19" customWidth="1"/>
    <col min="6203" max="6203" width="10.77734375" style="19" customWidth="1"/>
    <col min="6204" max="6204" width="11.44140625" style="19" customWidth="1"/>
    <col min="6205" max="6205" width="4" style="19" customWidth="1"/>
    <col min="6206" max="6396" width="9.6640625" style="19"/>
    <col min="6397" max="6397" width="6.44140625" style="19" customWidth="1"/>
    <col min="6398" max="6398" width="13.88671875" style="19" customWidth="1"/>
    <col min="6399" max="6399" width="11.88671875" style="19" customWidth="1"/>
    <col min="6400" max="6402" width="9.6640625" style="19"/>
    <col min="6403" max="6403" width="15.44140625" style="19" customWidth="1"/>
    <col min="6404" max="6404" width="16.21875" style="19" customWidth="1"/>
    <col min="6405" max="6416" width="9.6640625" style="19"/>
    <col min="6417" max="6417" width="12" style="19" customWidth="1"/>
    <col min="6418" max="6418" width="12.77734375" style="19" customWidth="1"/>
    <col min="6419" max="6419" width="11.109375" style="19" customWidth="1"/>
    <col min="6420" max="6420" width="12" style="19" customWidth="1"/>
    <col min="6421" max="6421" width="9.6640625" style="19"/>
    <col min="6422" max="6422" width="15.33203125" style="19" customWidth="1"/>
    <col min="6423" max="6423" width="15.21875" style="19" customWidth="1"/>
    <col min="6424" max="6424" width="21.44140625" style="19" customWidth="1"/>
    <col min="6425" max="6440" width="9.6640625" style="19"/>
    <col min="6441" max="6442" width="13.44140625" style="19" customWidth="1"/>
    <col min="6443" max="6443" width="9.6640625" style="19"/>
    <col min="6444" max="6444" width="13.88671875" style="19" customWidth="1"/>
    <col min="6445" max="6445" width="10.6640625" style="19" customWidth="1"/>
    <col min="6446" max="6446" width="17.33203125" style="19" customWidth="1"/>
    <col min="6447" max="6448" width="12.6640625" style="19" customWidth="1"/>
    <col min="6449" max="6449" width="11.21875" style="19" customWidth="1"/>
    <col min="6450" max="6450" width="18.33203125" style="19" customWidth="1"/>
    <col min="6451" max="6451" width="12.88671875" style="19" customWidth="1"/>
    <col min="6452" max="6453" width="13.21875" style="19" customWidth="1"/>
    <col min="6454" max="6454" width="10.88671875" style="19" customWidth="1"/>
    <col min="6455" max="6455" width="11.109375" style="19" customWidth="1"/>
    <col min="6456" max="6456" width="15.21875" style="19" customWidth="1"/>
    <col min="6457" max="6457" width="9.6640625" style="19"/>
    <col min="6458" max="6458" width="11" style="19" customWidth="1"/>
    <col min="6459" max="6459" width="10.77734375" style="19" customWidth="1"/>
    <col min="6460" max="6460" width="11.44140625" style="19" customWidth="1"/>
    <col min="6461" max="6461" width="4" style="19" customWidth="1"/>
    <col min="6462" max="6652" width="9.6640625" style="19"/>
    <col min="6653" max="6653" width="6.44140625" style="19" customWidth="1"/>
    <col min="6654" max="6654" width="13.88671875" style="19" customWidth="1"/>
    <col min="6655" max="6655" width="11.88671875" style="19" customWidth="1"/>
    <col min="6656" max="6658" width="9.6640625" style="19"/>
    <col min="6659" max="6659" width="15.44140625" style="19" customWidth="1"/>
    <col min="6660" max="6660" width="16.21875" style="19" customWidth="1"/>
    <col min="6661" max="6672" width="9.6640625" style="19"/>
    <col min="6673" max="6673" width="12" style="19" customWidth="1"/>
    <col min="6674" max="6674" width="12.77734375" style="19" customWidth="1"/>
    <col min="6675" max="6675" width="11.109375" style="19" customWidth="1"/>
    <col min="6676" max="6676" width="12" style="19" customWidth="1"/>
    <col min="6677" max="6677" width="9.6640625" style="19"/>
    <col min="6678" max="6678" width="15.33203125" style="19" customWidth="1"/>
    <col min="6679" max="6679" width="15.21875" style="19" customWidth="1"/>
    <col min="6680" max="6680" width="21.44140625" style="19" customWidth="1"/>
    <col min="6681" max="6696" width="9.6640625" style="19"/>
    <col min="6697" max="6698" width="13.44140625" style="19" customWidth="1"/>
    <col min="6699" max="6699" width="9.6640625" style="19"/>
    <col min="6700" max="6700" width="13.88671875" style="19" customWidth="1"/>
    <col min="6701" max="6701" width="10.6640625" style="19" customWidth="1"/>
    <col min="6702" max="6702" width="17.33203125" style="19" customWidth="1"/>
    <col min="6703" max="6704" width="12.6640625" style="19" customWidth="1"/>
    <col min="6705" max="6705" width="11.21875" style="19" customWidth="1"/>
    <col min="6706" max="6706" width="18.33203125" style="19" customWidth="1"/>
    <col min="6707" max="6707" width="12.88671875" style="19" customWidth="1"/>
    <col min="6708" max="6709" width="13.21875" style="19" customWidth="1"/>
    <col min="6710" max="6710" width="10.88671875" style="19" customWidth="1"/>
    <col min="6711" max="6711" width="11.109375" style="19" customWidth="1"/>
    <col min="6712" max="6712" width="15.21875" style="19" customWidth="1"/>
    <col min="6713" max="6713" width="9.6640625" style="19"/>
    <col min="6714" max="6714" width="11" style="19" customWidth="1"/>
    <col min="6715" max="6715" width="10.77734375" style="19" customWidth="1"/>
    <col min="6716" max="6716" width="11.44140625" style="19" customWidth="1"/>
    <col min="6717" max="6717" width="4" style="19" customWidth="1"/>
    <col min="6718" max="6908" width="9.6640625" style="19"/>
    <col min="6909" max="6909" width="6.44140625" style="19" customWidth="1"/>
    <col min="6910" max="6910" width="13.88671875" style="19" customWidth="1"/>
    <col min="6911" max="6911" width="11.88671875" style="19" customWidth="1"/>
    <col min="6912" max="6914" width="9.6640625" style="19"/>
    <col min="6915" max="6915" width="15.44140625" style="19" customWidth="1"/>
    <col min="6916" max="6916" width="16.21875" style="19" customWidth="1"/>
    <col min="6917" max="6928" width="9.6640625" style="19"/>
    <col min="6929" max="6929" width="12" style="19" customWidth="1"/>
    <col min="6930" max="6930" width="12.77734375" style="19" customWidth="1"/>
    <col min="6931" max="6931" width="11.109375" style="19" customWidth="1"/>
    <col min="6932" max="6932" width="12" style="19" customWidth="1"/>
    <col min="6933" max="6933" width="9.6640625" style="19"/>
    <col min="6934" max="6934" width="15.33203125" style="19" customWidth="1"/>
    <col min="6935" max="6935" width="15.21875" style="19" customWidth="1"/>
    <col min="6936" max="6936" width="21.44140625" style="19" customWidth="1"/>
    <col min="6937" max="6952" width="9.6640625" style="19"/>
    <col min="6953" max="6954" width="13.44140625" style="19" customWidth="1"/>
    <col min="6955" max="6955" width="9.6640625" style="19"/>
    <col min="6956" max="6956" width="13.88671875" style="19" customWidth="1"/>
    <col min="6957" max="6957" width="10.6640625" style="19" customWidth="1"/>
    <col min="6958" max="6958" width="17.33203125" style="19" customWidth="1"/>
    <col min="6959" max="6960" width="12.6640625" style="19" customWidth="1"/>
    <col min="6961" max="6961" width="11.21875" style="19" customWidth="1"/>
    <col min="6962" max="6962" width="18.33203125" style="19" customWidth="1"/>
    <col min="6963" max="6963" width="12.88671875" style="19" customWidth="1"/>
    <col min="6964" max="6965" width="13.21875" style="19" customWidth="1"/>
    <col min="6966" max="6966" width="10.88671875" style="19" customWidth="1"/>
    <col min="6967" max="6967" width="11.109375" style="19" customWidth="1"/>
    <col min="6968" max="6968" width="15.21875" style="19" customWidth="1"/>
    <col min="6969" max="6969" width="9.6640625" style="19"/>
    <col min="6970" max="6970" width="11" style="19" customWidth="1"/>
    <col min="6971" max="6971" width="10.77734375" style="19" customWidth="1"/>
    <col min="6972" max="6972" width="11.44140625" style="19" customWidth="1"/>
    <col min="6973" max="6973" width="4" style="19" customWidth="1"/>
    <col min="6974" max="7164" width="9.6640625" style="19"/>
    <col min="7165" max="7165" width="6.44140625" style="19" customWidth="1"/>
    <col min="7166" max="7166" width="13.88671875" style="19" customWidth="1"/>
    <col min="7167" max="7167" width="11.88671875" style="19" customWidth="1"/>
    <col min="7168" max="7170" width="9.6640625" style="19"/>
    <col min="7171" max="7171" width="15.44140625" style="19" customWidth="1"/>
    <col min="7172" max="7172" width="16.21875" style="19" customWidth="1"/>
    <col min="7173" max="7184" width="9.6640625" style="19"/>
    <col min="7185" max="7185" width="12" style="19" customWidth="1"/>
    <col min="7186" max="7186" width="12.77734375" style="19" customWidth="1"/>
    <col min="7187" max="7187" width="11.109375" style="19" customWidth="1"/>
    <col min="7188" max="7188" width="12" style="19" customWidth="1"/>
    <col min="7189" max="7189" width="9.6640625" style="19"/>
    <col min="7190" max="7190" width="15.33203125" style="19" customWidth="1"/>
    <col min="7191" max="7191" width="15.21875" style="19" customWidth="1"/>
    <col min="7192" max="7192" width="21.44140625" style="19" customWidth="1"/>
    <col min="7193" max="7208" width="9.6640625" style="19"/>
    <col min="7209" max="7210" width="13.44140625" style="19" customWidth="1"/>
    <col min="7211" max="7211" width="9.6640625" style="19"/>
    <col min="7212" max="7212" width="13.88671875" style="19" customWidth="1"/>
    <col min="7213" max="7213" width="10.6640625" style="19" customWidth="1"/>
    <col min="7214" max="7214" width="17.33203125" style="19" customWidth="1"/>
    <col min="7215" max="7216" width="12.6640625" style="19" customWidth="1"/>
    <col min="7217" max="7217" width="11.21875" style="19" customWidth="1"/>
    <col min="7218" max="7218" width="18.33203125" style="19" customWidth="1"/>
    <col min="7219" max="7219" width="12.88671875" style="19" customWidth="1"/>
    <col min="7220" max="7221" width="13.21875" style="19" customWidth="1"/>
    <col min="7222" max="7222" width="10.88671875" style="19" customWidth="1"/>
    <col min="7223" max="7223" width="11.109375" style="19" customWidth="1"/>
    <col min="7224" max="7224" width="15.21875" style="19" customWidth="1"/>
    <col min="7225" max="7225" width="9.6640625" style="19"/>
    <col min="7226" max="7226" width="11" style="19" customWidth="1"/>
    <col min="7227" max="7227" width="10.77734375" style="19" customWidth="1"/>
    <col min="7228" max="7228" width="11.44140625" style="19" customWidth="1"/>
    <col min="7229" max="7229" width="4" style="19" customWidth="1"/>
    <col min="7230" max="7420" width="9.6640625" style="19"/>
    <col min="7421" max="7421" width="6.44140625" style="19" customWidth="1"/>
    <col min="7422" max="7422" width="13.88671875" style="19" customWidth="1"/>
    <col min="7423" max="7423" width="11.88671875" style="19" customWidth="1"/>
    <col min="7424" max="7426" width="9.6640625" style="19"/>
    <col min="7427" max="7427" width="15.44140625" style="19" customWidth="1"/>
    <col min="7428" max="7428" width="16.21875" style="19" customWidth="1"/>
    <col min="7429" max="7440" width="9.6640625" style="19"/>
    <col min="7441" max="7441" width="12" style="19" customWidth="1"/>
    <col min="7442" max="7442" width="12.77734375" style="19" customWidth="1"/>
    <col min="7443" max="7443" width="11.109375" style="19" customWidth="1"/>
    <col min="7444" max="7444" width="12" style="19" customWidth="1"/>
    <col min="7445" max="7445" width="9.6640625" style="19"/>
    <col min="7446" max="7446" width="15.33203125" style="19" customWidth="1"/>
    <col min="7447" max="7447" width="15.21875" style="19" customWidth="1"/>
    <col min="7448" max="7448" width="21.44140625" style="19" customWidth="1"/>
    <col min="7449" max="7464" width="9.6640625" style="19"/>
    <col min="7465" max="7466" width="13.44140625" style="19" customWidth="1"/>
    <col min="7467" max="7467" width="9.6640625" style="19"/>
    <col min="7468" max="7468" width="13.88671875" style="19" customWidth="1"/>
    <col min="7469" max="7469" width="10.6640625" style="19" customWidth="1"/>
    <col min="7470" max="7470" width="17.33203125" style="19" customWidth="1"/>
    <col min="7471" max="7472" width="12.6640625" style="19" customWidth="1"/>
    <col min="7473" max="7473" width="11.21875" style="19" customWidth="1"/>
    <col min="7474" max="7474" width="18.33203125" style="19" customWidth="1"/>
    <col min="7475" max="7475" width="12.88671875" style="19" customWidth="1"/>
    <col min="7476" max="7477" width="13.21875" style="19" customWidth="1"/>
    <col min="7478" max="7478" width="10.88671875" style="19" customWidth="1"/>
    <col min="7479" max="7479" width="11.109375" style="19" customWidth="1"/>
    <col min="7480" max="7480" width="15.21875" style="19" customWidth="1"/>
    <col min="7481" max="7481" width="9.6640625" style="19"/>
    <col min="7482" max="7482" width="11" style="19" customWidth="1"/>
    <col min="7483" max="7483" width="10.77734375" style="19" customWidth="1"/>
    <col min="7484" max="7484" width="11.44140625" style="19" customWidth="1"/>
    <col min="7485" max="7485" width="4" style="19" customWidth="1"/>
    <col min="7486" max="7676" width="9.6640625" style="19"/>
    <col min="7677" max="7677" width="6.44140625" style="19" customWidth="1"/>
    <col min="7678" max="7678" width="13.88671875" style="19" customWidth="1"/>
    <col min="7679" max="7679" width="11.88671875" style="19" customWidth="1"/>
    <col min="7680" max="7682" width="9.6640625" style="19"/>
    <col min="7683" max="7683" width="15.44140625" style="19" customWidth="1"/>
    <col min="7684" max="7684" width="16.21875" style="19" customWidth="1"/>
    <col min="7685" max="7696" width="9.6640625" style="19"/>
    <col min="7697" max="7697" width="12" style="19" customWidth="1"/>
    <col min="7698" max="7698" width="12.77734375" style="19" customWidth="1"/>
    <col min="7699" max="7699" width="11.109375" style="19" customWidth="1"/>
    <col min="7700" max="7700" width="12" style="19" customWidth="1"/>
    <col min="7701" max="7701" width="9.6640625" style="19"/>
    <col min="7702" max="7702" width="15.33203125" style="19" customWidth="1"/>
    <col min="7703" max="7703" width="15.21875" style="19" customWidth="1"/>
    <col min="7704" max="7704" width="21.44140625" style="19" customWidth="1"/>
    <col min="7705" max="7720" width="9.6640625" style="19"/>
    <col min="7721" max="7722" width="13.44140625" style="19" customWidth="1"/>
    <col min="7723" max="7723" width="9.6640625" style="19"/>
    <col min="7724" max="7724" width="13.88671875" style="19" customWidth="1"/>
    <col min="7725" max="7725" width="10.6640625" style="19" customWidth="1"/>
    <col min="7726" max="7726" width="17.33203125" style="19" customWidth="1"/>
    <col min="7727" max="7728" width="12.6640625" style="19" customWidth="1"/>
    <col min="7729" max="7729" width="11.21875" style="19" customWidth="1"/>
    <col min="7730" max="7730" width="18.33203125" style="19" customWidth="1"/>
    <col min="7731" max="7731" width="12.88671875" style="19" customWidth="1"/>
    <col min="7732" max="7733" width="13.21875" style="19" customWidth="1"/>
    <col min="7734" max="7734" width="10.88671875" style="19" customWidth="1"/>
    <col min="7735" max="7735" width="11.109375" style="19" customWidth="1"/>
    <col min="7736" max="7736" width="15.21875" style="19" customWidth="1"/>
    <col min="7737" max="7737" width="9.6640625" style="19"/>
    <col min="7738" max="7738" width="11" style="19" customWidth="1"/>
    <col min="7739" max="7739" width="10.77734375" style="19" customWidth="1"/>
    <col min="7740" max="7740" width="11.44140625" style="19" customWidth="1"/>
    <col min="7741" max="7741" width="4" style="19" customWidth="1"/>
    <col min="7742" max="7932" width="9.6640625" style="19"/>
    <col min="7933" max="7933" width="6.44140625" style="19" customWidth="1"/>
    <col min="7934" max="7934" width="13.88671875" style="19" customWidth="1"/>
    <col min="7935" max="7935" width="11.88671875" style="19" customWidth="1"/>
    <col min="7936" max="7938" width="9.6640625" style="19"/>
    <col min="7939" max="7939" width="15.44140625" style="19" customWidth="1"/>
    <col min="7940" max="7940" width="16.21875" style="19" customWidth="1"/>
    <col min="7941" max="7952" width="9.6640625" style="19"/>
    <col min="7953" max="7953" width="12" style="19" customWidth="1"/>
    <col min="7954" max="7954" width="12.77734375" style="19" customWidth="1"/>
    <col min="7955" max="7955" width="11.109375" style="19" customWidth="1"/>
    <col min="7956" max="7956" width="12" style="19" customWidth="1"/>
    <col min="7957" max="7957" width="9.6640625" style="19"/>
    <col min="7958" max="7958" width="15.33203125" style="19" customWidth="1"/>
    <col min="7959" max="7959" width="15.21875" style="19" customWidth="1"/>
    <col min="7960" max="7960" width="21.44140625" style="19" customWidth="1"/>
    <col min="7961" max="7976" width="9.6640625" style="19"/>
    <col min="7977" max="7978" width="13.44140625" style="19" customWidth="1"/>
    <col min="7979" max="7979" width="9.6640625" style="19"/>
    <col min="7980" max="7980" width="13.88671875" style="19" customWidth="1"/>
    <col min="7981" max="7981" width="10.6640625" style="19" customWidth="1"/>
    <col min="7982" max="7982" width="17.33203125" style="19" customWidth="1"/>
    <col min="7983" max="7984" width="12.6640625" style="19" customWidth="1"/>
    <col min="7985" max="7985" width="11.21875" style="19" customWidth="1"/>
    <col min="7986" max="7986" width="18.33203125" style="19" customWidth="1"/>
    <col min="7987" max="7987" width="12.88671875" style="19" customWidth="1"/>
    <col min="7988" max="7989" width="13.21875" style="19" customWidth="1"/>
    <col min="7990" max="7990" width="10.88671875" style="19" customWidth="1"/>
    <col min="7991" max="7991" width="11.109375" style="19" customWidth="1"/>
    <col min="7992" max="7992" width="15.21875" style="19" customWidth="1"/>
    <col min="7993" max="7993" width="9.6640625" style="19"/>
    <col min="7994" max="7994" width="11" style="19" customWidth="1"/>
    <col min="7995" max="7995" width="10.77734375" style="19" customWidth="1"/>
    <col min="7996" max="7996" width="11.44140625" style="19" customWidth="1"/>
    <col min="7997" max="7997" width="4" style="19" customWidth="1"/>
    <col min="7998" max="8188" width="9.6640625" style="19"/>
    <col min="8189" max="8189" width="6.44140625" style="19" customWidth="1"/>
    <col min="8190" max="8190" width="13.88671875" style="19" customWidth="1"/>
    <col min="8191" max="8191" width="11.88671875" style="19" customWidth="1"/>
    <col min="8192" max="8194" width="9.6640625" style="19"/>
    <col min="8195" max="8195" width="15.44140625" style="19" customWidth="1"/>
    <col min="8196" max="8196" width="16.21875" style="19" customWidth="1"/>
    <col min="8197" max="8208" width="9.6640625" style="19"/>
    <col min="8209" max="8209" width="12" style="19" customWidth="1"/>
    <col min="8210" max="8210" width="12.77734375" style="19" customWidth="1"/>
    <col min="8211" max="8211" width="11.109375" style="19" customWidth="1"/>
    <col min="8212" max="8212" width="12" style="19" customWidth="1"/>
    <col min="8213" max="8213" width="9.6640625" style="19"/>
    <col min="8214" max="8214" width="15.33203125" style="19" customWidth="1"/>
    <col min="8215" max="8215" width="15.21875" style="19" customWidth="1"/>
    <col min="8216" max="8216" width="21.44140625" style="19" customWidth="1"/>
    <col min="8217" max="8232" width="9.6640625" style="19"/>
    <col min="8233" max="8234" width="13.44140625" style="19" customWidth="1"/>
    <col min="8235" max="8235" width="9.6640625" style="19"/>
    <col min="8236" max="8236" width="13.88671875" style="19" customWidth="1"/>
    <col min="8237" max="8237" width="10.6640625" style="19" customWidth="1"/>
    <col min="8238" max="8238" width="17.33203125" style="19" customWidth="1"/>
    <col min="8239" max="8240" width="12.6640625" style="19" customWidth="1"/>
    <col min="8241" max="8241" width="11.21875" style="19" customWidth="1"/>
    <col min="8242" max="8242" width="18.33203125" style="19" customWidth="1"/>
    <col min="8243" max="8243" width="12.88671875" style="19" customWidth="1"/>
    <col min="8244" max="8245" width="13.21875" style="19" customWidth="1"/>
    <col min="8246" max="8246" width="10.88671875" style="19" customWidth="1"/>
    <col min="8247" max="8247" width="11.109375" style="19" customWidth="1"/>
    <col min="8248" max="8248" width="15.21875" style="19" customWidth="1"/>
    <col min="8249" max="8249" width="9.6640625" style="19"/>
    <col min="8250" max="8250" width="11" style="19" customWidth="1"/>
    <col min="8251" max="8251" width="10.77734375" style="19" customWidth="1"/>
    <col min="8252" max="8252" width="11.44140625" style="19" customWidth="1"/>
    <col min="8253" max="8253" width="4" style="19" customWidth="1"/>
    <col min="8254" max="8444" width="9.6640625" style="19"/>
    <col min="8445" max="8445" width="6.44140625" style="19" customWidth="1"/>
    <col min="8446" max="8446" width="13.88671875" style="19" customWidth="1"/>
    <col min="8447" max="8447" width="11.88671875" style="19" customWidth="1"/>
    <col min="8448" max="8450" width="9.6640625" style="19"/>
    <col min="8451" max="8451" width="15.44140625" style="19" customWidth="1"/>
    <col min="8452" max="8452" width="16.21875" style="19" customWidth="1"/>
    <col min="8453" max="8464" width="9.6640625" style="19"/>
    <col min="8465" max="8465" width="12" style="19" customWidth="1"/>
    <col min="8466" max="8466" width="12.77734375" style="19" customWidth="1"/>
    <col min="8467" max="8467" width="11.109375" style="19" customWidth="1"/>
    <col min="8468" max="8468" width="12" style="19" customWidth="1"/>
    <col min="8469" max="8469" width="9.6640625" style="19"/>
    <col min="8470" max="8470" width="15.33203125" style="19" customWidth="1"/>
    <col min="8471" max="8471" width="15.21875" style="19" customWidth="1"/>
    <col min="8472" max="8472" width="21.44140625" style="19" customWidth="1"/>
    <col min="8473" max="8488" width="9.6640625" style="19"/>
    <col min="8489" max="8490" width="13.44140625" style="19" customWidth="1"/>
    <col min="8491" max="8491" width="9.6640625" style="19"/>
    <col min="8492" max="8492" width="13.88671875" style="19" customWidth="1"/>
    <col min="8493" max="8493" width="10.6640625" style="19" customWidth="1"/>
    <col min="8494" max="8494" width="17.33203125" style="19" customWidth="1"/>
    <col min="8495" max="8496" width="12.6640625" style="19" customWidth="1"/>
    <col min="8497" max="8497" width="11.21875" style="19" customWidth="1"/>
    <col min="8498" max="8498" width="18.33203125" style="19" customWidth="1"/>
    <col min="8499" max="8499" width="12.88671875" style="19" customWidth="1"/>
    <col min="8500" max="8501" width="13.21875" style="19" customWidth="1"/>
    <col min="8502" max="8502" width="10.88671875" style="19" customWidth="1"/>
    <col min="8503" max="8503" width="11.109375" style="19" customWidth="1"/>
    <col min="8504" max="8504" width="15.21875" style="19" customWidth="1"/>
    <col min="8505" max="8505" width="9.6640625" style="19"/>
    <col min="8506" max="8506" width="11" style="19" customWidth="1"/>
    <col min="8507" max="8507" width="10.77734375" style="19" customWidth="1"/>
    <col min="8508" max="8508" width="11.44140625" style="19" customWidth="1"/>
    <col min="8509" max="8509" width="4" style="19" customWidth="1"/>
    <col min="8510" max="8700" width="9.6640625" style="19"/>
    <col min="8701" max="8701" width="6.44140625" style="19" customWidth="1"/>
    <col min="8702" max="8702" width="13.88671875" style="19" customWidth="1"/>
    <col min="8703" max="8703" width="11.88671875" style="19" customWidth="1"/>
    <col min="8704" max="8706" width="9.6640625" style="19"/>
    <col min="8707" max="8707" width="15.44140625" style="19" customWidth="1"/>
    <col min="8708" max="8708" width="16.21875" style="19" customWidth="1"/>
    <col min="8709" max="8720" width="9.6640625" style="19"/>
    <col min="8721" max="8721" width="12" style="19" customWidth="1"/>
    <col min="8722" max="8722" width="12.77734375" style="19" customWidth="1"/>
    <col min="8723" max="8723" width="11.109375" style="19" customWidth="1"/>
    <col min="8724" max="8724" width="12" style="19" customWidth="1"/>
    <col min="8725" max="8725" width="9.6640625" style="19"/>
    <col min="8726" max="8726" width="15.33203125" style="19" customWidth="1"/>
    <col min="8727" max="8727" width="15.21875" style="19" customWidth="1"/>
    <col min="8728" max="8728" width="21.44140625" style="19" customWidth="1"/>
    <col min="8729" max="8744" width="9.6640625" style="19"/>
    <col min="8745" max="8746" width="13.44140625" style="19" customWidth="1"/>
    <col min="8747" max="8747" width="9.6640625" style="19"/>
    <col min="8748" max="8748" width="13.88671875" style="19" customWidth="1"/>
    <col min="8749" max="8749" width="10.6640625" style="19" customWidth="1"/>
    <col min="8750" max="8750" width="17.33203125" style="19" customWidth="1"/>
    <col min="8751" max="8752" width="12.6640625" style="19" customWidth="1"/>
    <col min="8753" max="8753" width="11.21875" style="19" customWidth="1"/>
    <col min="8754" max="8754" width="18.33203125" style="19" customWidth="1"/>
    <col min="8755" max="8755" width="12.88671875" style="19" customWidth="1"/>
    <col min="8756" max="8757" width="13.21875" style="19" customWidth="1"/>
    <col min="8758" max="8758" width="10.88671875" style="19" customWidth="1"/>
    <col min="8759" max="8759" width="11.109375" style="19" customWidth="1"/>
    <col min="8760" max="8760" width="15.21875" style="19" customWidth="1"/>
    <col min="8761" max="8761" width="9.6640625" style="19"/>
    <col min="8762" max="8762" width="11" style="19" customWidth="1"/>
    <col min="8763" max="8763" width="10.77734375" style="19" customWidth="1"/>
    <col min="8764" max="8764" width="11.44140625" style="19" customWidth="1"/>
    <col min="8765" max="8765" width="4" style="19" customWidth="1"/>
    <col min="8766" max="8956" width="9.6640625" style="19"/>
    <col min="8957" max="8957" width="6.44140625" style="19" customWidth="1"/>
    <col min="8958" max="8958" width="13.88671875" style="19" customWidth="1"/>
    <col min="8959" max="8959" width="11.88671875" style="19" customWidth="1"/>
    <col min="8960" max="8962" width="9.6640625" style="19"/>
    <col min="8963" max="8963" width="15.44140625" style="19" customWidth="1"/>
    <col min="8964" max="8964" width="16.21875" style="19" customWidth="1"/>
    <col min="8965" max="8976" width="9.6640625" style="19"/>
    <col min="8977" max="8977" width="12" style="19" customWidth="1"/>
    <col min="8978" max="8978" width="12.77734375" style="19" customWidth="1"/>
    <col min="8979" max="8979" width="11.109375" style="19" customWidth="1"/>
    <col min="8980" max="8980" width="12" style="19" customWidth="1"/>
    <col min="8981" max="8981" width="9.6640625" style="19"/>
    <col min="8982" max="8982" width="15.33203125" style="19" customWidth="1"/>
    <col min="8983" max="8983" width="15.21875" style="19" customWidth="1"/>
    <col min="8984" max="8984" width="21.44140625" style="19" customWidth="1"/>
    <col min="8985" max="9000" width="9.6640625" style="19"/>
    <col min="9001" max="9002" width="13.44140625" style="19" customWidth="1"/>
    <col min="9003" max="9003" width="9.6640625" style="19"/>
    <col min="9004" max="9004" width="13.88671875" style="19" customWidth="1"/>
    <col min="9005" max="9005" width="10.6640625" style="19" customWidth="1"/>
    <col min="9006" max="9006" width="17.33203125" style="19" customWidth="1"/>
    <col min="9007" max="9008" width="12.6640625" style="19" customWidth="1"/>
    <col min="9009" max="9009" width="11.21875" style="19" customWidth="1"/>
    <col min="9010" max="9010" width="18.33203125" style="19" customWidth="1"/>
    <col min="9011" max="9011" width="12.88671875" style="19" customWidth="1"/>
    <col min="9012" max="9013" width="13.21875" style="19" customWidth="1"/>
    <col min="9014" max="9014" width="10.88671875" style="19" customWidth="1"/>
    <col min="9015" max="9015" width="11.109375" style="19" customWidth="1"/>
    <col min="9016" max="9016" width="15.21875" style="19" customWidth="1"/>
    <col min="9017" max="9017" width="9.6640625" style="19"/>
    <col min="9018" max="9018" width="11" style="19" customWidth="1"/>
    <col min="9019" max="9019" width="10.77734375" style="19" customWidth="1"/>
    <col min="9020" max="9020" width="11.44140625" style="19" customWidth="1"/>
    <col min="9021" max="9021" width="4" style="19" customWidth="1"/>
    <col min="9022" max="9212" width="9.6640625" style="19"/>
    <col min="9213" max="9213" width="6.44140625" style="19" customWidth="1"/>
    <col min="9214" max="9214" width="13.88671875" style="19" customWidth="1"/>
    <col min="9215" max="9215" width="11.88671875" style="19" customWidth="1"/>
    <col min="9216" max="9218" width="9.6640625" style="19"/>
    <col min="9219" max="9219" width="15.44140625" style="19" customWidth="1"/>
    <col min="9220" max="9220" width="16.21875" style="19" customWidth="1"/>
    <col min="9221" max="9232" width="9.6640625" style="19"/>
    <col min="9233" max="9233" width="12" style="19" customWidth="1"/>
    <col min="9234" max="9234" width="12.77734375" style="19" customWidth="1"/>
    <col min="9235" max="9235" width="11.109375" style="19" customWidth="1"/>
    <col min="9236" max="9236" width="12" style="19" customWidth="1"/>
    <col min="9237" max="9237" width="9.6640625" style="19"/>
    <col min="9238" max="9238" width="15.33203125" style="19" customWidth="1"/>
    <col min="9239" max="9239" width="15.21875" style="19" customWidth="1"/>
    <col min="9240" max="9240" width="21.44140625" style="19" customWidth="1"/>
    <col min="9241" max="9256" width="9.6640625" style="19"/>
    <col min="9257" max="9258" width="13.44140625" style="19" customWidth="1"/>
    <col min="9259" max="9259" width="9.6640625" style="19"/>
    <col min="9260" max="9260" width="13.88671875" style="19" customWidth="1"/>
    <col min="9261" max="9261" width="10.6640625" style="19" customWidth="1"/>
    <col min="9262" max="9262" width="17.33203125" style="19" customWidth="1"/>
    <col min="9263" max="9264" width="12.6640625" style="19" customWidth="1"/>
    <col min="9265" max="9265" width="11.21875" style="19" customWidth="1"/>
    <col min="9266" max="9266" width="18.33203125" style="19" customWidth="1"/>
    <col min="9267" max="9267" width="12.88671875" style="19" customWidth="1"/>
    <col min="9268" max="9269" width="13.21875" style="19" customWidth="1"/>
    <col min="9270" max="9270" width="10.88671875" style="19" customWidth="1"/>
    <col min="9271" max="9271" width="11.109375" style="19" customWidth="1"/>
    <col min="9272" max="9272" width="15.21875" style="19" customWidth="1"/>
    <col min="9273" max="9273" width="9.6640625" style="19"/>
    <col min="9274" max="9274" width="11" style="19" customWidth="1"/>
    <col min="9275" max="9275" width="10.77734375" style="19" customWidth="1"/>
    <col min="9276" max="9276" width="11.44140625" style="19" customWidth="1"/>
    <col min="9277" max="9277" width="4" style="19" customWidth="1"/>
    <col min="9278" max="9468" width="9.6640625" style="19"/>
    <col min="9469" max="9469" width="6.44140625" style="19" customWidth="1"/>
    <col min="9470" max="9470" width="13.88671875" style="19" customWidth="1"/>
    <col min="9471" max="9471" width="11.88671875" style="19" customWidth="1"/>
    <col min="9472" max="9474" width="9.6640625" style="19"/>
    <col min="9475" max="9475" width="15.44140625" style="19" customWidth="1"/>
    <col min="9476" max="9476" width="16.21875" style="19" customWidth="1"/>
    <col min="9477" max="9488" width="9.6640625" style="19"/>
    <col min="9489" max="9489" width="12" style="19" customWidth="1"/>
    <col min="9490" max="9490" width="12.77734375" style="19" customWidth="1"/>
    <col min="9491" max="9491" width="11.109375" style="19" customWidth="1"/>
    <col min="9492" max="9492" width="12" style="19" customWidth="1"/>
    <col min="9493" max="9493" width="9.6640625" style="19"/>
    <col min="9494" max="9494" width="15.33203125" style="19" customWidth="1"/>
    <col min="9495" max="9495" width="15.21875" style="19" customWidth="1"/>
    <col min="9496" max="9496" width="21.44140625" style="19" customWidth="1"/>
    <col min="9497" max="9512" width="9.6640625" style="19"/>
    <col min="9513" max="9514" width="13.44140625" style="19" customWidth="1"/>
    <col min="9515" max="9515" width="9.6640625" style="19"/>
    <col min="9516" max="9516" width="13.88671875" style="19" customWidth="1"/>
    <col min="9517" max="9517" width="10.6640625" style="19" customWidth="1"/>
    <col min="9518" max="9518" width="17.33203125" style="19" customWidth="1"/>
    <col min="9519" max="9520" width="12.6640625" style="19" customWidth="1"/>
    <col min="9521" max="9521" width="11.21875" style="19" customWidth="1"/>
    <col min="9522" max="9522" width="18.33203125" style="19" customWidth="1"/>
    <col min="9523" max="9523" width="12.88671875" style="19" customWidth="1"/>
    <col min="9524" max="9525" width="13.21875" style="19" customWidth="1"/>
    <col min="9526" max="9526" width="10.88671875" style="19" customWidth="1"/>
    <col min="9527" max="9527" width="11.109375" style="19" customWidth="1"/>
    <col min="9528" max="9528" width="15.21875" style="19" customWidth="1"/>
    <col min="9529" max="9529" width="9.6640625" style="19"/>
    <col min="9530" max="9530" width="11" style="19" customWidth="1"/>
    <col min="9531" max="9531" width="10.77734375" style="19" customWidth="1"/>
    <col min="9532" max="9532" width="11.44140625" style="19" customWidth="1"/>
    <col min="9533" max="9533" width="4" style="19" customWidth="1"/>
    <col min="9534" max="9724" width="9.6640625" style="19"/>
    <col min="9725" max="9725" width="6.44140625" style="19" customWidth="1"/>
    <col min="9726" max="9726" width="13.88671875" style="19" customWidth="1"/>
    <col min="9727" max="9727" width="11.88671875" style="19" customWidth="1"/>
    <col min="9728" max="9730" width="9.6640625" style="19"/>
    <col min="9731" max="9731" width="15.44140625" style="19" customWidth="1"/>
    <col min="9732" max="9732" width="16.21875" style="19" customWidth="1"/>
    <col min="9733" max="9744" width="9.6640625" style="19"/>
    <col min="9745" max="9745" width="12" style="19" customWidth="1"/>
    <col min="9746" max="9746" width="12.77734375" style="19" customWidth="1"/>
    <col min="9747" max="9747" width="11.109375" style="19" customWidth="1"/>
    <col min="9748" max="9748" width="12" style="19" customWidth="1"/>
    <col min="9749" max="9749" width="9.6640625" style="19"/>
    <col min="9750" max="9750" width="15.33203125" style="19" customWidth="1"/>
    <col min="9751" max="9751" width="15.21875" style="19" customWidth="1"/>
    <col min="9752" max="9752" width="21.44140625" style="19" customWidth="1"/>
    <col min="9753" max="9768" width="9.6640625" style="19"/>
    <col min="9769" max="9770" width="13.44140625" style="19" customWidth="1"/>
    <col min="9771" max="9771" width="9.6640625" style="19"/>
    <col min="9772" max="9772" width="13.88671875" style="19" customWidth="1"/>
    <col min="9773" max="9773" width="10.6640625" style="19" customWidth="1"/>
    <col min="9774" max="9774" width="17.33203125" style="19" customWidth="1"/>
    <col min="9775" max="9776" width="12.6640625" style="19" customWidth="1"/>
    <col min="9777" max="9777" width="11.21875" style="19" customWidth="1"/>
    <col min="9778" max="9778" width="18.33203125" style="19" customWidth="1"/>
    <col min="9779" max="9779" width="12.88671875" style="19" customWidth="1"/>
    <col min="9780" max="9781" width="13.21875" style="19" customWidth="1"/>
    <col min="9782" max="9782" width="10.88671875" style="19" customWidth="1"/>
    <col min="9783" max="9783" width="11.109375" style="19" customWidth="1"/>
    <col min="9784" max="9784" width="15.21875" style="19" customWidth="1"/>
    <col min="9785" max="9785" width="9.6640625" style="19"/>
    <col min="9786" max="9786" width="11" style="19" customWidth="1"/>
    <col min="9787" max="9787" width="10.77734375" style="19" customWidth="1"/>
    <col min="9788" max="9788" width="11.44140625" style="19" customWidth="1"/>
    <col min="9789" max="9789" width="4" style="19" customWidth="1"/>
    <col min="9790" max="9980" width="9.6640625" style="19"/>
    <col min="9981" max="9981" width="6.44140625" style="19" customWidth="1"/>
    <col min="9982" max="9982" width="13.88671875" style="19" customWidth="1"/>
    <col min="9983" max="9983" width="11.88671875" style="19" customWidth="1"/>
    <col min="9984" max="9986" width="9.6640625" style="19"/>
    <col min="9987" max="9987" width="15.44140625" style="19" customWidth="1"/>
    <col min="9988" max="9988" width="16.21875" style="19" customWidth="1"/>
    <col min="9989" max="10000" width="9.6640625" style="19"/>
    <col min="10001" max="10001" width="12" style="19" customWidth="1"/>
    <col min="10002" max="10002" width="12.77734375" style="19" customWidth="1"/>
    <col min="10003" max="10003" width="11.109375" style="19" customWidth="1"/>
    <col min="10004" max="10004" width="12" style="19" customWidth="1"/>
    <col min="10005" max="10005" width="9.6640625" style="19"/>
    <col min="10006" max="10006" width="15.33203125" style="19" customWidth="1"/>
    <col min="10007" max="10007" width="15.21875" style="19" customWidth="1"/>
    <col min="10008" max="10008" width="21.44140625" style="19" customWidth="1"/>
    <col min="10009" max="10024" width="9.6640625" style="19"/>
    <col min="10025" max="10026" width="13.44140625" style="19" customWidth="1"/>
    <col min="10027" max="10027" width="9.6640625" style="19"/>
    <col min="10028" max="10028" width="13.88671875" style="19" customWidth="1"/>
    <col min="10029" max="10029" width="10.6640625" style="19" customWidth="1"/>
    <col min="10030" max="10030" width="17.33203125" style="19" customWidth="1"/>
    <col min="10031" max="10032" width="12.6640625" style="19" customWidth="1"/>
    <col min="10033" max="10033" width="11.21875" style="19" customWidth="1"/>
    <col min="10034" max="10034" width="18.33203125" style="19" customWidth="1"/>
    <col min="10035" max="10035" width="12.88671875" style="19" customWidth="1"/>
    <col min="10036" max="10037" width="13.21875" style="19" customWidth="1"/>
    <col min="10038" max="10038" width="10.88671875" style="19" customWidth="1"/>
    <col min="10039" max="10039" width="11.109375" style="19" customWidth="1"/>
    <col min="10040" max="10040" width="15.21875" style="19" customWidth="1"/>
    <col min="10041" max="10041" width="9.6640625" style="19"/>
    <col min="10042" max="10042" width="11" style="19" customWidth="1"/>
    <col min="10043" max="10043" width="10.77734375" style="19" customWidth="1"/>
    <col min="10044" max="10044" width="11.44140625" style="19" customWidth="1"/>
    <col min="10045" max="10045" width="4" style="19" customWidth="1"/>
    <col min="10046" max="10236" width="9.6640625" style="19"/>
    <col min="10237" max="10237" width="6.44140625" style="19" customWidth="1"/>
    <col min="10238" max="10238" width="13.88671875" style="19" customWidth="1"/>
    <col min="10239" max="10239" width="11.88671875" style="19" customWidth="1"/>
    <col min="10240" max="10242" width="9.6640625" style="19"/>
    <col min="10243" max="10243" width="15.44140625" style="19" customWidth="1"/>
    <col min="10244" max="10244" width="16.21875" style="19" customWidth="1"/>
    <col min="10245" max="10256" width="9.6640625" style="19"/>
    <col min="10257" max="10257" width="12" style="19" customWidth="1"/>
    <col min="10258" max="10258" width="12.77734375" style="19" customWidth="1"/>
    <col min="10259" max="10259" width="11.109375" style="19" customWidth="1"/>
    <col min="10260" max="10260" width="12" style="19" customWidth="1"/>
    <col min="10261" max="10261" width="9.6640625" style="19"/>
    <col min="10262" max="10262" width="15.33203125" style="19" customWidth="1"/>
    <col min="10263" max="10263" width="15.21875" style="19" customWidth="1"/>
    <col min="10264" max="10264" width="21.44140625" style="19" customWidth="1"/>
    <col min="10265" max="10280" width="9.6640625" style="19"/>
    <col min="10281" max="10282" width="13.44140625" style="19" customWidth="1"/>
    <col min="10283" max="10283" width="9.6640625" style="19"/>
    <col min="10284" max="10284" width="13.88671875" style="19" customWidth="1"/>
    <col min="10285" max="10285" width="10.6640625" style="19" customWidth="1"/>
    <col min="10286" max="10286" width="17.33203125" style="19" customWidth="1"/>
    <col min="10287" max="10288" width="12.6640625" style="19" customWidth="1"/>
    <col min="10289" max="10289" width="11.21875" style="19" customWidth="1"/>
    <col min="10290" max="10290" width="18.33203125" style="19" customWidth="1"/>
    <col min="10291" max="10291" width="12.88671875" style="19" customWidth="1"/>
    <col min="10292" max="10293" width="13.21875" style="19" customWidth="1"/>
    <col min="10294" max="10294" width="10.88671875" style="19" customWidth="1"/>
    <col min="10295" max="10295" width="11.109375" style="19" customWidth="1"/>
    <col min="10296" max="10296" width="15.21875" style="19" customWidth="1"/>
    <col min="10297" max="10297" width="9.6640625" style="19"/>
    <col min="10298" max="10298" width="11" style="19" customWidth="1"/>
    <col min="10299" max="10299" width="10.77734375" style="19" customWidth="1"/>
    <col min="10300" max="10300" width="11.44140625" style="19" customWidth="1"/>
    <col min="10301" max="10301" width="4" style="19" customWidth="1"/>
    <col min="10302" max="10492" width="9.6640625" style="19"/>
    <col min="10493" max="10493" width="6.44140625" style="19" customWidth="1"/>
    <col min="10494" max="10494" width="13.88671875" style="19" customWidth="1"/>
    <col min="10495" max="10495" width="11.88671875" style="19" customWidth="1"/>
    <col min="10496" max="10498" width="9.6640625" style="19"/>
    <col min="10499" max="10499" width="15.44140625" style="19" customWidth="1"/>
    <col min="10500" max="10500" width="16.21875" style="19" customWidth="1"/>
    <col min="10501" max="10512" width="9.6640625" style="19"/>
    <col min="10513" max="10513" width="12" style="19" customWidth="1"/>
    <col min="10514" max="10514" width="12.77734375" style="19" customWidth="1"/>
    <col min="10515" max="10515" width="11.109375" style="19" customWidth="1"/>
    <col min="10516" max="10516" width="12" style="19" customWidth="1"/>
    <col min="10517" max="10517" width="9.6640625" style="19"/>
    <col min="10518" max="10518" width="15.33203125" style="19" customWidth="1"/>
    <col min="10519" max="10519" width="15.21875" style="19" customWidth="1"/>
    <col min="10520" max="10520" width="21.44140625" style="19" customWidth="1"/>
    <col min="10521" max="10536" width="9.6640625" style="19"/>
    <col min="10537" max="10538" width="13.44140625" style="19" customWidth="1"/>
    <col min="10539" max="10539" width="9.6640625" style="19"/>
    <col min="10540" max="10540" width="13.88671875" style="19" customWidth="1"/>
    <col min="10541" max="10541" width="10.6640625" style="19" customWidth="1"/>
    <col min="10542" max="10542" width="17.33203125" style="19" customWidth="1"/>
    <col min="10543" max="10544" width="12.6640625" style="19" customWidth="1"/>
    <col min="10545" max="10545" width="11.21875" style="19" customWidth="1"/>
    <col min="10546" max="10546" width="18.33203125" style="19" customWidth="1"/>
    <col min="10547" max="10547" width="12.88671875" style="19" customWidth="1"/>
    <col min="10548" max="10549" width="13.21875" style="19" customWidth="1"/>
    <col min="10550" max="10550" width="10.88671875" style="19" customWidth="1"/>
    <col min="10551" max="10551" width="11.109375" style="19" customWidth="1"/>
    <col min="10552" max="10552" width="15.21875" style="19" customWidth="1"/>
    <col min="10553" max="10553" width="9.6640625" style="19"/>
    <col min="10554" max="10554" width="11" style="19" customWidth="1"/>
    <col min="10555" max="10555" width="10.77734375" style="19" customWidth="1"/>
    <col min="10556" max="10556" width="11.44140625" style="19" customWidth="1"/>
    <col min="10557" max="10557" width="4" style="19" customWidth="1"/>
    <col min="10558" max="10748" width="9.6640625" style="19"/>
    <col min="10749" max="10749" width="6.44140625" style="19" customWidth="1"/>
    <col min="10750" max="10750" width="13.88671875" style="19" customWidth="1"/>
    <col min="10751" max="10751" width="11.88671875" style="19" customWidth="1"/>
    <col min="10752" max="10754" width="9.6640625" style="19"/>
    <col min="10755" max="10755" width="15.44140625" style="19" customWidth="1"/>
    <col min="10756" max="10756" width="16.21875" style="19" customWidth="1"/>
    <col min="10757" max="10768" width="9.6640625" style="19"/>
    <col min="10769" max="10769" width="12" style="19" customWidth="1"/>
    <col min="10770" max="10770" width="12.77734375" style="19" customWidth="1"/>
    <col min="10771" max="10771" width="11.109375" style="19" customWidth="1"/>
    <col min="10772" max="10772" width="12" style="19" customWidth="1"/>
    <col min="10773" max="10773" width="9.6640625" style="19"/>
    <col min="10774" max="10774" width="15.33203125" style="19" customWidth="1"/>
    <col min="10775" max="10775" width="15.21875" style="19" customWidth="1"/>
    <col min="10776" max="10776" width="21.44140625" style="19" customWidth="1"/>
    <col min="10777" max="10792" width="9.6640625" style="19"/>
    <col min="10793" max="10794" width="13.44140625" style="19" customWidth="1"/>
    <col min="10795" max="10795" width="9.6640625" style="19"/>
    <col min="10796" max="10796" width="13.88671875" style="19" customWidth="1"/>
    <col min="10797" max="10797" width="10.6640625" style="19" customWidth="1"/>
    <col min="10798" max="10798" width="17.33203125" style="19" customWidth="1"/>
    <col min="10799" max="10800" width="12.6640625" style="19" customWidth="1"/>
    <col min="10801" max="10801" width="11.21875" style="19" customWidth="1"/>
    <col min="10802" max="10802" width="18.33203125" style="19" customWidth="1"/>
    <col min="10803" max="10803" width="12.88671875" style="19" customWidth="1"/>
    <col min="10804" max="10805" width="13.21875" style="19" customWidth="1"/>
    <col min="10806" max="10806" width="10.88671875" style="19" customWidth="1"/>
    <col min="10807" max="10807" width="11.109375" style="19" customWidth="1"/>
    <col min="10808" max="10808" width="15.21875" style="19" customWidth="1"/>
    <col min="10809" max="10809" width="9.6640625" style="19"/>
    <col min="10810" max="10810" width="11" style="19" customWidth="1"/>
    <col min="10811" max="10811" width="10.77734375" style="19" customWidth="1"/>
    <col min="10812" max="10812" width="11.44140625" style="19" customWidth="1"/>
    <col min="10813" max="10813" width="4" style="19" customWidth="1"/>
    <col min="10814" max="11004" width="9.6640625" style="19"/>
    <col min="11005" max="11005" width="6.44140625" style="19" customWidth="1"/>
    <col min="11006" max="11006" width="13.88671875" style="19" customWidth="1"/>
    <col min="11007" max="11007" width="11.88671875" style="19" customWidth="1"/>
    <col min="11008" max="11010" width="9.6640625" style="19"/>
    <col min="11011" max="11011" width="15.44140625" style="19" customWidth="1"/>
    <col min="11012" max="11012" width="16.21875" style="19" customWidth="1"/>
    <col min="11013" max="11024" width="9.6640625" style="19"/>
    <col min="11025" max="11025" width="12" style="19" customWidth="1"/>
    <col min="11026" max="11026" width="12.77734375" style="19" customWidth="1"/>
    <col min="11027" max="11027" width="11.109375" style="19" customWidth="1"/>
    <col min="11028" max="11028" width="12" style="19" customWidth="1"/>
    <col min="11029" max="11029" width="9.6640625" style="19"/>
    <col min="11030" max="11030" width="15.33203125" style="19" customWidth="1"/>
    <col min="11031" max="11031" width="15.21875" style="19" customWidth="1"/>
    <col min="11032" max="11032" width="21.44140625" style="19" customWidth="1"/>
    <col min="11033" max="11048" width="9.6640625" style="19"/>
    <col min="11049" max="11050" width="13.44140625" style="19" customWidth="1"/>
    <col min="11051" max="11051" width="9.6640625" style="19"/>
    <col min="11052" max="11052" width="13.88671875" style="19" customWidth="1"/>
    <col min="11053" max="11053" width="10.6640625" style="19" customWidth="1"/>
    <col min="11054" max="11054" width="17.33203125" style="19" customWidth="1"/>
    <col min="11055" max="11056" width="12.6640625" style="19" customWidth="1"/>
    <col min="11057" max="11057" width="11.21875" style="19" customWidth="1"/>
    <col min="11058" max="11058" width="18.33203125" style="19" customWidth="1"/>
    <col min="11059" max="11059" width="12.88671875" style="19" customWidth="1"/>
    <col min="11060" max="11061" width="13.21875" style="19" customWidth="1"/>
    <col min="11062" max="11062" width="10.88671875" style="19" customWidth="1"/>
    <col min="11063" max="11063" width="11.109375" style="19" customWidth="1"/>
    <col min="11064" max="11064" width="15.21875" style="19" customWidth="1"/>
    <col min="11065" max="11065" width="9.6640625" style="19"/>
    <col min="11066" max="11066" width="11" style="19" customWidth="1"/>
    <col min="11067" max="11067" width="10.77734375" style="19" customWidth="1"/>
    <col min="11068" max="11068" width="11.44140625" style="19" customWidth="1"/>
    <col min="11069" max="11069" width="4" style="19" customWidth="1"/>
    <col min="11070" max="11260" width="9.6640625" style="19"/>
    <col min="11261" max="11261" width="6.44140625" style="19" customWidth="1"/>
    <col min="11262" max="11262" width="13.88671875" style="19" customWidth="1"/>
    <col min="11263" max="11263" width="11.88671875" style="19" customWidth="1"/>
    <col min="11264" max="11266" width="9.6640625" style="19"/>
    <col min="11267" max="11267" width="15.44140625" style="19" customWidth="1"/>
    <col min="11268" max="11268" width="16.21875" style="19" customWidth="1"/>
    <col min="11269" max="11280" width="9.6640625" style="19"/>
    <col min="11281" max="11281" width="12" style="19" customWidth="1"/>
    <col min="11282" max="11282" width="12.77734375" style="19" customWidth="1"/>
    <col min="11283" max="11283" width="11.109375" style="19" customWidth="1"/>
    <col min="11284" max="11284" width="12" style="19" customWidth="1"/>
    <col min="11285" max="11285" width="9.6640625" style="19"/>
    <col min="11286" max="11286" width="15.33203125" style="19" customWidth="1"/>
    <col min="11287" max="11287" width="15.21875" style="19" customWidth="1"/>
    <col min="11288" max="11288" width="21.44140625" style="19" customWidth="1"/>
    <col min="11289" max="11304" width="9.6640625" style="19"/>
    <col min="11305" max="11306" width="13.44140625" style="19" customWidth="1"/>
    <col min="11307" max="11307" width="9.6640625" style="19"/>
    <col min="11308" max="11308" width="13.88671875" style="19" customWidth="1"/>
    <col min="11309" max="11309" width="10.6640625" style="19" customWidth="1"/>
    <col min="11310" max="11310" width="17.33203125" style="19" customWidth="1"/>
    <col min="11311" max="11312" width="12.6640625" style="19" customWidth="1"/>
    <col min="11313" max="11313" width="11.21875" style="19" customWidth="1"/>
    <col min="11314" max="11314" width="18.33203125" style="19" customWidth="1"/>
    <col min="11315" max="11315" width="12.88671875" style="19" customWidth="1"/>
    <col min="11316" max="11317" width="13.21875" style="19" customWidth="1"/>
    <col min="11318" max="11318" width="10.88671875" style="19" customWidth="1"/>
    <col min="11319" max="11319" width="11.109375" style="19" customWidth="1"/>
    <col min="11320" max="11320" width="15.21875" style="19" customWidth="1"/>
    <col min="11321" max="11321" width="9.6640625" style="19"/>
    <col min="11322" max="11322" width="11" style="19" customWidth="1"/>
    <col min="11323" max="11323" width="10.77734375" style="19" customWidth="1"/>
    <col min="11324" max="11324" width="11.44140625" style="19" customWidth="1"/>
    <col min="11325" max="11325" width="4" style="19" customWidth="1"/>
    <col min="11326" max="11516" width="9.6640625" style="19"/>
    <col min="11517" max="11517" width="6.44140625" style="19" customWidth="1"/>
    <col min="11518" max="11518" width="13.88671875" style="19" customWidth="1"/>
    <col min="11519" max="11519" width="11.88671875" style="19" customWidth="1"/>
    <col min="11520" max="11522" width="9.6640625" style="19"/>
    <col min="11523" max="11523" width="15.44140625" style="19" customWidth="1"/>
    <col min="11524" max="11524" width="16.21875" style="19" customWidth="1"/>
    <col min="11525" max="11536" width="9.6640625" style="19"/>
    <col min="11537" max="11537" width="12" style="19" customWidth="1"/>
    <col min="11538" max="11538" width="12.77734375" style="19" customWidth="1"/>
    <col min="11539" max="11539" width="11.109375" style="19" customWidth="1"/>
    <col min="11540" max="11540" width="12" style="19" customWidth="1"/>
    <col min="11541" max="11541" width="9.6640625" style="19"/>
    <col min="11542" max="11542" width="15.33203125" style="19" customWidth="1"/>
    <col min="11543" max="11543" width="15.21875" style="19" customWidth="1"/>
    <col min="11544" max="11544" width="21.44140625" style="19" customWidth="1"/>
    <col min="11545" max="11560" width="9.6640625" style="19"/>
    <col min="11561" max="11562" width="13.44140625" style="19" customWidth="1"/>
    <col min="11563" max="11563" width="9.6640625" style="19"/>
    <col min="11564" max="11564" width="13.88671875" style="19" customWidth="1"/>
    <col min="11565" max="11565" width="10.6640625" style="19" customWidth="1"/>
    <col min="11566" max="11566" width="17.33203125" style="19" customWidth="1"/>
    <col min="11567" max="11568" width="12.6640625" style="19" customWidth="1"/>
    <col min="11569" max="11569" width="11.21875" style="19" customWidth="1"/>
    <col min="11570" max="11570" width="18.33203125" style="19" customWidth="1"/>
    <col min="11571" max="11571" width="12.88671875" style="19" customWidth="1"/>
    <col min="11572" max="11573" width="13.21875" style="19" customWidth="1"/>
    <col min="11574" max="11574" width="10.88671875" style="19" customWidth="1"/>
    <col min="11575" max="11575" width="11.109375" style="19" customWidth="1"/>
    <col min="11576" max="11576" width="15.21875" style="19" customWidth="1"/>
    <col min="11577" max="11577" width="9.6640625" style="19"/>
    <col min="11578" max="11578" width="11" style="19" customWidth="1"/>
    <col min="11579" max="11579" width="10.77734375" style="19" customWidth="1"/>
    <col min="11580" max="11580" width="11.44140625" style="19" customWidth="1"/>
    <col min="11581" max="11581" width="4" style="19" customWidth="1"/>
    <col min="11582" max="11772" width="9.6640625" style="19"/>
    <col min="11773" max="11773" width="6.44140625" style="19" customWidth="1"/>
    <col min="11774" max="11774" width="13.88671875" style="19" customWidth="1"/>
    <col min="11775" max="11775" width="11.88671875" style="19" customWidth="1"/>
    <col min="11776" max="11778" width="9.6640625" style="19"/>
    <col min="11779" max="11779" width="15.44140625" style="19" customWidth="1"/>
    <col min="11780" max="11780" width="16.21875" style="19" customWidth="1"/>
    <col min="11781" max="11792" width="9.6640625" style="19"/>
    <col min="11793" max="11793" width="12" style="19" customWidth="1"/>
    <col min="11794" max="11794" width="12.77734375" style="19" customWidth="1"/>
    <col min="11795" max="11795" width="11.109375" style="19" customWidth="1"/>
    <col min="11796" max="11796" width="12" style="19" customWidth="1"/>
    <col min="11797" max="11797" width="9.6640625" style="19"/>
    <col min="11798" max="11798" width="15.33203125" style="19" customWidth="1"/>
    <col min="11799" max="11799" width="15.21875" style="19" customWidth="1"/>
    <col min="11800" max="11800" width="21.44140625" style="19" customWidth="1"/>
    <col min="11801" max="11816" width="9.6640625" style="19"/>
    <col min="11817" max="11818" width="13.44140625" style="19" customWidth="1"/>
    <col min="11819" max="11819" width="9.6640625" style="19"/>
    <col min="11820" max="11820" width="13.88671875" style="19" customWidth="1"/>
    <col min="11821" max="11821" width="10.6640625" style="19" customWidth="1"/>
    <col min="11822" max="11822" width="17.33203125" style="19" customWidth="1"/>
    <col min="11823" max="11824" width="12.6640625" style="19" customWidth="1"/>
    <col min="11825" max="11825" width="11.21875" style="19" customWidth="1"/>
    <col min="11826" max="11826" width="18.33203125" style="19" customWidth="1"/>
    <col min="11827" max="11827" width="12.88671875" style="19" customWidth="1"/>
    <col min="11828" max="11829" width="13.21875" style="19" customWidth="1"/>
    <col min="11830" max="11830" width="10.88671875" style="19" customWidth="1"/>
    <col min="11831" max="11831" width="11.109375" style="19" customWidth="1"/>
    <col min="11832" max="11832" width="15.21875" style="19" customWidth="1"/>
    <col min="11833" max="11833" width="9.6640625" style="19"/>
    <col min="11834" max="11834" width="11" style="19" customWidth="1"/>
    <col min="11835" max="11835" width="10.77734375" style="19" customWidth="1"/>
    <col min="11836" max="11836" width="11.44140625" style="19" customWidth="1"/>
    <col min="11837" max="11837" width="4" style="19" customWidth="1"/>
    <col min="11838" max="12028" width="9.6640625" style="19"/>
    <col min="12029" max="12029" width="6.44140625" style="19" customWidth="1"/>
    <col min="12030" max="12030" width="13.88671875" style="19" customWidth="1"/>
    <col min="12031" max="12031" width="11.88671875" style="19" customWidth="1"/>
    <col min="12032" max="12034" width="9.6640625" style="19"/>
    <col min="12035" max="12035" width="15.44140625" style="19" customWidth="1"/>
    <col min="12036" max="12036" width="16.21875" style="19" customWidth="1"/>
    <col min="12037" max="12048" width="9.6640625" style="19"/>
    <col min="12049" max="12049" width="12" style="19" customWidth="1"/>
    <col min="12050" max="12050" width="12.77734375" style="19" customWidth="1"/>
    <col min="12051" max="12051" width="11.109375" style="19" customWidth="1"/>
    <col min="12052" max="12052" width="12" style="19" customWidth="1"/>
    <col min="12053" max="12053" width="9.6640625" style="19"/>
    <col min="12054" max="12054" width="15.33203125" style="19" customWidth="1"/>
    <col min="12055" max="12055" width="15.21875" style="19" customWidth="1"/>
    <col min="12056" max="12056" width="21.44140625" style="19" customWidth="1"/>
    <col min="12057" max="12072" width="9.6640625" style="19"/>
    <col min="12073" max="12074" width="13.44140625" style="19" customWidth="1"/>
    <col min="12075" max="12075" width="9.6640625" style="19"/>
    <col min="12076" max="12076" width="13.88671875" style="19" customWidth="1"/>
    <col min="12077" max="12077" width="10.6640625" style="19" customWidth="1"/>
    <col min="12078" max="12078" width="17.33203125" style="19" customWidth="1"/>
    <col min="12079" max="12080" width="12.6640625" style="19" customWidth="1"/>
    <col min="12081" max="12081" width="11.21875" style="19" customWidth="1"/>
    <col min="12082" max="12082" width="18.33203125" style="19" customWidth="1"/>
    <col min="12083" max="12083" width="12.88671875" style="19" customWidth="1"/>
    <col min="12084" max="12085" width="13.21875" style="19" customWidth="1"/>
    <col min="12086" max="12086" width="10.88671875" style="19" customWidth="1"/>
    <col min="12087" max="12087" width="11.109375" style="19" customWidth="1"/>
    <col min="12088" max="12088" width="15.21875" style="19" customWidth="1"/>
    <col min="12089" max="12089" width="9.6640625" style="19"/>
    <col min="12090" max="12090" width="11" style="19" customWidth="1"/>
    <col min="12091" max="12091" width="10.77734375" style="19" customWidth="1"/>
    <col min="12092" max="12092" width="11.44140625" style="19" customWidth="1"/>
    <col min="12093" max="12093" width="4" style="19" customWidth="1"/>
    <col min="12094" max="12284" width="9.6640625" style="19"/>
    <col min="12285" max="12285" width="6.44140625" style="19" customWidth="1"/>
    <col min="12286" max="12286" width="13.88671875" style="19" customWidth="1"/>
    <col min="12287" max="12287" width="11.88671875" style="19" customWidth="1"/>
    <col min="12288" max="12290" width="9.6640625" style="19"/>
    <col min="12291" max="12291" width="15.44140625" style="19" customWidth="1"/>
    <col min="12292" max="12292" width="16.21875" style="19" customWidth="1"/>
    <col min="12293" max="12304" width="9.6640625" style="19"/>
    <col min="12305" max="12305" width="12" style="19" customWidth="1"/>
    <col min="12306" max="12306" width="12.77734375" style="19" customWidth="1"/>
    <col min="12307" max="12307" width="11.109375" style="19" customWidth="1"/>
    <col min="12308" max="12308" width="12" style="19" customWidth="1"/>
    <col min="12309" max="12309" width="9.6640625" style="19"/>
    <col min="12310" max="12310" width="15.33203125" style="19" customWidth="1"/>
    <col min="12311" max="12311" width="15.21875" style="19" customWidth="1"/>
    <col min="12312" max="12312" width="21.44140625" style="19" customWidth="1"/>
    <col min="12313" max="12328" width="9.6640625" style="19"/>
    <col min="12329" max="12330" width="13.44140625" style="19" customWidth="1"/>
    <col min="12331" max="12331" width="9.6640625" style="19"/>
    <col min="12332" max="12332" width="13.88671875" style="19" customWidth="1"/>
    <col min="12333" max="12333" width="10.6640625" style="19" customWidth="1"/>
    <col min="12334" max="12334" width="17.33203125" style="19" customWidth="1"/>
    <col min="12335" max="12336" width="12.6640625" style="19" customWidth="1"/>
    <col min="12337" max="12337" width="11.21875" style="19" customWidth="1"/>
    <col min="12338" max="12338" width="18.33203125" style="19" customWidth="1"/>
    <col min="12339" max="12339" width="12.88671875" style="19" customWidth="1"/>
    <col min="12340" max="12341" width="13.21875" style="19" customWidth="1"/>
    <col min="12342" max="12342" width="10.88671875" style="19" customWidth="1"/>
    <col min="12343" max="12343" width="11.109375" style="19" customWidth="1"/>
    <col min="12344" max="12344" width="15.21875" style="19" customWidth="1"/>
    <col min="12345" max="12345" width="9.6640625" style="19"/>
    <col min="12346" max="12346" width="11" style="19" customWidth="1"/>
    <col min="12347" max="12347" width="10.77734375" style="19" customWidth="1"/>
    <col min="12348" max="12348" width="11.44140625" style="19" customWidth="1"/>
    <col min="12349" max="12349" width="4" style="19" customWidth="1"/>
    <col min="12350" max="12540" width="9.6640625" style="19"/>
    <col min="12541" max="12541" width="6.44140625" style="19" customWidth="1"/>
    <col min="12542" max="12542" width="13.88671875" style="19" customWidth="1"/>
    <col min="12543" max="12543" width="11.88671875" style="19" customWidth="1"/>
    <col min="12544" max="12546" width="9.6640625" style="19"/>
    <col min="12547" max="12547" width="15.44140625" style="19" customWidth="1"/>
    <col min="12548" max="12548" width="16.21875" style="19" customWidth="1"/>
    <col min="12549" max="12560" width="9.6640625" style="19"/>
    <col min="12561" max="12561" width="12" style="19" customWidth="1"/>
    <col min="12562" max="12562" width="12.77734375" style="19" customWidth="1"/>
    <col min="12563" max="12563" width="11.109375" style="19" customWidth="1"/>
    <col min="12564" max="12564" width="12" style="19" customWidth="1"/>
    <col min="12565" max="12565" width="9.6640625" style="19"/>
    <col min="12566" max="12566" width="15.33203125" style="19" customWidth="1"/>
    <col min="12567" max="12567" width="15.21875" style="19" customWidth="1"/>
    <col min="12568" max="12568" width="21.44140625" style="19" customWidth="1"/>
    <col min="12569" max="12584" width="9.6640625" style="19"/>
    <col min="12585" max="12586" width="13.44140625" style="19" customWidth="1"/>
    <col min="12587" max="12587" width="9.6640625" style="19"/>
    <col min="12588" max="12588" width="13.88671875" style="19" customWidth="1"/>
    <col min="12589" max="12589" width="10.6640625" style="19" customWidth="1"/>
    <col min="12590" max="12590" width="17.33203125" style="19" customWidth="1"/>
    <col min="12591" max="12592" width="12.6640625" style="19" customWidth="1"/>
    <col min="12593" max="12593" width="11.21875" style="19" customWidth="1"/>
    <col min="12594" max="12594" width="18.33203125" style="19" customWidth="1"/>
    <col min="12595" max="12595" width="12.88671875" style="19" customWidth="1"/>
    <col min="12596" max="12597" width="13.21875" style="19" customWidth="1"/>
    <col min="12598" max="12598" width="10.88671875" style="19" customWidth="1"/>
    <col min="12599" max="12599" width="11.109375" style="19" customWidth="1"/>
    <col min="12600" max="12600" width="15.21875" style="19" customWidth="1"/>
    <col min="12601" max="12601" width="9.6640625" style="19"/>
    <col min="12602" max="12602" width="11" style="19" customWidth="1"/>
    <col min="12603" max="12603" width="10.77734375" style="19" customWidth="1"/>
    <col min="12604" max="12604" width="11.44140625" style="19" customWidth="1"/>
    <col min="12605" max="12605" width="4" style="19" customWidth="1"/>
    <col min="12606" max="12796" width="9.6640625" style="19"/>
    <col min="12797" max="12797" width="6.44140625" style="19" customWidth="1"/>
    <col min="12798" max="12798" width="13.88671875" style="19" customWidth="1"/>
    <col min="12799" max="12799" width="11.88671875" style="19" customWidth="1"/>
    <col min="12800" max="12802" width="9.6640625" style="19"/>
    <col min="12803" max="12803" width="15.44140625" style="19" customWidth="1"/>
    <col min="12804" max="12804" width="16.21875" style="19" customWidth="1"/>
    <col min="12805" max="12816" width="9.6640625" style="19"/>
    <col min="12817" max="12817" width="12" style="19" customWidth="1"/>
    <col min="12818" max="12818" width="12.77734375" style="19" customWidth="1"/>
    <col min="12819" max="12819" width="11.109375" style="19" customWidth="1"/>
    <col min="12820" max="12820" width="12" style="19" customWidth="1"/>
    <col min="12821" max="12821" width="9.6640625" style="19"/>
    <col min="12822" max="12822" width="15.33203125" style="19" customWidth="1"/>
    <col min="12823" max="12823" width="15.21875" style="19" customWidth="1"/>
    <col min="12824" max="12824" width="21.44140625" style="19" customWidth="1"/>
    <col min="12825" max="12840" width="9.6640625" style="19"/>
    <col min="12841" max="12842" width="13.44140625" style="19" customWidth="1"/>
    <col min="12843" max="12843" width="9.6640625" style="19"/>
    <col min="12844" max="12844" width="13.88671875" style="19" customWidth="1"/>
    <col min="12845" max="12845" width="10.6640625" style="19" customWidth="1"/>
    <col min="12846" max="12846" width="17.33203125" style="19" customWidth="1"/>
    <col min="12847" max="12848" width="12.6640625" style="19" customWidth="1"/>
    <col min="12849" max="12849" width="11.21875" style="19" customWidth="1"/>
    <col min="12850" max="12850" width="18.33203125" style="19" customWidth="1"/>
    <col min="12851" max="12851" width="12.88671875" style="19" customWidth="1"/>
    <col min="12852" max="12853" width="13.21875" style="19" customWidth="1"/>
    <col min="12854" max="12854" width="10.88671875" style="19" customWidth="1"/>
    <col min="12855" max="12855" width="11.109375" style="19" customWidth="1"/>
    <col min="12856" max="12856" width="15.21875" style="19" customWidth="1"/>
    <col min="12857" max="12857" width="9.6640625" style="19"/>
    <col min="12858" max="12858" width="11" style="19" customWidth="1"/>
    <col min="12859" max="12859" width="10.77734375" style="19" customWidth="1"/>
    <col min="12860" max="12860" width="11.44140625" style="19" customWidth="1"/>
    <col min="12861" max="12861" width="4" style="19" customWidth="1"/>
    <col min="12862" max="13052" width="9.6640625" style="19"/>
    <col min="13053" max="13053" width="6.44140625" style="19" customWidth="1"/>
    <col min="13054" max="13054" width="13.88671875" style="19" customWidth="1"/>
    <col min="13055" max="13055" width="11.88671875" style="19" customWidth="1"/>
    <col min="13056" max="13058" width="9.6640625" style="19"/>
    <col min="13059" max="13059" width="15.44140625" style="19" customWidth="1"/>
    <col min="13060" max="13060" width="16.21875" style="19" customWidth="1"/>
    <col min="13061" max="13072" width="9.6640625" style="19"/>
    <col min="13073" max="13073" width="12" style="19" customWidth="1"/>
    <col min="13074" max="13074" width="12.77734375" style="19" customWidth="1"/>
    <col min="13075" max="13075" width="11.109375" style="19" customWidth="1"/>
    <col min="13076" max="13076" width="12" style="19" customWidth="1"/>
    <col min="13077" max="13077" width="9.6640625" style="19"/>
    <col min="13078" max="13078" width="15.33203125" style="19" customWidth="1"/>
    <col min="13079" max="13079" width="15.21875" style="19" customWidth="1"/>
    <col min="13080" max="13080" width="21.44140625" style="19" customWidth="1"/>
    <col min="13081" max="13096" width="9.6640625" style="19"/>
    <col min="13097" max="13098" width="13.44140625" style="19" customWidth="1"/>
    <col min="13099" max="13099" width="9.6640625" style="19"/>
    <col min="13100" max="13100" width="13.88671875" style="19" customWidth="1"/>
    <col min="13101" max="13101" width="10.6640625" style="19" customWidth="1"/>
    <col min="13102" max="13102" width="17.33203125" style="19" customWidth="1"/>
    <col min="13103" max="13104" width="12.6640625" style="19" customWidth="1"/>
    <col min="13105" max="13105" width="11.21875" style="19" customWidth="1"/>
    <col min="13106" max="13106" width="18.33203125" style="19" customWidth="1"/>
    <col min="13107" max="13107" width="12.88671875" style="19" customWidth="1"/>
    <col min="13108" max="13109" width="13.21875" style="19" customWidth="1"/>
    <col min="13110" max="13110" width="10.88671875" style="19" customWidth="1"/>
    <col min="13111" max="13111" width="11.109375" style="19" customWidth="1"/>
    <col min="13112" max="13112" width="15.21875" style="19" customWidth="1"/>
    <col min="13113" max="13113" width="9.6640625" style="19"/>
    <col min="13114" max="13114" width="11" style="19" customWidth="1"/>
    <col min="13115" max="13115" width="10.77734375" style="19" customWidth="1"/>
    <col min="13116" max="13116" width="11.44140625" style="19" customWidth="1"/>
    <col min="13117" max="13117" width="4" style="19" customWidth="1"/>
    <col min="13118" max="13308" width="9.6640625" style="19"/>
    <col min="13309" max="13309" width="6.44140625" style="19" customWidth="1"/>
    <col min="13310" max="13310" width="13.88671875" style="19" customWidth="1"/>
    <col min="13311" max="13311" width="11.88671875" style="19" customWidth="1"/>
    <col min="13312" max="13314" width="9.6640625" style="19"/>
    <col min="13315" max="13315" width="15.44140625" style="19" customWidth="1"/>
    <col min="13316" max="13316" width="16.21875" style="19" customWidth="1"/>
    <col min="13317" max="13328" width="9.6640625" style="19"/>
    <col min="13329" max="13329" width="12" style="19" customWidth="1"/>
    <col min="13330" max="13330" width="12.77734375" style="19" customWidth="1"/>
    <col min="13331" max="13331" width="11.109375" style="19" customWidth="1"/>
    <col min="13332" max="13332" width="12" style="19" customWidth="1"/>
    <col min="13333" max="13333" width="9.6640625" style="19"/>
    <col min="13334" max="13334" width="15.33203125" style="19" customWidth="1"/>
    <col min="13335" max="13335" width="15.21875" style="19" customWidth="1"/>
    <col min="13336" max="13336" width="21.44140625" style="19" customWidth="1"/>
    <col min="13337" max="13352" width="9.6640625" style="19"/>
    <col min="13353" max="13354" width="13.44140625" style="19" customWidth="1"/>
    <col min="13355" max="13355" width="9.6640625" style="19"/>
    <col min="13356" max="13356" width="13.88671875" style="19" customWidth="1"/>
    <col min="13357" max="13357" width="10.6640625" style="19" customWidth="1"/>
    <col min="13358" max="13358" width="17.33203125" style="19" customWidth="1"/>
    <col min="13359" max="13360" width="12.6640625" style="19" customWidth="1"/>
    <col min="13361" max="13361" width="11.21875" style="19" customWidth="1"/>
    <col min="13362" max="13362" width="18.33203125" style="19" customWidth="1"/>
    <col min="13363" max="13363" width="12.88671875" style="19" customWidth="1"/>
    <col min="13364" max="13365" width="13.21875" style="19" customWidth="1"/>
    <col min="13366" max="13366" width="10.88671875" style="19" customWidth="1"/>
    <col min="13367" max="13367" width="11.109375" style="19" customWidth="1"/>
    <col min="13368" max="13368" width="15.21875" style="19" customWidth="1"/>
    <col min="13369" max="13369" width="9.6640625" style="19"/>
    <col min="13370" max="13370" width="11" style="19" customWidth="1"/>
    <col min="13371" max="13371" width="10.77734375" style="19" customWidth="1"/>
    <col min="13372" max="13372" width="11.44140625" style="19" customWidth="1"/>
    <col min="13373" max="13373" width="4" style="19" customWidth="1"/>
    <col min="13374" max="13564" width="9.6640625" style="19"/>
    <col min="13565" max="13565" width="6.44140625" style="19" customWidth="1"/>
    <col min="13566" max="13566" width="13.88671875" style="19" customWidth="1"/>
    <col min="13567" max="13567" width="11.88671875" style="19" customWidth="1"/>
    <col min="13568" max="13570" width="9.6640625" style="19"/>
    <col min="13571" max="13571" width="15.44140625" style="19" customWidth="1"/>
    <col min="13572" max="13572" width="16.21875" style="19" customWidth="1"/>
    <col min="13573" max="13584" width="9.6640625" style="19"/>
    <col min="13585" max="13585" width="12" style="19" customWidth="1"/>
    <col min="13586" max="13586" width="12.77734375" style="19" customWidth="1"/>
    <col min="13587" max="13587" width="11.109375" style="19" customWidth="1"/>
    <col min="13588" max="13588" width="12" style="19" customWidth="1"/>
    <col min="13589" max="13589" width="9.6640625" style="19"/>
    <col min="13590" max="13590" width="15.33203125" style="19" customWidth="1"/>
    <col min="13591" max="13591" width="15.21875" style="19" customWidth="1"/>
    <col min="13592" max="13592" width="21.44140625" style="19" customWidth="1"/>
    <col min="13593" max="13608" width="9.6640625" style="19"/>
    <col min="13609" max="13610" width="13.44140625" style="19" customWidth="1"/>
    <col min="13611" max="13611" width="9.6640625" style="19"/>
    <col min="13612" max="13612" width="13.88671875" style="19" customWidth="1"/>
    <col min="13613" max="13613" width="10.6640625" style="19" customWidth="1"/>
    <col min="13614" max="13614" width="17.33203125" style="19" customWidth="1"/>
    <col min="13615" max="13616" width="12.6640625" style="19" customWidth="1"/>
    <col min="13617" max="13617" width="11.21875" style="19" customWidth="1"/>
    <col min="13618" max="13618" width="18.33203125" style="19" customWidth="1"/>
    <col min="13619" max="13619" width="12.88671875" style="19" customWidth="1"/>
    <col min="13620" max="13621" width="13.21875" style="19" customWidth="1"/>
    <col min="13622" max="13622" width="10.88671875" style="19" customWidth="1"/>
    <col min="13623" max="13623" width="11.109375" style="19" customWidth="1"/>
    <col min="13624" max="13624" width="15.21875" style="19" customWidth="1"/>
    <col min="13625" max="13625" width="9.6640625" style="19"/>
    <col min="13626" max="13626" width="11" style="19" customWidth="1"/>
    <col min="13627" max="13627" width="10.77734375" style="19" customWidth="1"/>
    <col min="13628" max="13628" width="11.44140625" style="19" customWidth="1"/>
    <col min="13629" max="13629" width="4" style="19" customWidth="1"/>
    <col min="13630" max="13820" width="9.6640625" style="19"/>
    <col min="13821" max="13821" width="6.44140625" style="19" customWidth="1"/>
    <col min="13822" max="13822" width="13.88671875" style="19" customWidth="1"/>
    <col min="13823" max="13823" width="11.88671875" style="19" customWidth="1"/>
    <col min="13824" max="13826" width="9.6640625" style="19"/>
    <col min="13827" max="13827" width="15.44140625" style="19" customWidth="1"/>
    <col min="13828" max="13828" width="16.21875" style="19" customWidth="1"/>
    <col min="13829" max="13840" width="9.6640625" style="19"/>
    <col min="13841" max="13841" width="12" style="19" customWidth="1"/>
    <col min="13842" max="13842" width="12.77734375" style="19" customWidth="1"/>
    <col min="13843" max="13843" width="11.109375" style="19" customWidth="1"/>
    <col min="13844" max="13844" width="12" style="19" customWidth="1"/>
    <col min="13845" max="13845" width="9.6640625" style="19"/>
    <col min="13846" max="13846" width="15.33203125" style="19" customWidth="1"/>
    <col min="13847" max="13847" width="15.21875" style="19" customWidth="1"/>
    <col min="13848" max="13848" width="21.44140625" style="19" customWidth="1"/>
    <col min="13849" max="13864" width="9.6640625" style="19"/>
    <col min="13865" max="13866" width="13.44140625" style="19" customWidth="1"/>
    <col min="13867" max="13867" width="9.6640625" style="19"/>
    <col min="13868" max="13868" width="13.88671875" style="19" customWidth="1"/>
    <col min="13869" max="13869" width="10.6640625" style="19" customWidth="1"/>
    <col min="13870" max="13870" width="17.33203125" style="19" customWidth="1"/>
    <col min="13871" max="13872" width="12.6640625" style="19" customWidth="1"/>
    <col min="13873" max="13873" width="11.21875" style="19" customWidth="1"/>
    <col min="13874" max="13874" width="18.33203125" style="19" customWidth="1"/>
    <col min="13875" max="13875" width="12.88671875" style="19" customWidth="1"/>
    <col min="13876" max="13877" width="13.21875" style="19" customWidth="1"/>
    <col min="13878" max="13878" width="10.88671875" style="19" customWidth="1"/>
    <col min="13879" max="13879" width="11.109375" style="19" customWidth="1"/>
    <col min="13880" max="13880" width="15.21875" style="19" customWidth="1"/>
    <col min="13881" max="13881" width="9.6640625" style="19"/>
    <col min="13882" max="13882" width="11" style="19" customWidth="1"/>
    <col min="13883" max="13883" width="10.77734375" style="19" customWidth="1"/>
    <col min="13884" max="13884" width="11.44140625" style="19" customWidth="1"/>
    <col min="13885" max="13885" width="4" style="19" customWidth="1"/>
    <col min="13886" max="14076" width="9.6640625" style="19"/>
    <col min="14077" max="14077" width="6.44140625" style="19" customWidth="1"/>
    <col min="14078" max="14078" width="13.88671875" style="19" customWidth="1"/>
    <col min="14079" max="14079" width="11.88671875" style="19" customWidth="1"/>
    <col min="14080" max="14082" width="9.6640625" style="19"/>
    <col min="14083" max="14083" width="15.44140625" style="19" customWidth="1"/>
    <col min="14084" max="14084" width="16.21875" style="19" customWidth="1"/>
    <col min="14085" max="14096" width="9.6640625" style="19"/>
    <col min="14097" max="14097" width="12" style="19" customWidth="1"/>
    <col min="14098" max="14098" width="12.77734375" style="19" customWidth="1"/>
    <col min="14099" max="14099" width="11.109375" style="19" customWidth="1"/>
    <col min="14100" max="14100" width="12" style="19" customWidth="1"/>
    <col min="14101" max="14101" width="9.6640625" style="19"/>
    <col min="14102" max="14102" width="15.33203125" style="19" customWidth="1"/>
    <col min="14103" max="14103" width="15.21875" style="19" customWidth="1"/>
    <col min="14104" max="14104" width="21.44140625" style="19" customWidth="1"/>
    <col min="14105" max="14120" width="9.6640625" style="19"/>
    <col min="14121" max="14122" width="13.44140625" style="19" customWidth="1"/>
    <col min="14123" max="14123" width="9.6640625" style="19"/>
    <col min="14124" max="14124" width="13.88671875" style="19" customWidth="1"/>
    <col min="14125" max="14125" width="10.6640625" style="19" customWidth="1"/>
    <col min="14126" max="14126" width="17.33203125" style="19" customWidth="1"/>
    <col min="14127" max="14128" width="12.6640625" style="19" customWidth="1"/>
    <col min="14129" max="14129" width="11.21875" style="19" customWidth="1"/>
    <col min="14130" max="14130" width="18.33203125" style="19" customWidth="1"/>
    <col min="14131" max="14131" width="12.88671875" style="19" customWidth="1"/>
    <col min="14132" max="14133" width="13.21875" style="19" customWidth="1"/>
    <col min="14134" max="14134" width="10.88671875" style="19" customWidth="1"/>
    <col min="14135" max="14135" width="11.109375" style="19" customWidth="1"/>
    <col min="14136" max="14136" width="15.21875" style="19" customWidth="1"/>
    <col min="14137" max="14137" width="9.6640625" style="19"/>
    <col min="14138" max="14138" width="11" style="19" customWidth="1"/>
    <col min="14139" max="14139" width="10.77734375" style="19" customWidth="1"/>
    <col min="14140" max="14140" width="11.44140625" style="19" customWidth="1"/>
    <col min="14141" max="14141" width="4" style="19" customWidth="1"/>
    <col min="14142" max="14332" width="9.6640625" style="19"/>
    <col min="14333" max="14333" width="6.44140625" style="19" customWidth="1"/>
    <col min="14334" max="14334" width="13.88671875" style="19" customWidth="1"/>
    <col min="14335" max="14335" width="11.88671875" style="19" customWidth="1"/>
    <col min="14336" max="14338" width="9.6640625" style="19"/>
    <col min="14339" max="14339" width="15.44140625" style="19" customWidth="1"/>
    <col min="14340" max="14340" width="16.21875" style="19" customWidth="1"/>
    <col min="14341" max="14352" width="9.6640625" style="19"/>
    <col min="14353" max="14353" width="12" style="19" customWidth="1"/>
    <col min="14354" max="14354" width="12.77734375" style="19" customWidth="1"/>
    <col min="14355" max="14355" width="11.109375" style="19" customWidth="1"/>
    <col min="14356" max="14356" width="12" style="19" customWidth="1"/>
    <col min="14357" max="14357" width="9.6640625" style="19"/>
    <col min="14358" max="14358" width="15.33203125" style="19" customWidth="1"/>
    <col min="14359" max="14359" width="15.21875" style="19" customWidth="1"/>
    <col min="14360" max="14360" width="21.44140625" style="19" customWidth="1"/>
    <col min="14361" max="14376" width="9.6640625" style="19"/>
    <col min="14377" max="14378" width="13.44140625" style="19" customWidth="1"/>
    <col min="14379" max="14379" width="9.6640625" style="19"/>
    <col min="14380" max="14380" width="13.88671875" style="19" customWidth="1"/>
    <col min="14381" max="14381" width="10.6640625" style="19" customWidth="1"/>
    <col min="14382" max="14382" width="17.33203125" style="19" customWidth="1"/>
    <col min="14383" max="14384" width="12.6640625" style="19" customWidth="1"/>
    <col min="14385" max="14385" width="11.21875" style="19" customWidth="1"/>
    <col min="14386" max="14386" width="18.33203125" style="19" customWidth="1"/>
    <col min="14387" max="14387" width="12.88671875" style="19" customWidth="1"/>
    <col min="14388" max="14389" width="13.21875" style="19" customWidth="1"/>
    <col min="14390" max="14390" width="10.88671875" style="19" customWidth="1"/>
    <col min="14391" max="14391" width="11.109375" style="19" customWidth="1"/>
    <col min="14392" max="14392" width="15.21875" style="19" customWidth="1"/>
    <col min="14393" max="14393" width="9.6640625" style="19"/>
    <col min="14394" max="14394" width="11" style="19" customWidth="1"/>
    <col min="14395" max="14395" width="10.77734375" style="19" customWidth="1"/>
    <col min="14396" max="14396" width="11.44140625" style="19" customWidth="1"/>
    <col min="14397" max="14397" width="4" style="19" customWidth="1"/>
    <col min="14398" max="14588" width="9.6640625" style="19"/>
    <col min="14589" max="14589" width="6.44140625" style="19" customWidth="1"/>
    <col min="14590" max="14590" width="13.88671875" style="19" customWidth="1"/>
    <col min="14591" max="14591" width="11.88671875" style="19" customWidth="1"/>
    <col min="14592" max="14594" width="9.6640625" style="19"/>
    <col min="14595" max="14595" width="15.44140625" style="19" customWidth="1"/>
    <col min="14596" max="14596" width="16.21875" style="19" customWidth="1"/>
    <col min="14597" max="14608" width="9.6640625" style="19"/>
    <col min="14609" max="14609" width="12" style="19" customWidth="1"/>
    <col min="14610" max="14610" width="12.77734375" style="19" customWidth="1"/>
    <col min="14611" max="14611" width="11.109375" style="19" customWidth="1"/>
    <col min="14612" max="14612" width="12" style="19" customWidth="1"/>
    <col min="14613" max="14613" width="9.6640625" style="19"/>
    <col min="14614" max="14614" width="15.33203125" style="19" customWidth="1"/>
    <col min="14615" max="14615" width="15.21875" style="19" customWidth="1"/>
    <col min="14616" max="14616" width="21.44140625" style="19" customWidth="1"/>
    <col min="14617" max="14632" width="9.6640625" style="19"/>
    <col min="14633" max="14634" width="13.44140625" style="19" customWidth="1"/>
    <col min="14635" max="14635" width="9.6640625" style="19"/>
    <col min="14636" max="14636" width="13.88671875" style="19" customWidth="1"/>
    <col min="14637" max="14637" width="10.6640625" style="19" customWidth="1"/>
    <col min="14638" max="14638" width="17.33203125" style="19" customWidth="1"/>
    <col min="14639" max="14640" width="12.6640625" style="19" customWidth="1"/>
    <col min="14641" max="14641" width="11.21875" style="19" customWidth="1"/>
    <col min="14642" max="14642" width="18.33203125" style="19" customWidth="1"/>
    <col min="14643" max="14643" width="12.88671875" style="19" customWidth="1"/>
    <col min="14644" max="14645" width="13.21875" style="19" customWidth="1"/>
    <col min="14646" max="14646" width="10.88671875" style="19" customWidth="1"/>
    <col min="14647" max="14647" width="11.109375" style="19" customWidth="1"/>
    <col min="14648" max="14648" width="15.21875" style="19" customWidth="1"/>
    <col min="14649" max="14649" width="9.6640625" style="19"/>
    <col min="14650" max="14650" width="11" style="19" customWidth="1"/>
    <col min="14651" max="14651" width="10.77734375" style="19" customWidth="1"/>
    <col min="14652" max="14652" width="11.44140625" style="19" customWidth="1"/>
    <col min="14653" max="14653" width="4" style="19" customWidth="1"/>
    <col min="14654" max="14844" width="9.6640625" style="19"/>
    <col min="14845" max="14845" width="6.44140625" style="19" customWidth="1"/>
    <col min="14846" max="14846" width="13.88671875" style="19" customWidth="1"/>
    <col min="14847" max="14847" width="11.88671875" style="19" customWidth="1"/>
    <col min="14848" max="14850" width="9.6640625" style="19"/>
    <col min="14851" max="14851" width="15.44140625" style="19" customWidth="1"/>
    <col min="14852" max="14852" width="16.21875" style="19" customWidth="1"/>
    <col min="14853" max="14864" width="9.6640625" style="19"/>
    <col min="14865" max="14865" width="12" style="19" customWidth="1"/>
    <col min="14866" max="14866" width="12.77734375" style="19" customWidth="1"/>
    <col min="14867" max="14867" width="11.109375" style="19" customWidth="1"/>
    <col min="14868" max="14868" width="12" style="19" customWidth="1"/>
    <col min="14869" max="14869" width="9.6640625" style="19"/>
    <col min="14870" max="14870" width="15.33203125" style="19" customWidth="1"/>
    <col min="14871" max="14871" width="15.21875" style="19" customWidth="1"/>
    <col min="14872" max="14872" width="21.44140625" style="19" customWidth="1"/>
    <col min="14873" max="14888" width="9.6640625" style="19"/>
    <col min="14889" max="14890" width="13.44140625" style="19" customWidth="1"/>
    <col min="14891" max="14891" width="9.6640625" style="19"/>
    <col min="14892" max="14892" width="13.88671875" style="19" customWidth="1"/>
    <col min="14893" max="14893" width="10.6640625" style="19" customWidth="1"/>
    <col min="14894" max="14894" width="17.33203125" style="19" customWidth="1"/>
    <col min="14895" max="14896" width="12.6640625" style="19" customWidth="1"/>
    <col min="14897" max="14897" width="11.21875" style="19" customWidth="1"/>
    <col min="14898" max="14898" width="18.33203125" style="19" customWidth="1"/>
    <col min="14899" max="14899" width="12.88671875" style="19" customWidth="1"/>
    <col min="14900" max="14901" width="13.21875" style="19" customWidth="1"/>
    <col min="14902" max="14902" width="10.88671875" style="19" customWidth="1"/>
    <col min="14903" max="14903" width="11.109375" style="19" customWidth="1"/>
    <col min="14904" max="14904" width="15.21875" style="19" customWidth="1"/>
    <col min="14905" max="14905" width="9.6640625" style="19"/>
    <col min="14906" max="14906" width="11" style="19" customWidth="1"/>
    <col min="14907" max="14907" width="10.77734375" style="19" customWidth="1"/>
    <col min="14908" max="14908" width="11.44140625" style="19" customWidth="1"/>
    <col min="14909" max="14909" width="4" style="19" customWidth="1"/>
    <col min="14910" max="15100" width="9.6640625" style="19"/>
    <col min="15101" max="15101" width="6.44140625" style="19" customWidth="1"/>
    <col min="15102" max="15102" width="13.88671875" style="19" customWidth="1"/>
    <col min="15103" max="15103" width="11.88671875" style="19" customWidth="1"/>
    <col min="15104" max="15106" width="9.6640625" style="19"/>
    <col min="15107" max="15107" width="15.44140625" style="19" customWidth="1"/>
    <col min="15108" max="15108" width="16.21875" style="19" customWidth="1"/>
    <col min="15109" max="15120" width="9.6640625" style="19"/>
    <col min="15121" max="15121" width="12" style="19" customWidth="1"/>
    <col min="15122" max="15122" width="12.77734375" style="19" customWidth="1"/>
    <col min="15123" max="15123" width="11.109375" style="19" customWidth="1"/>
    <col min="15124" max="15124" width="12" style="19" customWidth="1"/>
    <col min="15125" max="15125" width="9.6640625" style="19"/>
    <col min="15126" max="15126" width="15.33203125" style="19" customWidth="1"/>
    <col min="15127" max="15127" width="15.21875" style="19" customWidth="1"/>
    <col min="15128" max="15128" width="21.44140625" style="19" customWidth="1"/>
    <col min="15129" max="15144" width="9.6640625" style="19"/>
    <col min="15145" max="15146" width="13.44140625" style="19" customWidth="1"/>
    <col min="15147" max="15147" width="9.6640625" style="19"/>
    <col min="15148" max="15148" width="13.88671875" style="19" customWidth="1"/>
    <col min="15149" max="15149" width="10.6640625" style="19" customWidth="1"/>
    <col min="15150" max="15150" width="17.33203125" style="19" customWidth="1"/>
    <col min="15151" max="15152" width="12.6640625" style="19" customWidth="1"/>
    <col min="15153" max="15153" width="11.21875" style="19" customWidth="1"/>
    <col min="15154" max="15154" width="18.33203125" style="19" customWidth="1"/>
    <col min="15155" max="15155" width="12.88671875" style="19" customWidth="1"/>
    <col min="15156" max="15157" width="13.21875" style="19" customWidth="1"/>
    <col min="15158" max="15158" width="10.88671875" style="19" customWidth="1"/>
    <col min="15159" max="15159" width="11.109375" style="19" customWidth="1"/>
    <col min="15160" max="15160" width="15.21875" style="19" customWidth="1"/>
    <col min="15161" max="15161" width="9.6640625" style="19"/>
    <col min="15162" max="15162" width="11" style="19" customWidth="1"/>
    <col min="15163" max="15163" width="10.77734375" style="19" customWidth="1"/>
    <col min="15164" max="15164" width="11.44140625" style="19" customWidth="1"/>
    <col min="15165" max="15165" width="4" style="19" customWidth="1"/>
    <col min="15166" max="15356" width="9.6640625" style="19"/>
    <col min="15357" max="15357" width="6.44140625" style="19" customWidth="1"/>
    <col min="15358" max="15358" width="13.88671875" style="19" customWidth="1"/>
    <col min="15359" max="15359" width="11.88671875" style="19" customWidth="1"/>
    <col min="15360" max="15362" width="9.6640625" style="19"/>
    <col min="15363" max="15363" width="15.44140625" style="19" customWidth="1"/>
    <col min="15364" max="15364" width="16.21875" style="19" customWidth="1"/>
    <col min="15365" max="15376" width="9.6640625" style="19"/>
    <col min="15377" max="15377" width="12" style="19" customWidth="1"/>
    <col min="15378" max="15378" width="12.77734375" style="19" customWidth="1"/>
    <col min="15379" max="15379" width="11.109375" style="19" customWidth="1"/>
    <col min="15380" max="15380" width="12" style="19" customWidth="1"/>
    <col min="15381" max="15381" width="9.6640625" style="19"/>
    <col min="15382" max="15382" width="15.33203125" style="19" customWidth="1"/>
    <col min="15383" max="15383" width="15.21875" style="19" customWidth="1"/>
    <col min="15384" max="15384" width="21.44140625" style="19" customWidth="1"/>
    <col min="15385" max="15400" width="9.6640625" style="19"/>
    <col min="15401" max="15402" width="13.44140625" style="19" customWidth="1"/>
    <col min="15403" max="15403" width="9.6640625" style="19"/>
    <col min="15404" max="15404" width="13.88671875" style="19" customWidth="1"/>
    <col min="15405" max="15405" width="10.6640625" style="19" customWidth="1"/>
    <col min="15406" max="15406" width="17.33203125" style="19" customWidth="1"/>
    <col min="15407" max="15408" width="12.6640625" style="19" customWidth="1"/>
    <col min="15409" max="15409" width="11.21875" style="19" customWidth="1"/>
    <col min="15410" max="15410" width="18.33203125" style="19" customWidth="1"/>
    <col min="15411" max="15411" width="12.88671875" style="19" customWidth="1"/>
    <col min="15412" max="15413" width="13.21875" style="19" customWidth="1"/>
    <col min="15414" max="15414" width="10.88671875" style="19" customWidth="1"/>
    <col min="15415" max="15415" width="11.109375" style="19" customWidth="1"/>
    <col min="15416" max="15416" width="15.21875" style="19" customWidth="1"/>
    <col min="15417" max="15417" width="9.6640625" style="19"/>
    <col min="15418" max="15418" width="11" style="19" customWidth="1"/>
    <col min="15419" max="15419" width="10.77734375" style="19" customWidth="1"/>
    <col min="15420" max="15420" width="11.44140625" style="19" customWidth="1"/>
    <col min="15421" max="15421" width="4" style="19" customWidth="1"/>
    <col min="15422" max="15612" width="9.6640625" style="19"/>
    <col min="15613" max="15613" width="6.44140625" style="19" customWidth="1"/>
    <col min="15614" max="15614" width="13.88671875" style="19" customWidth="1"/>
    <col min="15615" max="15615" width="11.88671875" style="19" customWidth="1"/>
    <col min="15616" max="15618" width="9.6640625" style="19"/>
    <col min="15619" max="15619" width="15.44140625" style="19" customWidth="1"/>
    <col min="15620" max="15620" width="16.21875" style="19" customWidth="1"/>
    <col min="15621" max="15632" width="9.6640625" style="19"/>
    <col min="15633" max="15633" width="12" style="19" customWidth="1"/>
    <col min="15634" max="15634" width="12.77734375" style="19" customWidth="1"/>
    <col min="15635" max="15635" width="11.109375" style="19" customWidth="1"/>
    <col min="15636" max="15636" width="12" style="19" customWidth="1"/>
    <col min="15637" max="15637" width="9.6640625" style="19"/>
    <col min="15638" max="15638" width="15.33203125" style="19" customWidth="1"/>
    <col min="15639" max="15639" width="15.21875" style="19" customWidth="1"/>
    <col min="15640" max="15640" width="21.44140625" style="19" customWidth="1"/>
    <col min="15641" max="15656" width="9.6640625" style="19"/>
    <col min="15657" max="15658" width="13.44140625" style="19" customWidth="1"/>
    <col min="15659" max="15659" width="9.6640625" style="19"/>
    <col min="15660" max="15660" width="13.88671875" style="19" customWidth="1"/>
    <col min="15661" max="15661" width="10.6640625" style="19" customWidth="1"/>
    <col min="15662" max="15662" width="17.33203125" style="19" customWidth="1"/>
    <col min="15663" max="15664" width="12.6640625" style="19" customWidth="1"/>
    <col min="15665" max="15665" width="11.21875" style="19" customWidth="1"/>
    <col min="15666" max="15666" width="18.33203125" style="19" customWidth="1"/>
    <col min="15667" max="15667" width="12.88671875" style="19" customWidth="1"/>
    <col min="15668" max="15669" width="13.21875" style="19" customWidth="1"/>
    <col min="15670" max="15670" width="10.88671875" style="19" customWidth="1"/>
    <col min="15671" max="15671" width="11.109375" style="19" customWidth="1"/>
    <col min="15672" max="15672" width="15.21875" style="19" customWidth="1"/>
    <col min="15673" max="15673" width="9.6640625" style="19"/>
    <col min="15674" max="15674" width="11" style="19" customWidth="1"/>
    <col min="15675" max="15675" width="10.77734375" style="19" customWidth="1"/>
    <col min="15676" max="15676" width="11.44140625" style="19" customWidth="1"/>
    <col min="15677" max="15677" width="4" style="19" customWidth="1"/>
    <col min="15678" max="15868" width="9.6640625" style="19"/>
    <col min="15869" max="15869" width="6.44140625" style="19" customWidth="1"/>
    <col min="15870" max="15870" width="13.88671875" style="19" customWidth="1"/>
    <col min="15871" max="15871" width="11.88671875" style="19" customWidth="1"/>
    <col min="15872" max="15874" width="9.6640625" style="19"/>
    <col min="15875" max="15875" width="15.44140625" style="19" customWidth="1"/>
    <col min="15876" max="15876" width="16.21875" style="19" customWidth="1"/>
    <col min="15877" max="15888" width="9.6640625" style="19"/>
    <col min="15889" max="15889" width="12" style="19" customWidth="1"/>
    <col min="15890" max="15890" width="12.77734375" style="19" customWidth="1"/>
    <col min="15891" max="15891" width="11.109375" style="19" customWidth="1"/>
    <col min="15892" max="15892" width="12" style="19" customWidth="1"/>
    <col min="15893" max="15893" width="9.6640625" style="19"/>
    <col min="15894" max="15894" width="15.33203125" style="19" customWidth="1"/>
    <col min="15895" max="15895" width="15.21875" style="19" customWidth="1"/>
    <col min="15896" max="15896" width="21.44140625" style="19" customWidth="1"/>
    <col min="15897" max="15912" width="9.6640625" style="19"/>
    <col min="15913" max="15914" width="13.44140625" style="19" customWidth="1"/>
    <col min="15915" max="15915" width="9.6640625" style="19"/>
    <col min="15916" max="15916" width="13.88671875" style="19" customWidth="1"/>
    <col min="15917" max="15917" width="10.6640625" style="19" customWidth="1"/>
    <col min="15918" max="15918" width="17.33203125" style="19" customWidth="1"/>
    <col min="15919" max="15920" width="12.6640625" style="19" customWidth="1"/>
    <col min="15921" max="15921" width="11.21875" style="19" customWidth="1"/>
    <col min="15922" max="15922" width="18.33203125" style="19" customWidth="1"/>
    <col min="15923" max="15923" width="12.88671875" style="19" customWidth="1"/>
    <col min="15924" max="15925" width="13.21875" style="19" customWidth="1"/>
    <col min="15926" max="15926" width="10.88671875" style="19" customWidth="1"/>
    <col min="15927" max="15927" width="11.109375" style="19" customWidth="1"/>
    <col min="15928" max="15928" width="15.21875" style="19" customWidth="1"/>
    <col min="15929" max="15929" width="9.6640625" style="19"/>
    <col min="15930" max="15930" width="11" style="19" customWidth="1"/>
    <col min="15931" max="15931" width="10.77734375" style="19" customWidth="1"/>
    <col min="15932" max="15932" width="11.44140625" style="19" customWidth="1"/>
    <col min="15933" max="15933" width="4" style="19" customWidth="1"/>
    <col min="15934" max="16124" width="9.6640625" style="19"/>
    <col min="16125" max="16125" width="6.44140625" style="19" customWidth="1"/>
    <col min="16126" max="16126" width="13.88671875" style="19" customWidth="1"/>
    <col min="16127" max="16127" width="11.88671875" style="19" customWidth="1"/>
    <col min="16128" max="16130" width="9.6640625" style="19"/>
    <col min="16131" max="16131" width="15.44140625" style="19" customWidth="1"/>
    <col min="16132" max="16132" width="16.21875" style="19" customWidth="1"/>
    <col min="16133" max="16144" width="9.6640625" style="19"/>
    <col min="16145" max="16145" width="12" style="19" customWidth="1"/>
    <col min="16146" max="16146" width="12.77734375" style="19" customWidth="1"/>
    <col min="16147" max="16147" width="11.109375" style="19" customWidth="1"/>
    <col min="16148" max="16148" width="12" style="19" customWidth="1"/>
    <col min="16149" max="16149" width="9.6640625" style="19"/>
    <col min="16150" max="16150" width="15.33203125" style="19" customWidth="1"/>
    <col min="16151" max="16151" width="15.21875" style="19" customWidth="1"/>
    <col min="16152" max="16152" width="21.44140625" style="19" customWidth="1"/>
    <col min="16153" max="16168" width="9.6640625" style="19"/>
    <col min="16169" max="16170" width="13.44140625" style="19" customWidth="1"/>
    <col min="16171" max="16171" width="9.6640625" style="19"/>
    <col min="16172" max="16172" width="13.88671875" style="19" customWidth="1"/>
    <col min="16173" max="16173" width="10.6640625" style="19" customWidth="1"/>
    <col min="16174" max="16174" width="17.33203125" style="19" customWidth="1"/>
    <col min="16175" max="16176" width="12.6640625" style="19" customWidth="1"/>
    <col min="16177" max="16177" width="11.21875" style="19" customWidth="1"/>
    <col min="16178" max="16178" width="18.33203125" style="19" customWidth="1"/>
    <col min="16179" max="16179" width="12.88671875" style="19" customWidth="1"/>
    <col min="16180" max="16181" width="13.21875" style="19" customWidth="1"/>
    <col min="16182" max="16182" width="10.88671875" style="19" customWidth="1"/>
    <col min="16183" max="16183" width="11.109375" style="19" customWidth="1"/>
    <col min="16184" max="16184" width="15.21875" style="19" customWidth="1"/>
    <col min="16185" max="16185" width="9.6640625" style="19"/>
    <col min="16186" max="16186" width="11" style="19" customWidth="1"/>
    <col min="16187" max="16187" width="10.77734375" style="19" customWidth="1"/>
    <col min="16188" max="16188" width="11.44140625" style="19" customWidth="1"/>
    <col min="16189" max="16189" width="4" style="19" customWidth="1"/>
    <col min="16190" max="16384" width="9.6640625" style="19"/>
  </cols>
  <sheetData>
    <row r="1" spans="1:81" ht="13.2" x14ac:dyDescent="0.2">
      <c r="A1" s="18" t="s">
        <v>52</v>
      </c>
    </row>
    <row r="2" spans="1:81" x14ac:dyDescent="0.2">
      <c r="C2" s="21" t="s">
        <v>53</v>
      </c>
      <c r="H2" s="21"/>
    </row>
    <row r="3" spans="1:81" s="20" customFormat="1" x14ac:dyDescent="0.2">
      <c r="A3" s="22"/>
      <c r="B3" s="23" t="s">
        <v>54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</row>
    <row r="4" spans="1:81" s="20" customFormat="1" x14ac:dyDescent="0.2">
      <c r="A4" s="22"/>
      <c r="B4" s="26" t="s">
        <v>55</v>
      </c>
      <c r="C4" s="24" t="s">
        <v>56</v>
      </c>
      <c r="D4" s="24" t="s">
        <v>72</v>
      </c>
      <c r="E4" s="24" t="s">
        <v>72</v>
      </c>
      <c r="F4" s="24" t="s">
        <v>72</v>
      </c>
      <c r="G4" s="24" t="s">
        <v>72</v>
      </c>
      <c r="H4" s="24" t="s">
        <v>72</v>
      </c>
      <c r="I4" s="24" t="s">
        <v>72</v>
      </c>
      <c r="J4" s="24" t="s">
        <v>72</v>
      </c>
      <c r="K4" s="24" t="s">
        <v>72</v>
      </c>
      <c r="L4" s="24" t="s">
        <v>72</v>
      </c>
      <c r="M4" s="24" t="s">
        <v>72</v>
      </c>
      <c r="N4" s="24" t="s">
        <v>79</v>
      </c>
      <c r="O4" s="24" t="s">
        <v>72</v>
      </c>
      <c r="P4" s="24" t="s">
        <v>72</v>
      </c>
      <c r="Q4" s="24" t="s">
        <v>72</v>
      </c>
      <c r="R4" s="24" t="s">
        <v>72</v>
      </c>
      <c r="S4" s="24" t="s">
        <v>72</v>
      </c>
      <c r="T4" s="24" t="s">
        <v>72</v>
      </c>
      <c r="U4" s="24" t="s">
        <v>72</v>
      </c>
      <c r="V4" s="24" t="s">
        <v>72</v>
      </c>
      <c r="W4" s="24" t="s">
        <v>72</v>
      </c>
      <c r="X4" s="24" t="s">
        <v>72</v>
      </c>
      <c r="Y4" s="24" t="s">
        <v>80</v>
      </c>
      <c r="Z4" s="24" t="s">
        <v>80</v>
      </c>
      <c r="AA4" s="24" t="s">
        <v>72</v>
      </c>
      <c r="AB4" s="24" t="s">
        <v>72</v>
      </c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</row>
    <row r="5" spans="1:81" s="20" customFormat="1" x14ac:dyDescent="0.2">
      <c r="A5" s="22"/>
      <c r="B5" s="23" t="s">
        <v>57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</row>
    <row r="6" spans="1:81" s="44" customFormat="1" ht="27" customHeight="1" x14ac:dyDescent="0.3">
      <c r="A6" s="39"/>
      <c r="B6" s="40" t="s">
        <v>59</v>
      </c>
      <c r="C6" s="40" t="s">
        <v>74</v>
      </c>
      <c r="D6" s="40" t="s">
        <v>32</v>
      </c>
      <c r="E6" s="40" t="s">
        <v>61</v>
      </c>
      <c r="F6" s="40" t="s">
        <v>143</v>
      </c>
      <c r="G6" s="40" t="s">
        <v>146</v>
      </c>
      <c r="H6" s="40" t="s">
        <v>35</v>
      </c>
      <c r="I6" s="40" t="s">
        <v>36</v>
      </c>
      <c r="J6" s="40" t="s">
        <v>142</v>
      </c>
      <c r="K6" s="40" t="s">
        <v>37</v>
      </c>
      <c r="L6" s="40" t="s">
        <v>38</v>
      </c>
      <c r="M6" s="40" t="s">
        <v>145</v>
      </c>
      <c r="N6" s="40" t="s">
        <v>144</v>
      </c>
      <c r="O6" s="40" t="s">
        <v>4</v>
      </c>
      <c r="P6" s="40" t="s">
        <v>7</v>
      </c>
      <c r="Q6" s="40" t="s">
        <v>14</v>
      </c>
      <c r="R6" s="40" t="s">
        <v>154</v>
      </c>
      <c r="S6" s="40" t="s">
        <v>161</v>
      </c>
      <c r="T6" s="40" t="s">
        <v>39</v>
      </c>
      <c r="U6" s="40" t="s">
        <v>21</v>
      </c>
      <c r="V6" s="40" t="s">
        <v>70</v>
      </c>
      <c r="W6" s="40" t="s">
        <v>50</v>
      </c>
      <c r="X6" s="40" t="s">
        <v>163</v>
      </c>
      <c r="Y6" s="40" t="s">
        <v>163</v>
      </c>
      <c r="Z6" s="40" t="s">
        <v>43</v>
      </c>
      <c r="AA6" s="40" t="s">
        <v>40</v>
      </c>
      <c r="AB6" s="40" t="s">
        <v>45</v>
      </c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2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</row>
    <row r="7" spans="1:81" x14ac:dyDescent="0.2">
      <c r="A7" s="30" t="s">
        <v>63</v>
      </c>
      <c r="B7" s="31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</row>
    <row r="8" spans="1:81" x14ac:dyDescent="0.2">
      <c r="A8" s="30" t="s">
        <v>77</v>
      </c>
      <c r="B8" s="31"/>
      <c r="C8" s="34"/>
      <c r="D8" s="34"/>
      <c r="G8" s="34"/>
      <c r="H8" s="34"/>
      <c r="I8" s="34"/>
      <c r="J8" s="34"/>
      <c r="K8" s="34"/>
      <c r="L8" s="34"/>
      <c r="M8" s="34"/>
      <c r="N8" s="34">
        <v>1.1389628502599214</v>
      </c>
      <c r="O8" s="34"/>
      <c r="P8" s="34"/>
      <c r="Q8" s="34"/>
      <c r="R8" s="34"/>
      <c r="S8" s="34"/>
      <c r="T8" s="34"/>
      <c r="U8" s="34">
        <v>8.0119047619047618E-3</v>
      </c>
      <c r="V8" s="34"/>
      <c r="W8" s="34"/>
      <c r="X8" s="34"/>
      <c r="Y8" s="34">
        <v>61.538333333333334</v>
      </c>
      <c r="Z8" s="34">
        <v>9.6150000000000002</v>
      </c>
      <c r="AA8" s="34">
        <v>0.22557199636780445</v>
      </c>
      <c r="AB8" s="34">
        <v>2.059992771955186E-2</v>
      </c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</row>
    <row r="9" spans="1:81" x14ac:dyDescent="0.2">
      <c r="A9" s="30" t="s">
        <v>75</v>
      </c>
      <c r="B9" s="31"/>
      <c r="C9" s="32"/>
      <c r="D9" s="32"/>
      <c r="E9" s="34">
        <v>4.2724358974358971E-3</v>
      </c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72">
        <v>9.5862068965517234E-3</v>
      </c>
      <c r="U9" s="34">
        <v>9.5632183908045981E-2</v>
      </c>
      <c r="V9" s="34" t="s">
        <v>64</v>
      </c>
      <c r="W9" s="34">
        <v>0.22982758620689656</v>
      </c>
      <c r="X9" s="34">
        <v>4.7931034482758622E-2</v>
      </c>
      <c r="Y9" s="34"/>
      <c r="Z9" s="34"/>
      <c r="AA9" s="34"/>
      <c r="AB9" s="34"/>
      <c r="AC9" s="34"/>
      <c r="AD9" s="34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</row>
    <row r="10" spans="1:81" x14ac:dyDescent="0.2">
      <c r="A10" s="30" t="s">
        <v>76</v>
      </c>
      <c r="B10" s="34"/>
      <c r="C10" s="34"/>
      <c r="D10" s="34"/>
      <c r="E10" s="34">
        <v>4.3888888888888892E-3</v>
      </c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72">
        <v>9.0640394088669952E-3</v>
      </c>
      <c r="U10" s="34">
        <v>0.10886699507389162</v>
      </c>
      <c r="V10" s="34" t="s">
        <v>64</v>
      </c>
      <c r="W10" s="34">
        <v>0.21755485893416929</v>
      </c>
      <c r="X10" s="34">
        <v>4.5241379310344824E-2</v>
      </c>
      <c r="Y10" s="34"/>
      <c r="Z10" s="34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</row>
    <row r="11" spans="1:81" x14ac:dyDescent="0.2">
      <c r="A11" s="33" t="s">
        <v>65</v>
      </c>
      <c r="B11" s="31"/>
      <c r="C11" s="34">
        <v>1.9562899786780383</v>
      </c>
      <c r="D11" s="64">
        <v>3.0565213961827328E-4</v>
      </c>
      <c r="E11" s="34">
        <v>4.7003432746512142E-3</v>
      </c>
      <c r="F11" s="34">
        <v>1.5421907506727999E-3</v>
      </c>
      <c r="G11" s="34">
        <v>2.0073295151102188E-3</v>
      </c>
      <c r="H11" s="34">
        <v>1.4295017048772224E-2</v>
      </c>
      <c r="I11" s="34" t="s">
        <v>64</v>
      </c>
      <c r="J11" s="34">
        <v>7.3931341281507565E-3</v>
      </c>
      <c r="K11" s="34">
        <v>6.2933953552006018E-3</v>
      </c>
      <c r="L11" s="34">
        <v>2.1562467604465739E-3</v>
      </c>
      <c r="M11" s="34">
        <v>6.5638172381771373E-3</v>
      </c>
      <c r="N11" s="34"/>
      <c r="O11" s="34">
        <v>1.1280326505933035E-2</v>
      </c>
      <c r="P11" s="34">
        <v>1.0289437793605092E-2</v>
      </c>
      <c r="Q11" s="34">
        <v>1.4822601839684625E-2</v>
      </c>
      <c r="R11" s="34">
        <v>3.458498023715415E-3</v>
      </c>
      <c r="S11" s="34">
        <v>1.9619082840236686</v>
      </c>
      <c r="T11" s="34">
        <v>2.3130641571589314E-2</v>
      </c>
      <c r="U11" s="34">
        <v>2.0242191490760612E-2</v>
      </c>
      <c r="V11" s="34">
        <v>0.18843878015475649</v>
      </c>
      <c r="W11" s="34"/>
      <c r="X11" s="34">
        <v>0.10541310541310542</v>
      </c>
      <c r="Y11" s="34"/>
      <c r="Z11" s="34"/>
      <c r="AA11" s="34">
        <v>2.0919841876224962E-2</v>
      </c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</row>
    <row r="12" spans="1:81" x14ac:dyDescent="0.2">
      <c r="A12" s="33" t="s">
        <v>66</v>
      </c>
      <c r="B12" s="31"/>
      <c r="C12" s="34">
        <v>2.1606367583212736</v>
      </c>
      <c r="D12" s="64">
        <v>2.712900989493056E-4</v>
      </c>
      <c r="E12" s="34">
        <v>4.7821129972130732E-3</v>
      </c>
      <c r="F12" s="34">
        <v>1.8680367464328595E-3</v>
      </c>
      <c r="G12" s="34">
        <v>2.2880124836035225E-3</v>
      </c>
      <c r="H12" s="34">
        <v>1.7922299732718177E-2</v>
      </c>
      <c r="I12" s="34">
        <v>6.5398732065398736E-3</v>
      </c>
      <c r="J12" s="34">
        <v>8.5651812434407917E-3</v>
      </c>
      <c r="K12" s="34">
        <v>5.5193454444598528E-3</v>
      </c>
      <c r="L12" s="34">
        <v>2.1224727984639133E-3</v>
      </c>
      <c r="M12" s="34">
        <v>6.4775977668414296E-3</v>
      </c>
      <c r="N12" s="34"/>
      <c r="O12" s="34">
        <v>8.1361882886519504E-3</v>
      </c>
      <c r="P12" s="34">
        <v>9.9281090400442414E-3</v>
      </c>
      <c r="Q12" s="34">
        <v>3.5387001268856619E-2</v>
      </c>
      <c r="R12" s="34">
        <v>2.7376535427398149E-3</v>
      </c>
      <c r="S12" s="34">
        <v>1.9980885632366996</v>
      </c>
      <c r="T12" s="34">
        <v>2.364946047600542E-2</v>
      </c>
      <c r="U12" s="34">
        <v>1.7776702741880947E-2</v>
      </c>
      <c r="V12" s="34">
        <v>0.10914760914760915</v>
      </c>
      <c r="W12" s="34"/>
      <c r="X12" s="34">
        <v>0.11427657581503735</v>
      </c>
      <c r="Y12" s="34"/>
      <c r="Z12" s="34"/>
      <c r="AA12" s="34">
        <v>2.4931712488296332E-2</v>
      </c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</row>
    <row r="13" spans="1:81" x14ac:dyDescent="0.2">
      <c r="A13" s="33" t="s">
        <v>67</v>
      </c>
      <c r="B13" s="31"/>
      <c r="C13" s="34">
        <v>2.0219780219780219</v>
      </c>
      <c r="D13" s="64">
        <v>3.4848074412140449E-4</v>
      </c>
      <c r="E13" s="34">
        <v>4.2751692693251339E-3</v>
      </c>
      <c r="F13" s="34">
        <v>3.5644627481362175E-3</v>
      </c>
      <c r="G13" s="34">
        <v>2.8097989060549846E-3</v>
      </c>
      <c r="H13" s="34">
        <v>2.3056244830438378E-2</v>
      </c>
      <c r="I13" s="34">
        <v>4.6807437816033448E-3</v>
      </c>
      <c r="J13" s="34">
        <v>8.968552329385801E-3</v>
      </c>
      <c r="K13" s="34">
        <v>4.0203131612357177E-3</v>
      </c>
      <c r="L13" s="34">
        <v>6.5388790852275824E-4</v>
      </c>
      <c r="M13" s="34">
        <v>1.1962216822387991E-2</v>
      </c>
      <c r="N13" s="34"/>
      <c r="O13" s="34">
        <v>6.9318947069822263E-3</v>
      </c>
      <c r="P13" s="34">
        <v>1.0172064777327934E-2</v>
      </c>
      <c r="Q13" s="34">
        <v>3.3778100627007188E-2</v>
      </c>
      <c r="R13" s="34">
        <v>2.8557149996430355E-3</v>
      </c>
      <c r="S13" s="34">
        <v>1.9189659458115833</v>
      </c>
      <c r="T13" s="34">
        <v>2.4843591358735023E-2</v>
      </c>
      <c r="U13" s="34">
        <v>1.3193116331585774E-2</v>
      </c>
      <c r="V13" s="34">
        <v>0.17597118600463083</v>
      </c>
      <c r="W13" s="34"/>
      <c r="X13" s="34">
        <v>0.12395604395604395</v>
      </c>
      <c r="Y13" s="34"/>
      <c r="Z13" s="34"/>
      <c r="AA13" s="34">
        <v>2.4486349563748944E-2</v>
      </c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</row>
    <row r="14" spans="1:81" x14ac:dyDescent="0.2">
      <c r="A14" s="33" t="s">
        <v>68</v>
      </c>
      <c r="B14" s="31"/>
      <c r="C14" s="34">
        <v>2.0628227194492257</v>
      </c>
      <c r="D14" s="64">
        <v>3.1595760127776972E-4</v>
      </c>
      <c r="E14" s="34">
        <v>4.6455709859893031E-3</v>
      </c>
      <c r="F14" s="34">
        <v>1.4602921344046193E-3</v>
      </c>
      <c r="G14" s="34">
        <v>1.4624211074971557E-3</v>
      </c>
      <c r="H14" s="34">
        <v>2.0806354139687473E-2</v>
      </c>
      <c r="I14" s="34">
        <v>5.0354588586961971E-3</v>
      </c>
      <c r="J14" s="34">
        <v>1.2523956178071873E-2</v>
      </c>
      <c r="K14" s="34">
        <v>3.8773633928928328E-3</v>
      </c>
      <c r="L14" s="34">
        <v>1.426042298608488E-3</v>
      </c>
      <c r="M14" s="34">
        <v>1.2004411459025198E-2</v>
      </c>
      <c r="N14" s="34"/>
      <c r="O14" s="34">
        <v>5.8953568588196066E-3</v>
      </c>
      <c r="P14" s="34" t="s">
        <v>64</v>
      </c>
      <c r="Q14" s="34">
        <v>5.2796433207291611E-2</v>
      </c>
      <c r="R14" s="34" t="s">
        <v>64</v>
      </c>
      <c r="S14" s="34">
        <v>2.085766423357664</v>
      </c>
      <c r="T14" s="34">
        <v>2.6452920713958741E-2</v>
      </c>
      <c r="U14" s="34">
        <v>1.7961567933231025E-2</v>
      </c>
      <c r="V14" s="34">
        <v>0.12520503007107708</v>
      </c>
      <c r="W14" s="34"/>
      <c r="X14" s="34">
        <v>0.13156045619155721</v>
      </c>
      <c r="Y14" s="34"/>
      <c r="Z14" s="34"/>
      <c r="AA14" s="34">
        <v>3.5843633227939063E-2</v>
      </c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</row>
    <row r="15" spans="1:81" x14ac:dyDescent="0.2">
      <c r="A15" s="33" t="s">
        <v>69</v>
      </c>
      <c r="B15" s="31"/>
      <c r="C15" s="34">
        <v>1.971947194719472</v>
      </c>
      <c r="D15" s="64">
        <v>2.8704939919893194E-4</v>
      </c>
      <c r="E15" s="34">
        <v>4.9033245235776879E-3</v>
      </c>
      <c r="F15" s="34">
        <v>1.722158438576349E-3</v>
      </c>
      <c r="G15" s="34">
        <v>2.2443758631396173E-3</v>
      </c>
      <c r="H15" s="34">
        <v>2.7311192256419172E-2</v>
      </c>
      <c r="I15" s="34">
        <v>5.7128861402810519E-3</v>
      </c>
      <c r="J15" s="34">
        <v>1.3531486728734169E-2</v>
      </c>
      <c r="K15" s="34">
        <v>3.1743189458005388E-3</v>
      </c>
      <c r="L15" s="34">
        <v>1.7352548018842973E-3</v>
      </c>
      <c r="M15" s="34">
        <v>1.0827306865272699E-2</v>
      </c>
      <c r="N15" s="34"/>
      <c r="O15" s="34">
        <v>4.5509076103265288E-3</v>
      </c>
      <c r="P15" s="34" t="s">
        <v>64</v>
      </c>
      <c r="Q15" s="34">
        <v>3.8643511044335985E-2</v>
      </c>
      <c r="R15" s="34" t="s">
        <v>64</v>
      </c>
      <c r="S15" s="34">
        <v>1.975857073877354</v>
      </c>
      <c r="T15" s="34">
        <v>3.0813378163809454E-2</v>
      </c>
      <c r="U15" s="34">
        <v>2.1648423718847527E-2</v>
      </c>
      <c r="V15" s="34">
        <v>0.23292568203198494</v>
      </c>
      <c r="W15" s="34"/>
      <c r="X15" s="34">
        <v>0.13593691325572663</v>
      </c>
      <c r="Y15" s="34"/>
      <c r="Z15" s="34"/>
      <c r="AA15" s="34">
        <v>5.3518740735512105E-2</v>
      </c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</row>
    <row r="21" spans="15:15" x14ac:dyDescent="0.2">
      <c r="O21" s="19" t="s">
        <v>64</v>
      </c>
    </row>
    <row r="22" spans="15:15" x14ac:dyDescent="0.2">
      <c r="O22" s="19" t="s">
        <v>64</v>
      </c>
    </row>
    <row r="23" spans="15:15" x14ac:dyDescent="0.2">
      <c r="O23" s="19" t="s">
        <v>64</v>
      </c>
    </row>
    <row r="24" spans="15:15" x14ac:dyDescent="0.2">
      <c r="O24" s="19" t="s">
        <v>64</v>
      </c>
    </row>
    <row r="25" spans="15:15" x14ac:dyDescent="0.2">
      <c r="O25" s="19" t="s">
        <v>64</v>
      </c>
    </row>
    <row r="26" spans="15:15" x14ac:dyDescent="0.2">
      <c r="O26" s="19" t="s">
        <v>64</v>
      </c>
    </row>
    <row r="28" spans="15:15" x14ac:dyDescent="0.2">
      <c r="O28" s="19" t="s">
        <v>64</v>
      </c>
    </row>
    <row r="29" spans="15:15" x14ac:dyDescent="0.2">
      <c r="O29" s="19" t="s">
        <v>64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9"/>
  <sheetViews>
    <sheetView zoomScaleNormal="100" workbookViewId="0">
      <pane xSplit="2" ySplit="8" topLeftCell="C9" activePane="bottomRight" state="frozenSplit"/>
      <selection activeCell="AK15" sqref="AK15"/>
      <selection pane="topRight" activeCell="AK15" sqref="AK15"/>
      <selection pane="bottomLeft" activeCell="AK15" sqref="AK15"/>
      <selection pane="bottomRight" activeCell="K9" sqref="K9"/>
    </sheetView>
  </sheetViews>
  <sheetFormatPr defaultColWidth="9.6640625" defaultRowHeight="12" x14ac:dyDescent="0.2"/>
  <cols>
    <col min="1" max="1" width="6.44140625" style="20" customWidth="1"/>
    <col min="2" max="2" width="13.88671875" style="19" customWidth="1"/>
    <col min="3" max="3" width="12" style="19" customWidth="1"/>
    <col min="4" max="4" width="11.33203125" style="19" customWidth="1"/>
    <col min="5" max="5" width="15.33203125" style="19" customWidth="1"/>
    <col min="6" max="6" width="11.33203125" style="19" customWidth="1"/>
    <col min="7" max="7" width="9.44140625" style="19" customWidth="1"/>
    <col min="8" max="8" width="13.21875" style="19" customWidth="1"/>
    <col min="9" max="9" width="9.6640625" style="19"/>
    <col min="10" max="10" width="7.77734375" style="19" customWidth="1"/>
    <col min="11" max="11" width="9.6640625" style="19"/>
    <col min="12" max="12" width="9" style="19" customWidth="1"/>
    <col min="13" max="15" width="9.6640625" style="19"/>
    <col min="16" max="16" width="12.5546875" style="19" customWidth="1"/>
    <col min="17" max="17" width="12.88671875" style="19" customWidth="1"/>
    <col min="18" max="18" width="12.5546875" style="19" customWidth="1"/>
    <col min="19" max="19" width="15.5546875" style="19" customWidth="1"/>
    <col min="20" max="22" width="9.6640625" style="19"/>
    <col min="23" max="24" width="13.44140625" style="19" customWidth="1"/>
    <col min="25" max="25" width="9.6640625" style="19"/>
    <col min="26" max="26" width="13.88671875" style="19" customWidth="1"/>
    <col min="27" max="27" width="10.6640625" style="19" customWidth="1"/>
    <col min="28" max="28" width="17.33203125" style="19" customWidth="1"/>
    <col min="29" max="29" width="12.6640625" style="19" customWidth="1"/>
    <col min="30" max="30" width="10.77734375" style="19" customWidth="1"/>
    <col min="31" max="31" width="11.44140625" style="19" customWidth="1"/>
    <col min="32" max="32" width="4" style="19" customWidth="1"/>
    <col min="33" max="223" width="9.6640625" style="19"/>
    <col min="224" max="224" width="6.44140625" style="19" customWidth="1"/>
    <col min="225" max="225" width="13.88671875" style="19" customWidth="1"/>
    <col min="226" max="226" width="11.88671875" style="19" customWidth="1"/>
    <col min="227" max="229" width="9.6640625" style="19"/>
    <col min="230" max="230" width="15.44140625" style="19" customWidth="1"/>
    <col min="231" max="231" width="16.21875" style="19" customWidth="1"/>
    <col min="232" max="243" width="9.6640625" style="19"/>
    <col min="244" max="244" width="12" style="19" customWidth="1"/>
    <col min="245" max="245" width="12.77734375" style="19" customWidth="1"/>
    <col min="246" max="246" width="11.109375" style="19" customWidth="1"/>
    <col min="247" max="247" width="12" style="19" customWidth="1"/>
    <col min="248" max="248" width="9.6640625" style="19"/>
    <col min="249" max="249" width="15.33203125" style="19" customWidth="1"/>
    <col min="250" max="250" width="15.21875" style="19" customWidth="1"/>
    <col min="251" max="251" width="21.44140625" style="19" customWidth="1"/>
    <col min="252" max="267" width="9.6640625" style="19"/>
    <col min="268" max="269" width="13.44140625" style="19" customWidth="1"/>
    <col min="270" max="270" width="9.6640625" style="19"/>
    <col min="271" max="271" width="13.88671875" style="19" customWidth="1"/>
    <col min="272" max="272" width="10.6640625" style="19" customWidth="1"/>
    <col min="273" max="273" width="17.33203125" style="19" customWidth="1"/>
    <col min="274" max="275" width="12.6640625" style="19" customWidth="1"/>
    <col min="276" max="276" width="11.21875" style="19" customWidth="1"/>
    <col min="277" max="277" width="18.33203125" style="19" customWidth="1"/>
    <col min="278" max="278" width="12.88671875" style="19" customWidth="1"/>
    <col min="279" max="280" width="13.21875" style="19" customWidth="1"/>
    <col min="281" max="281" width="10.88671875" style="19" customWidth="1"/>
    <col min="282" max="282" width="11.109375" style="19" customWidth="1"/>
    <col min="283" max="283" width="15.21875" style="19" customWidth="1"/>
    <col min="284" max="284" width="9.6640625" style="19"/>
    <col min="285" max="285" width="11" style="19" customWidth="1"/>
    <col min="286" max="286" width="10.77734375" style="19" customWidth="1"/>
    <col min="287" max="287" width="11.44140625" style="19" customWidth="1"/>
    <col min="288" max="288" width="4" style="19" customWidth="1"/>
    <col min="289" max="479" width="9.6640625" style="19"/>
    <col min="480" max="480" width="6.44140625" style="19" customWidth="1"/>
    <col min="481" max="481" width="13.88671875" style="19" customWidth="1"/>
    <col min="482" max="482" width="11.88671875" style="19" customWidth="1"/>
    <col min="483" max="485" width="9.6640625" style="19"/>
    <col min="486" max="486" width="15.44140625" style="19" customWidth="1"/>
    <col min="487" max="487" width="16.21875" style="19" customWidth="1"/>
    <col min="488" max="499" width="9.6640625" style="19"/>
    <col min="500" max="500" width="12" style="19" customWidth="1"/>
    <col min="501" max="501" width="12.77734375" style="19" customWidth="1"/>
    <col min="502" max="502" width="11.109375" style="19" customWidth="1"/>
    <col min="503" max="503" width="12" style="19" customWidth="1"/>
    <col min="504" max="504" width="9.6640625" style="19"/>
    <col min="505" max="505" width="15.33203125" style="19" customWidth="1"/>
    <col min="506" max="506" width="15.21875" style="19" customWidth="1"/>
    <col min="507" max="507" width="21.44140625" style="19" customWidth="1"/>
    <col min="508" max="523" width="9.6640625" style="19"/>
    <col min="524" max="525" width="13.44140625" style="19" customWidth="1"/>
    <col min="526" max="526" width="9.6640625" style="19"/>
    <col min="527" max="527" width="13.88671875" style="19" customWidth="1"/>
    <col min="528" max="528" width="10.6640625" style="19" customWidth="1"/>
    <col min="529" max="529" width="17.33203125" style="19" customWidth="1"/>
    <col min="530" max="531" width="12.6640625" style="19" customWidth="1"/>
    <col min="532" max="532" width="11.21875" style="19" customWidth="1"/>
    <col min="533" max="533" width="18.33203125" style="19" customWidth="1"/>
    <col min="534" max="534" width="12.88671875" style="19" customWidth="1"/>
    <col min="535" max="536" width="13.21875" style="19" customWidth="1"/>
    <col min="537" max="537" width="10.88671875" style="19" customWidth="1"/>
    <col min="538" max="538" width="11.109375" style="19" customWidth="1"/>
    <col min="539" max="539" width="15.21875" style="19" customWidth="1"/>
    <col min="540" max="540" width="9.6640625" style="19"/>
    <col min="541" max="541" width="11" style="19" customWidth="1"/>
    <col min="542" max="542" width="10.77734375" style="19" customWidth="1"/>
    <col min="543" max="543" width="11.44140625" style="19" customWidth="1"/>
    <col min="544" max="544" width="4" style="19" customWidth="1"/>
    <col min="545" max="735" width="9.6640625" style="19"/>
    <col min="736" max="736" width="6.44140625" style="19" customWidth="1"/>
    <col min="737" max="737" width="13.88671875" style="19" customWidth="1"/>
    <col min="738" max="738" width="11.88671875" style="19" customWidth="1"/>
    <col min="739" max="741" width="9.6640625" style="19"/>
    <col min="742" max="742" width="15.44140625" style="19" customWidth="1"/>
    <col min="743" max="743" width="16.21875" style="19" customWidth="1"/>
    <col min="744" max="755" width="9.6640625" style="19"/>
    <col min="756" max="756" width="12" style="19" customWidth="1"/>
    <col min="757" max="757" width="12.77734375" style="19" customWidth="1"/>
    <col min="758" max="758" width="11.109375" style="19" customWidth="1"/>
    <col min="759" max="759" width="12" style="19" customWidth="1"/>
    <col min="760" max="760" width="9.6640625" style="19"/>
    <col min="761" max="761" width="15.33203125" style="19" customWidth="1"/>
    <col min="762" max="762" width="15.21875" style="19" customWidth="1"/>
    <col min="763" max="763" width="21.44140625" style="19" customWidth="1"/>
    <col min="764" max="779" width="9.6640625" style="19"/>
    <col min="780" max="781" width="13.44140625" style="19" customWidth="1"/>
    <col min="782" max="782" width="9.6640625" style="19"/>
    <col min="783" max="783" width="13.88671875" style="19" customWidth="1"/>
    <col min="784" max="784" width="10.6640625" style="19" customWidth="1"/>
    <col min="785" max="785" width="17.33203125" style="19" customWidth="1"/>
    <col min="786" max="787" width="12.6640625" style="19" customWidth="1"/>
    <col min="788" max="788" width="11.21875" style="19" customWidth="1"/>
    <col min="789" max="789" width="18.33203125" style="19" customWidth="1"/>
    <col min="790" max="790" width="12.88671875" style="19" customWidth="1"/>
    <col min="791" max="792" width="13.21875" style="19" customWidth="1"/>
    <col min="793" max="793" width="10.88671875" style="19" customWidth="1"/>
    <col min="794" max="794" width="11.109375" style="19" customWidth="1"/>
    <col min="795" max="795" width="15.21875" style="19" customWidth="1"/>
    <col min="796" max="796" width="9.6640625" style="19"/>
    <col min="797" max="797" width="11" style="19" customWidth="1"/>
    <col min="798" max="798" width="10.77734375" style="19" customWidth="1"/>
    <col min="799" max="799" width="11.44140625" style="19" customWidth="1"/>
    <col min="800" max="800" width="4" style="19" customWidth="1"/>
    <col min="801" max="991" width="9.6640625" style="19"/>
    <col min="992" max="992" width="6.44140625" style="19" customWidth="1"/>
    <col min="993" max="993" width="13.88671875" style="19" customWidth="1"/>
    <col min="994" max="994" width="11.88671875" style="19" customWidth="1"/>
    <col min="995" max="997" width="9.6640625" style="19"/>
    <col min="998" max="998" width="15.44140625" style="19" customWidth="1"/>
    <col min="999" max="999" width="16.21875" style="19" customWidth="1"/>
    <col min="1000" max="1011" width="9.6640625" style="19"/>
    <col min="1012" max="1012" width="12" style="19" customWidth="1"/>
    <col min="1013" max="1013" width="12.77734375" style="19" customWidth="1"/>
    <col min="1014" max="1014" width="11.109375" style="19" customWidth="1"/>
    <col min="1015" max="1015" width="12" style="19" customWidth="1"/>
    <col min="1016" max="1016" width="9.6640625" style="19"/>
    <col min="1017" max="1017" width="15.33203125" style="19" customWidth="1"/>
    <col min="1018" max="1018" width="15.21875" style="19" customWidth="1"/>
    <col min="1019" max="1019" width="21.44140625" style="19" customWidth="1"/>
    <col min="1020" max="1035" width="9.6640625" style="19"/>
    <col min="1036" max="1037" width="13.44140625" style="19" customWidth="1"/>
    <col min="1038" max="1038" width="9.6640625" style="19"/>
    <col min="1039" max="1039" width="13.88671875" style="19" customWidth="1"/>
    <col min="1040" max="1040" width="10.6640625" style="19" customWidth="1"/>
    <col min="1041" max="1041" width="17.33203125" style="19" customWidth="1"/>
    <col min="1042" max="1043" width="12.6640625" style="19" customWidth="1"/>
    <col min="1044" max="1044" width="11.21875" style="19" customWidth="1"/>
    <col min="1045" max="1045" width="18.33203125" style="19" customWidth="1"/>
    <col min="1046" max="1046" width="12.88671875" style="19" customWidth="1"/>
    <col min="1047" max="1048" width="13.21875" style="19" customWidth="1"/>
    <col min="1049" max="1049" width="10.88671875" style="19" customWidth="1"/>
    <col min="1050" max="1050" width="11.109375" style="19" customWidth="1"/>
    <col min="1051" max="1051" width="15.21875" style="19" customWidth="1"/>
    <col min="1052" max="1052" width="9.6640625" style="19"/>
    <col min="1053" max="1053" width="11" style="19" customWidth="1"/>
    <col min="1054" max="1054" width="10.77734375" style="19" customWidth="1"/>
    <col min="1055" max="1055" width="11.44140625" style="19" customWidth="1"/>
    <col min="1056" max="1056" width="4" style="19" customWidth="1"/>
    <col min="1057" max="1247" width="9.6640625" style="19"/>
    <col min="1248" max="1248" width="6.44140625" style="19" customWidth="1"/>
    <col min="1249" max="1249" width="13.88671875" style="19" customWidth="1"/>
    <col min="1250" max="1250" width="11.88671875" style="19" customWidth="1"/>
    <col min="1251" max="1253" width="9.6640625" style="19"/>
    <col min="1254" max="1254" width="15.44140625" style="19" customWidth="1"/>
    <col min="1255" max="1255" width="16.21875" style="19" customWidth="1"/>
    <col min="1256" max="1267" width="9.6640625" style="19"/>
    <col min="1268" max="1268" width="12" style="19" customWidth="1"/>
    <col min="1269" max="1269" width="12.77734375" style="19" customWidth="1"/>
    <col min="1270" max="1270" width="11.109375" style="19" customWidth="1"/>
    <col min="1271" max="1271" width="12" style="19" customWidth="1"/>
    <col min="1272" max="1272" width="9.6640625" style="19"/>
    <col min="1273" max="1273" width="15.33203125" style="19" customWidth="1"/>
    <col min="1274" max="1274" width="15.21875" style="19" customWidth="1"/>
    <col min="1275" max="1275" width="21.44140625" style="19" customWidth="1"/>
    <col min="1276" max="1291" width="9.6640625" style="19"/>
    <col min="1292" max="1293" width="13.44140625" style="19" customWidth="1"/>
    <col min="1294" max="1294" width="9.6640625" style="19"/>
    <col min="1295" max="1295" width="13.88671875" style="19" customWidth="1"/>
    <col min="1296" max="1296" width="10.6640625" style="19" customWidth="1"/>
    <col min="1297" max="1297" width="17.33203125" style="19" customWidth="1"/>
    <col min="1298" max="1299" width="12.6640625" style="19" customWidth="1"/>
    <col min="1300" max="1300" width="11.21875" style="19" customWidth="1"/>
    <col min="1301" max="1301" width="18.33203125" style="19" customWidth="1"/>
    <col min="1302" max="1302" width="12.88671875" style="19" customWidth="1"/>
    <col min="1303" max="1304" width="13.21875" style="19" customWidth="1"/>
    <col min="1305" max="1305" width="10.88671875" style="19" customWidth="1"/>
    <col min="1306" max="1306" width="11.109375" style="19" customWidth="1"/>
    <col min="1307" max="1307" width="15.21875" style="19" customWidth="1"/>
    <col min="1308" max="1308" width="9.6640625" style="19"/>
    <col min="1309" max="1309" width="11" style="19" customWidth="1"/>
    <col min="1310" max="1310" width="10.77734375" style="19" customWidth="1"/>
    <col min="1311" max="1311" width="11.44140625" style="19" customWidth="1"/>
    <col min="1312" max="1312" width="4" style="19" customWidth="1"/>
    <col min="1313" max="1503" width="9.6640625" style="19"/>
    <col min="1504" max="1504" width="6.44140625" style="19" customWidth="1"/>
    <col min="1505" max="1505" width="13.88671875" style="19" customWidth="1"/>
    <col min="1506" max="1506" width="11.88671875" style="19" customWidth="1"/>
    <col min="1507" max="1509" width="9.6640625" style="19"/>
    <col min="1510" max="1510" width="15.44140625" style="19" customWidth="1"/>
    <col min="1511" max="1511" width="16.21875" style="19" customWidth="1"/>
    <col min="1512" max="1523" width="9.6640625" style="19"/>
    <col min="1524" max="1524" width="12" style="19" customWidth="1"/>
    <col min="1525" max="1525" width="12.77734375" style="19" customWidth="1"/>
    <col min="1526" max="1526" width="11.109375" style="19" customWidth="1"/>
    <col min="1527" max="1527" width="12" style="19" customWidth="1"/>
    <col min="1528" max="1528" width="9.6640625" style="19"/>
    <col min="1529" max="1529" width="15.33203125" style="19" customWidth="1"/>
    <col min="1530" max="1530" width="15.21875" style="19" customWidth="1"/>
    <col min="1531" max="1531" width="21.44140625" style="19" customWidth="1"/>
    <col min="1532" max="1547" width="9.6640625" style="19"/>
    <col min="1548" max="1549" width="13.44140625" style="19" customWidth="1"/>
    <col min="1550" max="1550" width="9.6640625" style="19"/>
    <col min="1551" max="1551" width="13.88671875" style="19" customWidth="1"/>
    <col min="1552" max="1552" width="10.6640625" style="19" customWidth="1"/>
    <col min="1553" max="1553" width="17.33203125" style="19" customWidth="1"/>
    <col min="1554" max="1555" width="12.6640625" style="19" customWidth="1"/>
    <col min="1556" max="1556" width="11.21875" style="19" customWidth="1"/>
    <col min="1557" max="1557" width="18.33203125" style="19" customWidth="1"/>
    <col min="1558" max="1558" width="12.88671875" style="19" customWidth="1"/>
    <col min="1559" max="1560" width="13.21875" style="19" customWidth="1"/>
    <col min="1561" max="1561" width="10.88671875" style="19" customWidth="1"/>
    <col min="1562" max="1562" width="11.109375" style="19" customWidth="1"/>
    <col min="1563" max="1563" width="15.21875" style="19" customWidth="1"/>
    <col min="1564" max="1564" width="9.6640625" style="19"/>
    <col min="1565" max="1565" width="11" style="19" customWidth="1"/>
    <col min="1566" max="1566" width="10.77734375" style="19" customWidth="1"/>
    <col min="1567" max="1567" width="11.44140625" style="19" customWidth="1"/>
    <col min="1568" max="1568" width="4" style="19" customWidth="1"/>
    <col min="1569" max="1759" width="9.6640625" style="19"/>
    <col min="1760" max="1760" width="6.44140625" style="19" customWidth="1"/>
    <col min="1761" max="1761" width="13.88671875" style="19" customWidth="1"/>
    <col min="1762" max="1762" width="11.88671875" style="19" customWidth="1"/>
    <col min="1763" max="1765" width="9.6640625" style="19"/>
    <col min="1766" max="1766" width="15.44140625" style="19" customWidth="1"/>
    <col min="1767" max="1767" width="16.21875" style="19" customWidth="1"/>
    <col min="1768" max="1779" width="9.6640625" style="19"/>
    <col min="1780" max="1780" width="12" style="19" customWidth="1"/>
    <col min="1781" max="1781" width="12.77734375" style="19" customWidth="1"/>
    <col min="1782" max="1782" width="11.109375" style="19" customWidth="1"/>
    <col min="1783" max="1783" width="12" style="19" customWidth="1"/>
    <col min="1784" max="1784" width="9.6640625" style="19"/>
    <col min="1785" max="1785" width="15.33203125" style="19" customWidth="1"/>
    <col min="1786" max="1786" width="15.21875" style="19" customWidth="1"/>
    <col min="1787" max="1787" width="21.44140625" style="19" customWidth="1"/>
    <col min="1788" max="1803" width="9.6640625" style="19"/>
    <col min="1804" max="1805" width="13.44140625" style="19" customWidth="1"/>
    <col min="1806" max="1806" width="9.6640625" style="19"/>
    <col min="1807" max="1807" width="13.88671875" style="19" customWidth="1"/>
    <col min="1808" max="1808" width="10.6640625" style="19" customWidth="1"/>
    <col min="1809" max="1809" width="17.33203125" style="19" customWidth="1"/>
    <col min="1810" max="1811" width="12.6640625" style="19" customWidth="1"/>
    <col min="1812" max="1812" width="11.21875" style="19" customWidth="1"/>
    <col min="1813" max="1813" width="18.33203125" style="19" customWidth="1"/>
    <col min="1814" max="1814" width="12.88671875" style="19" customWidth="1"/>
    <col min="1815" max="1816" width="13.21875" style="19" customWidth="1"/>
    <col min="1817" max="1817" width="10.88671875" style="19" customWidth="1"/>
    <col min="1818" max="1818" width="11.109375" style="19" customWidth="1"/>
    <col min="1819" max="1819" width="15.21875" style="19" customWidth="1"/>
    <col min="1820" max="1820" width="9.6640625" style="19"/>
    <col min="1821" max="1821" width="11" style="19" customWidth="1"/>
    <col min="1822" max="1822" width="10.77734375" style="19" customWidth="1"/>
    <col min="1823" max="1823" width="11.44140625" style="19" customWidth="1"/>
    <col min="1824" max="1824" width="4" style="19" customWidth="1"/>
    <col min="1825" max="2015" width="9.6640625" style="19"/>
    <col min="2016" max="2016" width="6.44140625" style="19" customWidth="1"/>
    <col min="2017" max="2017" width="13.88671875" style="19" customWidth="1"/>
    <col min="2018" max="2018" width="11.88671875" style="19" customWidth="1"/>
    <col min="2019" max="2021" width="9.6640625" style="19"/>
    <col min="2022" max="2022" width="15.44140625" style="19" customWidth="1"/>
    <col min="2023" max="2023" width="16.21875" style="19" customWidth="1"/>
    <col min="2024" max="2035" width="9.6640625" style="19"/>
    <col min="2036" max="2036" width="12" style="19" customWidth="1"/>
    <col min="2037" max="2037" width="12.77734375" style="19" customWidth="1"/>
    <col min="2038" max="2038" width="11.109375" style="19" customWidth="1"/>
    <col min="2039" max="2039" width="12" style="19" customWidth="1"/>
    <col min="2040" max="2040" width="9.6640625" style="19"/>
    <col min="2041" max="2041" width="15.33203125" style="19" customWidth="1"/>
    <col min="2042" max="2042" width="15.21875" style="19" customWidth="1"/>
    <col min="2043" max="2043" width="21.44140625" style="19" customWidth="1"/>
    <col min="2044" max="2059" width="9.6640625" style="19"/>
    <col min="2060" max="2061" width="13.44140625" style="19" customWidth="1"/>
    <col min="2062" max="2062" width="9.6640625" style="19"/>
    <col min="2063" max="2063" width="13.88671875" style="19" customWidth="1"/>
    <col min="2064" max="2064" width="10.6640625" style="19" customWidth="1"/>
    <col min="2065" max="2065" width="17.33203125" style="19" customWidth="1"/>
    <col min="2066" max="2067" width="12.6640625" style="19" customWidth="1"/>
    <col min="2068" max="2068" width="11.21875" style="19" customWidth="1"/>
    <col min="2069" max="2069" width="18.33203125" style="19" customWidth="1"/>
    <col min="2070" max="2070" width="12.88671875" style="19" customWidth="1"/>
    <col min="2071" max="2072" width="13.21875" style="19" customWidth="1"/>
    <col min="2073" max="2073" width="10.88671875" style="19" customWidth="1"/>
    <col min="2074" max="2074" width="11.109375" style="19" customWidth="1"/>
    <col min="2075" max="2075" width="15.21875" style="19" customWidth="1"/>
    <col min="2076" max="2076" width="9.6640625" style="19"/>
    <col min="2077" max="2077" width="11" style="19" customWidth="1"/>
    <col min="2078" max="2078" width="10.77734375" style="19" customWidth="1"/>
    <col min="2079" max="2079" width="11.44140625" style="19" customWidth="1"/>
    <col min="2080" max="2080" width="4" style="19" customWidth="1"/>
    <col min="2081" max="2271" width="9.6640625" style="19"/>
    <col min="2272" max="2272" width="6.44140625" style="19" customWidth="1"/>
    <col min="2273" max="2273" width="13.88671875" style="19" customWidth="1"/>
    <col min="2274" max="2274" width="11.88671875" style="19" customWidth="1"/>
    <col min="2275" max="2277" width="9.6640625" style="19"/>
    <col min="2278" max="2278" width="15.44140625" style="19" customWidth="1"/>
    <col min="2279" max="2279" width="16.21875" style="19" customWidth="1"/>
    <col min="2280" max="2291" width="9.6640625" style="19"/>
    <col min="2292" max="2292" width="12" style="19" customWidth="1"/>
    <col min="2293" max="2293" width="12.77734375" style="19" customWidth="1"/>
    <col min="2294" max="2294" width="11.109375" style="19" customWidth="1"/>
    <col min="2295" max="2295" width="12" style="19" customWidth="1"/>
    <col min="2296" max="2296" width="9.6640625" style="19"/>
    <col min="2297" max="2297" width="15.33203125" style="19" customWidth="1"/>
    <col min="2298" max="2298" width="15.21875" style="19" customWidth="1"/>
    <col min="2299" max="2299" width="21.44140625" style="19" customWidth="1"/>
    <col min="2300" max="2315" width="9.6640625" style="19"/>
    <col min="2316" max="2317" width="13.44140625" style="19" customWidth="1"/>
    <col min="2318" max="2318" width="9.6640625" style="19"/>
    <col min="2319" max="2319" width="13.88671875" style="19" customWidth="1"/>
    <col min="2320" max="2320" width="10.6640625" style="19" customWidth="1"/>
    <col min="2321" max="2321" width="17.33203125" style="19" customWidth="1"/>
    <col min="2322" max="2323" width="12.6640625" style="19" customWidth="1"/>
    <col min="2324" max="2324" width="11.21875" style="19" customWidth="1"/>
    <col min="2325" max="2325" width="18.33203125" style="19" customWidth="1"/>
    <col min="2326" max="2326" width="12.88671875" style="19" customWidth="1"/>
    <col min="2327" max="2328" width="13.21875" style="19" customWidth="1"/>
    <col min="2329" max="2329" width="10.88671875" style="19" customWidth="1"/>
    <col min="2330" max="2330" width="11.109375" style="19" customWidth="1"/>
    <col min="2331" max="2331" width="15.21875" style="19" customWidth="1"/>
    <col min="2332" max="2332" width="9.6640625" style="19"/>
    <col min="2333" max="2333" width="11" style="19" customWidth="1"/>
    <col min="2334" max="2334" width="10.77734375" style="19" customWidth="1"/>
    <col min="2335" max="2335" width="11.44140625" style="19" customWidth="1"/>
    <col min="2336" max="2336" width="4" style="19" customWidth="1"/>
    <col min="2337" max="2527" width="9.6640625" style="19"/>
    <col min="2528" max="2528" width="6.44140625" style="19" customWidth="1"/>
    <col min="2529" max="2529" width="13.88671875" style="19" customWidth="1"/>
    <col min="2530" max="2530" width="11.88671875" style="19" customWidth="1"/>
    <col min="2531" max="2533" width="9.6640625" style="19"/>
    <col min="2534" max="2534" width="15.44140625" style="19" customWidth="1"/>
    <col min="2535" max="2535" width="16.21875" style="19" customWidth="1"/>
    <col min="2536" max="2547" width="9.6640625" style="19"/>
    <col min="2548" max="2548" width="12" style="19" customWidth="1"/>
    <col min="2549" max="2549" width="12.77734375" style="19" customWidth="1"/>
    <col min="2550" max="2550" width="11.109375" style="19" customWidth="1"/>
    <col min="2551" max="2551" width="12" style="19" customWidth="1"/>
    <col min="2552" max="2552" width="9.6640625" style="19"/>
    <col min="2553" max="2553" width="15.33203125" style="19" customWidth="1"/>
    <col min="2554" max="2554" width="15.21875" style="19" customWidth="1"/>
    <col min="2555" max="2555" width="21.44140625" style="19" customWidth="1"/>
    <col min="2556" max="2571" width="9.6640625" style="19"/>
    <col min="2572" max="2573" width="13.44140625" style="19" customWidth="1"/>
    <col min="2574" max="2574" width="9.6640625" style="19"/>
    <col min="2575" max="2575" width="13.88671875" style="19" customWidth="1"/>
    <col min="2576" max="2576" width="10.6640625" style="19" customWidth="1"/>
    <col min="2577" max="2577" width="17.33203125" style="19" customWidth="1"/>
    <col min="2578" max="2579" width="12.6640625" style="19" customWidth="1"/>
    <col min="2580" max="2580" width="11.21875" style="19" customWidth="1"/>
    <col min="2581" max="2581" width="18.33203125" style="19" customWidth="1"/>
    <col min="2582" max="2582" width="12.88671875" style="19" customWidth="1"/>
    <col min="2583" max="2584" width="13.21875" style="19" customWidth="1"/>
    <col min="2585" max="2585" width="10.88671875" style="19" customWidth="1"/>
    <col min="2586" max="2586" width="11.109375" style="19" customWidth="1"/>
    <col min="2587" max="2587" width="15.21875" style="19" customWidth="1"/>
    <col min="2588" max="2588" width="9.6640625" style="19"/>
    <col min="2589" max="2589" width="11" style="19" customWidth="1"/>
    <col min="2590" max="2590" width="10.77734375" style="19" customWidth="1"/>
    <col min="2591" max="2591" width="11.44140625" style="19" customWidth="1"/>
    <col min="2592" max="2592" width="4" style="19" customWidth="1"/>
    <col min="2593" max="2783" width="9.6640625" style="19"/>
    <col min="2784" max="2784" width="6.44140625" style="19" customWidth="1"/>
    <col min="2785" max="2785" width="13.88671875" style="19" customWidth="1"/>
    <col min="2786" max="2786" width="11.88671875" style="19" customWidth="1"/>
    <col min="2787" max="2789" width="9.6640625" style="19"/>
    <col min="2790" max="2790" width="15.44140625" style="19" customWidth="1"/>
    <col min="2791" max="2791" width="16.21875" style="19" customWidth="1"/>
    <col min="2792" max="2803" width="9.6640625" style="19"/>
    <col min="2804" max="2804" width="12" style="19" customWidth="1"/>
    <col min="2805" max="2805" width="12.77734375" style="19" customWidth="1"/>
    <col min="2806" max="2806" width="11.109375" style="19" customWidth="1"/>
    <col min="2807" max="2807" width="12" style="19" customWidth="1"/>
    <col min="2808" max="2808" width="9.6640625" style="19"/>
    <col min="2809" max="2809" width="15.33203125" style="19" customWidth="1"/>
    <col min="2810" max="2810" width="15.21875" style="19" customWidth="1"/>
    <col min="2811" max="2811" width="21.44140625" style="19" customWidth="1"/>
    <col min="2812" max="2827" width="9.6640625" style="19"/>
    <col min="2828" max="2829" width="13.44140625" style="19" customWidth="1"/>
    <col min="2830" max="2830" width="9.6640625" style="19"/>
    <col min="2831" max="2831" width="13.88671875" style="19" customWidth="1"/>
    <col min="2832" max="2832" width="10.6640625" style="19" customWidth="1"/>
    <col min="2833" max="2833" width="17.33203125" style="19" customWidth="1"/>
    <col min="2834" max="2835" width="12.6640625" style="19" customWidth="1"/>
    <col min="2836" max="2836" width="11.21875" style="19" customWidth="1"/>
    <col min="2837" max="2837" width="18.33203125" style="19" customWidth="1"/>
    <col min="2838" max="2838" width="12.88671875" style="19" customWidth="1"/>
    <col min="2839" max="2840" width="13.21875" style="19" customWidth="1"/>
    <col min="2841" max="2841" width="10.88671875" style="19" customWidth="1"/>
    <col min="2842" max="2842" width="11.109375" style="19" customWidth="1"/>
    <col min="2843" max="2843" width="15.21875" style="19" customWidth="1"/>
    <col min="2844" max="2844" width="9.6640625" style="19"/>
    <col min="2845" max="2845" width="11" style="19" customWidth="1"/>
    <col min="2846" max="2846" width="10.77734375" style="19" customWidth="1"/>
    <col min="2847" max="2847" width="11.44140625" style="19" customWidth="1"/>
    <col min="2848" max="2848" width="4" style="19" customWidth="1"/>
    <col min="2849" max="3039" width="9.6640625" style="19"/>
    <col min="3040" max="3040" width="6.44140625" style="19" customWidth="1"/>
    <col min="3041" max="3041" width="13.88671875" style="19" customWidth="1"/>
    <col min="3042" max="3042" width="11.88671875" style="19" customWidth="1"/>
    <col min="3043" max="3045" width="9.6640625" style="19"/>
    <col min="3046" max="3046" width="15.44140625" style="19" customWidth="1"/>
    <col min="3047" max="3047" width="16.21875" style="19" customWidth="1"/>
    <col min="3048" max="3059" width="9.6640625" style="19"/>
    <col min="3060" max="3060" width="12" style="19" customWidth="1"/>
    <col min="3061" max="3061" width="12.77734375" style="19" customWidth="1"/>
    <col min="3062" max="3062" width="11.109375" style="19" customWidth="1"/>
    <col min="3063" max="3063" width="12" style="19" customWidth="1"/>
    <col min="3064" max="3064" width="9.6640625" style="19"/>
    <col min="3065" max="3065" width="15.33203125" style="19" customWidth="1"/>
    <col min="3066" max="3066" width="15.21875" style="19" customWidth="1"/>
    <col min="3067" max="3067" width="21.44140625" style="19" customWidth="1"/>
    <col min="3068" max="3083" width="9.6640625" style="19"/>
    <col min="3084" max="3085" width="13.44140625" style="19" customWidth="1"/>
    <col min="3086" max="3086" width="9.6640625" style="19"/>
    <col min="3087" max="3087" width="13.88671875" style="19" customWidth="1"/>
    <col min="3088" max="3088" width="10.6640625" style="19" customWidth="1"/>
    <col min="3089" max="3089" width="17.33203125" style="19" customWidth="1"/>
    <col min="3090" max="3091" width="12.6640625" style="19" customWidth="1"/>
    <col min="3092" max="3092" width="11.21875" style="19" customWidth="1"/>
    <col min="3093" max="3093" width="18.33203125" style="19" customWidth="1"/>
    <col min="3094" max="3094" width="12.88671875" style="19" customWidth="1"/>
    <col min="3095" max="3096" width="13.21875" style="19" customWidth="1"/>
    <col min="3097" max="3097" width="10.88671875" style="19" customWidth="1"/>
    <col min="3098" max="3098" width="11.109375" style="19" customWidth="1"/>
    <col min="3099" max="3099" width="15.21875" style="19" customWidth="1"/>
    <col min="3100" max="3100" width="9.6640625" style="19"/>
    <col min="3101" max="3101" width="11" style="19" customWidth="1"/>
    <col min="3102" max="3102" width="10.77734375" style="19" customWidth="1"/>
    <col min="3103" max="3103" width="11.44140625" style="19" customWidth="1"/>
    <col min="3104" max="3104" width="4" style="19" customWidth="1"/>
    <col min="3105" max="3295" width="9.6640625" style="19"/>
    <col min="3296" max="3296" width="6.44140625" style="19" customWidth="1"/>
    <col min="3297" max="3297" width="13.88671875" style="19" customWidth="1"/>
    <col min="3298" max="3298" width="11.88671875" style="19" customWidth="1"/>
    <col min="3299" max="3301" width="9.6640625" style="19"/>
    <col min="3302" max="3302" width="15.44140625" style="19" customWidth="1"/>
    <col min="3303" max="3303" width="16.21875" style="19" customWidth="1"/>
    <col min="3304" max="3315" width="9.6640625" style="19"/>
    <col min="3316" max="3316" width="12" style="19" customWidth="1"/>
    <col min="3317" max="3317" width="12.77734375" style="19" customWidth="1"/>
    <col min="3318" max="3318" width="11.109375" style="19" customWidth="1"/>
    <col min="3319" max="3319" width="12" style="19" customWidth="1"/>
    <col min="3320" max="3320" width="9.6640625" style="19"/>
    <col min="3321" max="3321" width="15.33203125" style="19" customWidth="1"/>
    <col min="3322" max="3322" width="15.21875" style="19" customWidth="1"/>
    <col min="3323" max="3323" width="21.44140625" style="19" customWidth="1"/>
    <col min="3324" max="3339" width="9.6640625" style="19"/>
    <col min="3340" max="3341" width="13.44140625" style="19" customWidth="1"/>
    <col min="3342" max="3342" width="9.6640625" style="19"/>
    <col min="3343" max="3343" width="13.88671875" style="19" customWidth="1"/>
    <col min="3344" max="3344" width="10.6640625" style="19" customWidth="1"/>
    <col min="3345" max="3345" width="17.33203125" style="19" customWidth="1"/>
    <col min="3346" max="3347" width="12.6640625" style="19" customWidth="1"/>
    <col min="3348" max="3348" width="11.21875" style="19" customWidth="1"/>
    <col min="3349" max="3349" width="18.33203125" style="19" customWidth="1"/>
    <col min="3350" max="3350" width="12.88671875" style="19" customWidth="1"/>
    <col min="3351" max="3352" width="13.21875" style="19" customWidth="1"/>
    <col min="3353" max="3353" width="10.88671875" style="19" customWidth="1"/>
    <col min="3354" max="3354" width="11.109375" style="19" customWidth="1"/>
    <col min="3355" max="3355" width="15.21875" style="19" customWidth="1"/>
    <col min="3356" max="3356" width="9.6640625" style="19"/>
    <col min="3357" max="3357" width="11" style="19" customWidth="1"/>
    <col min="3358" max="3358" width="10.77734375" style="19" customWidth="1"/>
    <col min="3359" max="3359" width="11.44140625" style="19" customWidth="1"/>
    <col min="3360" max="3360" width="4" style="19" customWidth="1"/>
    <col min="3361" max="3551" width="9.6640625" style="19"/>
    <col min="3552" max="3552" width="6.44140625" style="19" customWidth="1"/>
    <col min="3553" max="3553" width="13.88671875" style="19" customWidth="1"/>
    <col min="3554" max="3554" width="11.88671875" style="19" customWidth="1"/>
    <col min="3555" max="3557" width="9.6640625" style="19"/>
    <col min="3558" max="3558" width="15.44140625" style="19" customWidth="1"/>
    <col min="3559" max="3559" width="16.21875" style="19" customWidth="1"/>
    <col min="3560" max="3571" width="9.6640625" style="19"/>
    <col min="3572" max="3572" width="12" style="19" customWidth="1"/>
    <col min="3573" max="3573" width="12.77734375" style="19" customWidth="1"/>
    <col min="3574" max="3574" width="11.109375" style="19" customWidth="1"/>
    <col min="3575" max="3575" width="12" style="19" customWidth="1"/>
    <col min="3576" max="3576" width="9.6640625" style="19"/>
    <col min="3577" max="3577" width="15.33203125" style="19" customWidth="1"/>
    <col min="3578" max="3578" width="15.21875" style="19" customWidth="1"/>
    <col min="3579" max="3579" width="21.44140625" style="19" customWidth="1"/>
    <col min="3580" max="3595" width="9.6640625" style="19"/>
    <col min="3596" max="3597" width="13.44140625" style="19" customWidth="1"/>
    <col min="3598" max="3598" width="9.6640625" style="19"/>
    <col min="3599" max="3599" width="13.88671875" style="19" customWidth="1"/>
    <col min="3600" max="3600" width="10.6640625" style="19" customWidth="1"/>
    <col min="3601" max="3601" width="17.33203125" style="19" customWidth="1"/>
    <col min="3602" max="3603" width="12.6640625" style="19" customWidth="1"/>
    <col min="3604" max="3604" width="11.21875" style="19" customWidth="1"/>
    <col min="3605" max="3605" width="18.33203125" style="19" customWidth="1"/>
    <col min="3606" max="3606" width="12.88671875" style="19" customWidth="1"/>
    <col min="3607" max="3608" width="13.21875" style="19" customWidth="1"/>
    <col min="3609" max="3609" width="10.88671875" style="19" customWidth="1"/>
    <col min="3610" max="3610" width="11.109375" style="19" customWidth="1"/>
    <col min="3611" max="3611" width="15.21875" style="19" customWidth="1"/>
    <col min="3612" max="3612" width="9.6640625" style="19"/>
    <col min="3613" max="3613" width="11" style="19" customWidth="1"/>
    <col min="3614" max="3614" width="10.77734375" style="19" customWidth="1"/>
    <col min="3615" max="3615" width="11.44140625" style="19" customWidth="1"/>
    <col min="3616" max="3616" width="4" style="19" customWidth="1"/>
    <col min="3617" max="3807" width="9.6640625" style="19"/>
    <col min="3808" max="3808" width="6.44140625" style="19" customWidth="1"/>
    <col min="3809" max="3809" width="13.88671875" style="19" customWidth="1"/>
    <col min="3810" max="3810" width="11.88671875" style="19" customWidth="1"/>
    <col min="3811" max="3813" width="9.6640625" style="19"/>
    <col min="3814" max="3814" width="15.44140625" style="19" customWidth="1"/>
    <col min="3815" max="3815" width="16.21875" style="19" customWidth="1"/>
    <col min="3816" max="3827" width="9.6640625" style="19"/>
    <col min="3828" max="3828" width="12" style="19" customWidth="1"/>
    <col min="3829" max="3829" width="12.77734375" style="19" customWidth="1"/>
    <col min="3830" max="3830" width="11.109375" style="19" customWidth="1"/>
    <col min="3831" max="3831" width="12" style="19" customWidth="1"/>
    <col min="3832" max="3832" width="9.6640625" style="19"/>
    <col min="3833" max="3833" width="15.33203125" style="19" customWidth="1"/>
    <col min="3834" max="3834" width="15.21875" style="19" customWidth="1"/>
    <col min="3835" max="3835" width="21.44140625" style="19" customWidth="1"/>
    <col min="3836" max="3851" width="9.6640625" style="19"/>
    <col min="3852" max="3853" width="13.44140625" style="19" customWidth="1"/>
    <col min="3854" max="3854" width="9.6640625" style="19"/>
    <col min="3855" max="3855" width="13.88671875" style="19" customWidth="1"/>
    <col min="3856" max="3856" width="10.6640625" style="19" customWidth="1"/>
    <col min="3857" max="3857" width="17.33203125" style="19" customWidth="1"/>
    <col min="3858" max="3859" width="12.6640625" style="19" customWidth="1"/>
    <col min="3860" max="3860" width="11.21875" style="19" customWidth="1"/>
    <col min="3861" max="3861" width="18.33203125" style="19" customWidth="1"/>
    <col min="3862" max="3862" width="12.88671875" style="19" customWidth="1"/>
    <col min="3863" max="3864" width="13.21875" style="19" customWidth="1"/>
    <col min="3865" max="3865" width="10.88671875" style="19" customWidth="1"/>
    <col min="3866" max="3866" width="11.109375" style="19" customWidth="1"/>
    <col min="3867" max="3867" width="15.21875" style="19" customWidth="1"/>
    <col min="3868" max="3868" width="9.6640625" style="19"/>
    <col min="3869" max="3869" width="11" style="19" customWidth="1"/>
    <col min="3870" max="3870" width="10.77734375" style="19" customWidth="1"/>
    <col min="3871" max="3871" width="11.44140625" style="19" customWidth="1"/>
    <col min="3872" max="3872" width="4" style="19" customWidth="1"/>
    <col min="3873" max="4063" width="9.6640625" style="19"/>
    <col min="4064" max="4064" width="6.44140625" style="19" customWidth="1"/>
    <col min="4065" max="4065" width="13.88671875" style="19" customWidth="1"/>
    <col min="4066" max="4066" width="11.88671875" style="19" customWidth="1"/>
    <col min="4067" max="4069" width="9.6640625" style="19"/>
    <col min="4070" max="4070" width="15.44140625" style="19" customWidth="1"/>
    <col min="4071" max="4071" width="16.21875" style="19" customWidth="1"/>
    <col min="4072" max="4083" width="9.6640625" style="19"/>
    <col min="4084" max="4084" width="12" style="19" customWidth="1"/>
    <col min="4085" max="4085" width="12.77734375" style="19" customWidth="1"/>
    <col min="4086" max="4086" width="11.109375" style="19" customWidth="1"/>
    <col min="4087" max="4087" width="12" style="19" customWidth="1"/>
    <col min="4088" max="4088" width="9.6640625" style="19"/>
    <col min="4089" max="4089" width="15.33203125" style="19" customWidth="1"/>
    <col min="4090" max="4090" width="15.21875" style="19" customWidth="1"/>
    <col min="4091" max="4091" width="21.44140625" style="19" customWidth="1"/>
    <col min="4092" max="4107" width="9.6640625" style="19"/>
    <col min="4108" max="4109" width="13.44140625" style="19" customWidth="1"/>
    <col min="4110" max="4110" width="9.6640625" style="19"/>
    <col min="4111" max="4111" width="13.88671875" style="19" customWidth="1"/>
    <col min="4112" max="4112" width="10.6640625" style="19" customWidth="1"/>
    <col min="4113" max="4113" width="17.33203125" style="19" customWidth="1"/>
    <col min="4114" max="4115" width="12.6640625" style="19" customWidth="1"/>
    <col min="4116" max="4116" width="11.21875" style="19" customWidth="1"/>
    <col min="4117" max="4117" width="18.33203125" style="19" customWidth="1"/>
    <col min="4118" max="4118" width="12.88671875" style="19" customWidth="1"/>
    <col min="4119" max="4120" width="13.21875" style="19" customWidth="1"/>
    <col min="4121" max="4121" width="10.88671875" style="19" customWidth="1"/>
    <col min="4122" max="4122" width="11.109375" style="19" customWidth="1"/>
    <col min="4123" max="4123" width="15.21875" style="19" customWidth="1"/>
    <col min="4124" max="4124" width="9.6640625" style="19"/>
    <col min="4125" max="4125" width="11" style="19" customWidth="1"/>
    <col min="4126" max="4126" width="10.77734375" style="19" customWidth="1"/>
    <col min="4127" max="4127" width="11.44140625" style="19" customWidth="1"/>
    <col min="4128" max="4128" width="4" style="19" customWidth="1"/>
    <col min="4129" max="4319" width="9.6640625" style="19"/>
    <col min="4320" max="4320" width="6.44140625" style="19" customWidth="1"/>
    <col min="4321" max="4321" width="13.88671875" style="19" customWidth="1"/>
    <col min="4322" max="4322" width="11.88671875" style="19" customWidth="1"/>
    <col min="4323" max="4325" width="9.6640625" style="19"/>
    <col min="4326" max="4326" width="15.44140625" style="19" customWidth="1"/>
    <col min="4327" max="4327" width="16.21875" style="19" customWidth="1"/>
    <col min="4328" max="4339" width="9.6640625" style="19"/>
    <col min="4340" max="4340" width="12" style="19" customWidth="1"/>
    <col min="4341" max="4341" width="12.77734375" style="19" customWidth="1"/>
    <col min="4342" max="4342" width="11.109375" style="19" customWidth="1"/>
    <col min="4343" max="4343" width="12" style="19" customWidth="1"/>
    <col min="4344" max="4344" width="9.6640625" style="19"/>
    <col min="4345" max="4345" width="15.33203125" style="19" customWidth="1"/>
    <col min="4346" max="4346" width="15.21875" style="19" customWidth="1"/>
    <col min="4347" max="4347" width="21.44140625" style="19" customWidth="1"/>
    <col min="4348" max="4363" width="9.6640625" style="19"/>
    <col min="4364" max="4365" width="13.44140625" style="19" customWidth="1"/>
    <col min="4366" max="4366" width="9.6640625" style="19"/>
    <col min="4367" max="4367" width="13.88671875" style="19" customWidth="1"/>
    <col min="4368" max="4368" width="10.6640625" style="19" customWidth="1"/>
    <col min="4369" max="4369" width="17.33203125" style="19" customWidth="1"/>
    <col min="4370" max="4371" width="12.6640625" style="19" customWidth="1"/>
    <col min="4372" max="4372" width="11.21875" style="19" customWidth="1"/>
    <col min="4373" max="4373" width="18.33203125" style="19" customWidth="1"/>
    <col min="4374" max="4374" width="12.88671875" style="19" customWidth="1"/>
    <col min="4375" max="4376" width="13.21875" style="19" customWidth="1"/>
    <col min="4377" max="4377" width="10.88671875" style="19" customWidth="1"/>
    <col min="4378" max="4378" width="11.109375" style="19" customWidth="1"/>
    <col min="4379" max="4379" width="15.21875" style="19" customWidth="1"/>
    <col min="4380" max="4380" width="9.6640625" style="19"/>
    <col min="4381" max="4381" width="11" style="19" customWidth="1"/>
    <col min="4382" max="4382" width="10.77734375" style="19" customWidth="1"/>
    <col min="4383" max="4383" width="11.44140625" style="19" customWidth="1"/>
    <col min="4384" max="4384" width="4" style="19" customWidth="1"/>
    <col min="4385" max="4575" width="9.6640625" style="19"/>
    <col min="4576" max="4576" width="6.44140625" style="19" customWidth="1"/>
    <col min="4577" max="4577" width="13.88671875" style="19" customWidth="1"/>
    <col min="4578" max="4578" width="11.88671875" style="19" customWidth="1"/>
    <col min="4579" max="4581" width="9.6640625" style="19"/>
    <col min="4582" max="4582" width="15.44140625" style="19" customWidth="1"/>
    <col min="4583" max="4583" width="16.21875" style="19" customWidth="1"/>
    <col min="4584" max="4595" width="9.6640625" style="19"/>
    <col min="4596" max="4596" width="12" style="19" customWidth="1"/>
    <col min="4597" max="4597" width="12.77734375" style="19" customWidth="1"/>
    <col min="4598" max="4598" width="11.109375" style="19" customWidth="1"/>
    <col min="4599" max="4599" width="12" style="19" customWidth="1"/>
    <col min="4600" max="4600" width="9.6640625" style="19"/>
    <col min="4601" max="4601" width="15.33203125" style="19" customWidth="1"/>
    <col min="4602" max="4602" width="15.21875" style="19" customWidth="1"/>
    <col min="4603" max="4603" width="21.44140625" style="19" customWidth="1"/>
    <col min="4604" max="4619" width="9.6640625" style="19"/>
    <col min="4620" max="4621" width="13.44140625" style="19" customWidth="1"/>
    <col min="4622" max="4622" width="9.6640625" style="19"/>
    <col min="4623" max="4623" width="13.88671875" style="19" customWidth="1"/>
    <col min="4624" max="4624" width="10.6640625" style="19" customWidth="1"/>
    <col min="4625" max="4625" width="17.33203125" style="19" customWidth="1"/>
    <col min="4626" max="4627" width="12.6640625" style="19" customWidth="1"/>
    <col min="4628" max="4628" width="11.21875" style="19" customWidth="1"/>
    <col min="4629" max="4629" width="18.33203125" style="19" customWidth="1"/>
    <col min="4630" max="4630" width="12.88671875" style="19" customWidth="1"/>
    <col min="4631" max="4632" width="13.21875" style="19" customWidth="1"/>
    <col min="4633" max="4633" width="10.88671875" style="19" customWidth="1"/>
    <col min="4634" max="4634" width="11.109375" style="19" customWidth="1"/>
    <col min="4635" max="4635" width="15.21875" style="19" customWidth="1"/>
    <col min="4636" max="4636" width="9.6640625" style="19"/>
    <col min="4637" max="4637" width="11" style="19" customWidth="1"/>
    <col min="4638" max="4638" width="10.77734375" style="19" customWidth="1"/>
    <col min="4639" max="4639" width="11.44140625" style="19" customWidth="1"/>
    <col min="4640" max="4640" width="4" style="19" customWidth="1"/>
    <col min="4641" max="4831" width="9.6640625" style="19"/>
    <col min="4832" max="4832" width="6.44140625" style="19" customWidth="1"/>
    <col min="4833" max="4833" width="13.88671875" style="19" customWidth="1"/>
    <col min="4834" max="4834" width="11.88671875" style="19" customWidth="1"/>
    <col min="4835" max="4837" width="9.6640625" style="19"/>
    <col min="4838" max="4838" width="15.44140625" style="19" customWidth="1"/>
    <col min="4839" max="4839" width="16.21875" style="19" customWidth="1"/>
    <col min="4840" max="4851" width="9.6640625" style="19"/>
    <col min="4852" max="4852" width="12" style="19" customWidth="1"/>
    <col min="4853" max="4853" width="12.77734375" style="19" customWidth="1"/>
    <col min="4854" max="4854" width="11.109375" style="19" customWidth="1"/>
    <col min="4855" max="4855" width="12" style="19" customWidth="1"/>
    <col min="4856" max="4856" width="9.6640625" style="19"/>
    <col min="4857" max="4857" width="15.33203125" style="19" customWidth="1"/>
    <col min="4858" max="4858" width="15.21875" style="19" customWidth="1"/>
    <col min="4859" max="4859" width="21.44140625" style="19" customWidth="1"/>
    <col min="4860" max="4875" width="9.6640625" style="19"/>
    <col min="4876" max="4877" width="13.44140625" style="19" customWidth="1"/>
    <col min="4878" max="4878" width="9.6640625" style="19"/>
    <col min="4879" max="4879" width="13.88671875" style="19" customWidth="1"/>
    <col min="4880" max="4880" width="10.6640625" style="19" customWidth="1"/>
    <col min="4881" max="4881" width="17.33203125" style="19" customWidth="1"/>
    <col min="4882" max="4883" width="12.6640625" style="19" customWidth="1"/>
    <col min="4884" max="4884" width="11.21875" style="19" customWidth="1"/>
    <col min="4885" max="4885" width="18.33203125" style="19" customWidth="1"/>
    <col min="4886" max="4886" width="12.88671875" style="19" customWidth="1"/>
    <col min="4887" max="4888" width="13.21875" style="19" customWidth="1"/>
    <col min="4889" max="4889" width="10.88671875" style="19" customWidth="1"/>
    <col min="4890" max="4890" width="11.109375" style="19" customWidth="1"/>
    <col min="4891" max="4891" width="15.21875" style="19" customWidth="1"/>
    <col min="4892" max="4892" width="9.6640625" style="19"/>
    <col min="4893" max="4893" width="11" style="19" customWidth="1"/>
    <col min="4894" max="4894" width="10.77734375" style="19" customWidth="1"/>
    <col min="4895" max="4895" width="11.44140625" style="19" customWidth="1"/>
    <col min="4896" max="4896" width="4" style="19" customWidth="1"/>
    <col min="4897" max="5087" width="9.6640625" style="19"/>
    <col min="5088" max="5088" width="6.44140625" style="19" customWidth="1"/>
    <col min="5089" max="5089" width="13.88671875" style="19" customWidth="1"/>
    <col min="5090" max="5090" width="11.88671875" style="19" customWidth="1"/>
    <col min="5091" max="5093" width="9.6640625" style="19"/>
    <col min="5094" max="5094" width="15.44140625" style="19" customWidth="1"/>
    <col min="5095" max="5095" width="16.21875" style="19" customWidth="1"/>
    <col min="5096" max="5107" width="9.6640625" style="19"/>
    <col min="5108" max="5108" width="12" style="19" customWidth="1"/>
    <col min="5109" max="5109" width="12.77734375" style="19" customWidth="1"/>
    <col min="5110" max="5110" width="11.109375" style="19" customWidth="1"/>
    <col min="5111" max="5111" width="12" style="19" customWidth="1"/>
    <col min="5112" max="5112" width="9.6640625" style="19"/>
    <col min="5113" max="5113" width="15.33203125" style="19" customWidth="1"/>
    <col min="5114" max="5114" width="15.21875" style="19" customWidth="1"/>
    <col min="5115" max="5115" width="21.44140625" style="19" customWidth="1"/>
    <col min="5116" max="5131" width="9.6640625" style="19"/>
    <col min="5132" max="5133" width="13.44140625" style="19" customWidth="1"/>
    <col min="5134" max="5134" width="9.6640625" style="19"/>
    <col min="5135" max="5135" width="13.88671875" style="19" customWidth="1"/>
    <col min="5136" max="5136" width="10.6640625" style="19" customWidth="1"/>
    <col min="5137" max="5137" width="17.33203125" style="19" customWidth="1"/>
    <col min="5138" max="5139" width="12.6640625" style="19" customWidth="1"/>
    <col min="5140" max="5140" width="11.21875" style="19" customWidth="1"/>
    <col min="5141" max="5141" width="18.33203125" style="19" customWidth="1"/>
    <col min="5142" max="5142" width="12.88671875" style="19" customWidth="1"/>
    <col min="5143" max="5144" width="13.21875" style="19" customWidth="1"/>
    <col min="5145" max="5145" width="10.88671875" style="19" customWidth="1"/>
    <col min="5146" max="5146" width="11.109375" style="19" customWidth="1"/>
    <col min="5147" max="5147" width="15.21875" style="19" customWidth="1"/>
    <col min="5148" max="5148" width="9.6640625" style="19"/>
    <col min="5149" max="5149" width="11" style="19" customWidth="1"/>
    <col min="5150" max="5150" width="10.77734375" style="19" customWidth="1"/>
    <col min="5151" max="5151" width="11.44140625" style="19" customWidth="1"/>
    <col min="5152" max="5152" width="4" style="19" customWidth="1"/>
    <col min="5153" max="5343" width="9.6640625" style="19"/>
    <col min="5344" max="5344" width="6.44140625" style="19" customWidth="1"/>
    <col min="5345" max="5345" width="13.88671875" style="19" customWidth="1"/>
    <col min="5346" max="5346" width="11.88671875" style="19" customWidth="1"/>
    <col min="5347" max="5349" width="9.6640625" style="19"/>
    <col min="5350" max="5350" width="15.44140625" style="19" customWidth="1"/>
    <col min="5351" max="5351" width="16.21875" style="19" customWidth="1"/>
    <col min="5352" max="5363" width="9.6640625" style="19"/>
    <col min="5364" max="5364" width="12" style="19" customWidth="1"/>
    <col min="5365" max="5365" width="12.77734375" style="19" customWidth="1"/>
    <col min="5366" max="5366" width="11.109375" style="19" customWidth="1"/>
    <col min="5367" max="5367" width="12" style="19" customWidth="1"/>
    <col min="5368" max="5368" width="9.6640625" style="19"/>
    <col min="5369" max="5369" width="15.33203125" style="19" customWidth="1"/>
    <col min="5370" max="5370" width="15.21875" style="19" customWidth="1"/>
    <col min="5371" max="5371" width="21.44140625" style="19" customWidth="1"/>
    <col min="5372" max="5387" width="9.6640625" style="19"/>
    <col min="5388" max="5389" width="13.44140625" style="19" customWidth="1"/>
    <col min="5390" max="5390" width="9.6640625" style="19"/>
    <col min="5391" max="5391" width="13.88671875" style="19" customWidth="1"/>
    <col min="5392" max="5392" width="10.6640625" style="19" customWidth="1"/>
    <col min="5393" max="5393" width="17.33203125" style="19" customWidth="1"/>
    <col min="5394" max="5395" width="12.6640625" style="19" customWidth="1"/>
    <col min="5396" max="5396" width="11.21875" style="19" customWidth="1"/>
    <col min="5397" max="5397" width="18.33203125" style="19" customWidth="1"/>
    <col min="5398" max="5398" width="12.88671875" style="19" customWidth="1"/>
    <col min="5399" max="5400" width="13.21875" style="19" customWidth="1"/>
    <col min="5401" max="5401" width="10.88671875" style="19" customWidth="1"/>
    <col min="5402" max="5402" width="11.109375" style="19" customWidth="1"/>
    <col min="5403" max="5403" width="15.21875" style="19" customWidth="1"/>
    <col min="5404" max="5404" width="9.6640625" style="19"/>
    <col min="5405" max="5405" width="11" style="19" customWidth="1"/>
    <col min="5406" max="5406" width="10.77734375" style="19" customWidth="1"/>
    <col min="5407" max="5407" width="11.44140625" style="19" customWidth="1"/>
    <col min="5408" max="5408" width="4" style="19" customWidth="1"/>
    <col min="5409" max="5599" width="9.6640625" style="19"/>
    <col min="5600" max="5600" width="6.44140625" style="19" customWidth="1"/>
    <col min="5601" max="5601" width="13.88671875" style="19" customWidth="1"/>
    <col min="5602" max="5602" width="11.88671875" style="19" customWidth="1"/>
    <col min="5603" max="5605" width="9.6640625" style="19"/>
    <col min="5606" max="5606" width="15.44140625" style="19" customWidth="1"/>
    <col min="5607" max="5607" width="16.21875" style="19" customWidth="1"/>
    <col min="5608" max="5619" width="9.6640625" style="19"/>
    <col min="5620" max="5620" width="12" style="19" customWidth="1"/>
    <col min="5621" max="5621" width="12.77734375" style="19" customWidth="1"/>
    <col min="5622" max="5622" width="11.109375" style="19" customWidth="1"/>
    <col min="5623" max="5623" width="12" style="19" customWidth="1"/>
    <col min="5624" max="5624" width="9.6640625" style="19"/>
    <col min="5625" max="5625" width="15.33203125" style="19" customWidth="1"/>
    <col min="5626" max="5626" width="15.21875" style="19" customWidth="1"/>
    <col min="5627" max="5627" width="21.44140625" style="19" customWidth="1"/>
    <col min="5628" max="5643" width="9.6640625" style="19"/>
    <col min="5644" max="5645" width="13.44140625" style="19" customWidth="1"/>
    <col min="5646" max="5646" width="9.6640625" style="19"/>
    <col min="5647" max="5647" width="13.88671875" style="19" customWidth="1"/>
    <col min="5648" max="5648" width="10.6640625" style="19" customWidth="1"/>
    <col min="5649" max="5649" width="17.33203125" style="19" customWidth="1"/>
    <col min="5650" max="5651" width="12.6640625" style="19" customWidth="1"/>
    <col min="5652" max="5652" width="11.21875" style="19" customWidth="1"/>
    <col min="5653" max="5653" width="18.33203125" style="19" customWidth="1"/>
    <col min="5654" max="5654" width="12.88671875" style="19" customWidth="1"/>
    <col min="5655" max="5656" width="13.21875" style="19" customWidth="1"/>
    <col min="5657" max="5657" width="10.88671875" style="19" customWidth="1"/>
    <col min="5658" max="5658" width="11.109375" style="19" customWidth="1"/>
    <col min="5659" max="5659" width="15.21875" style="19" customWidth="1"/>
    <col min="5660" max="5660" width="9.6640625" style="19"/>
    <col min="5661" max="5661" width="11" style="19" customWidth="1"/>
    <col min="5662" max="5662" width="10.77734375" style="19" customWidth="1"/>
    <col min="5663" max="5663" width="11.44140625" style="19" customWidth="1"/>
    <col min="5664" max="5664" width="4" style="19" customWidth="1"/>
    <col min="5665" max="5855" width="9.6640625" style="19"/>
    <col min="5856" max="5856" width="6.44140625" style="19" customWidth="1"/>
    <col min="5857" max="5857" width="13.88671875" style="19" customWidth="1"/>
    <col min="5858" max="5858" width="11.88671875" style="19" customWidth="1"/>
    <col min="5859" max="5861" width="9.6640625" style="19"/>
    <col min="5862" max="5862" width="15.44140625" style="19" customWidth="1"/>
    <col min="5863" max="5863" width="16.21875" style="19" customWidth="1"/>
    <col min="5864" max="5875" width="9.6640625" style="19"/>
    <col min="5876" max="5876" width="12" style="19" customWidth="1"/>
    <col min="5877" max="5877" width="12.77734375" style="19" customWidth="1"/>
    <col min="5878" max="5878" width="11.109375" style="19" customWidth="1"/>
    <col min="5879" max="5879" width="12" style="19" customWidth="1"/>
    <col min="5880" max="5880" width="9.6640625" style="19"/>
    <col min="5881" max="5881" width="15.33203125" style="19" customWidth="1"/>
    <col min="5882" max="5882" width="15.21875" style="19" customWidth="1"/>
    <col min="5883" max="5883" width="21.44140625" style="19" customWidth="1"/>
    <col min="5884" max="5899" width="9.6640625" style="19"/>
    <col min="5900" max="5901" width="13.44140625" style="19" customWidth="1"/>
    <col min="5902" max="5902" width="9.6640625" style="19"/>
    <col min="5903" max="5903" width="13.88671875" style="19" customWidth="1"/>
    <col min="5904" max="5904" width="10.6640625" style="19" customWidth="1"/>
    <col min="5905" max="5905" width="17.33203125" style="19" customWidth="1"/>
    <col min="5906" max="5907" width="12.6640625" style="19" customWidth="1"/>
    <col min="5908" max="5908" width="11.21875" style="19" customWidth="1"/>
    <col min="5909" max="5909" width="18.33203125" style="19" customWidth="1"/>
    <col min="5910" max="5910" width="12.88671875" style="19" customWidth="1"/>
    <col min="5911" max="5912" width="13.21875" style="19" customWidth="1"/>
    <col min="5913" max="5913" width="10.88671875" style="19" customWidth="1"/>
    <col min="5914" max="5914" width="11.109375" style="19" customWidth="1"/>
    <col min="5915" max="5915" width="15.21875" style="19" customWidth="1"/>
    <col min="5916" max="5916" width="9.6640625" style="19"/>
    <col min="5917" max="5917" width="11" style="19" customWidth="1"/>
    <col min="5918" max="5918" width="10.77734375" style="19" customWidth="1"/>
    <col min="5919" max="5919" width="11.44140625" style="19" customWidth="1"/>
    <col min="5920" max="5920" width="4" style="19" customWidth="1"/>
    <col min="5921" max="6111" width="9.6640625" style="19"/>
    <col min="6112" max="6112" width="6.44140625" style="19" customWidth="1"/>
    <col min="6113" max="6113" width="13.88671875" style="19" customWidth="1"/>
    <col min="6114" max="6114" width="11.88671875" style="19" customWidth="1"/>
    <col min="6115" max="6117" width="9.6640625" style="19"/>
    <col min="6118" max="6118" width="15.44140625" style="19" customWidth="1"/>
    <col min="6119" max="6119" width="16.21875" style="19" customWidth="1"/>
    <col min="6120" max="6131" width="9.6640625" style="19"/>
    <col min="6132" max="6132" width="12" style="19" customWidth="1"/>
    <col min="6133" max="6133" width="12.77734375" style="19" customWidth="1"/>
    <col min="6134" max="6134" width="11.109375" style="19" customWidth="1"/>
    <col min="6135" max="6135" width="12" style="19" customWidth="1"/>
    <col min="6136" max="6136" width="9.6640625" style="19"/>
    <col min="6137" max="6137" width="15.33203125" style="19" customWidth="1"/>
    <col min="6138" max="6138" width="15.21875" style="19" customWidth="1"/>
    <col min="6139" max="6139" width="21.44140625" style="19" customWidth="1"/>
    <col min="6140" max="6155" width="9.6640625" style="19"/>
    <col min="6156" max="6157" width="13.44140625" style="19" customWidth="1"/>
    <col min="6158" max="6158" width="9.6640625" style="19"/>
    <col min="6159" max="6159" width="13.88671875" style="19" customWidth="1"/>
    <col min="6160" max="6160" width="10.6640625" style="19" customWidth="1"/>
    <col min="6161" max="6161" width="17.33203125" style="19" customWidth="1"/>
    <col min="6162" max="6163" width="12.6640625" style="19" customWidth="1"/>
    <col min="6164" max="6164" width="11.21875" style="19" customWidth="1"/>
    <col min="6165" max="6165" width="18.33203125" style="19" customWidth="1"/>
    <col min="6166" max="6166" width="12.88671875" style="19" customWidth="1"/>
    <col min="6167" max="6168" width="13.21875" style="19" customWidth="1"/>
    <col min="6169" max="6169" width="10.88671875" style="19" customWidth="1"/>
    <col min="6170" max="6170" width="11.109375" style="19" customWidth="1"/>
    <col min="6171" max="6171" width="15.21875" style="19" customWidth="1"/>
    <col min="6172" max="6172" width="9.6640625" style="19"/>
    <col min="6173" max="6173" width="11" style="19" customWidth="1"/>
    <col min="6174" max="6174" width="10.77734375" style="19" customWidth="1"/>
    <col min="6175" max="6175" width="11.44140625" style="19" customWidth="1"/>
    <col min="6176" max="6176" width="4" style="19" customWidth="1"/>
    <col min="6177" max="6367" width="9.6640625" style="19"/>
    <col min="6368" max="6368" width="6.44140625" style="19" customWidth="1"/>
    <col min="6369" max="6369" width="13.88671875" style="19" customWidth="1"/>
    <col min="6370" max="6370" width="11.88671875" style="19" customWidth="1"/>
    <col min="6371" max="6373" width="9.6640625" style="19"/>
    <col min="6374" max="6374" width="15.44140625" style="19" customWidth="1"/>
    <col min="6375" max="6375" width="16.21875" style="19" customWidth="1"/>
    <col min="6376" max="6387" width="9.6640625" style="19"/>
    <col min="6388" max="6388" width="12" style="19" customWidth="1"/>
    <col min="6389" max="6389" width="12.77734375" style="19" customWidth="1"/>
    <col min="6390" max="6390" width="11.109375" style="19" customWidth="1"/>
    <col min="6391" max="6391" width="12" style="19" customWidth="1"/>
    <col min="6392" max="6392" width="9.6640625" style="19"/>
    <col min="6393" max="6393" width="15.33203125" style="19" customWidth="1"/>
    <col min="6394" max="6394" width="15.21875" style="19" customWidth="1"/>
    <col min="6395" max="6395" width="21.44140625" style="19" customWidth="1"/>
    <col min="6396" max="6411" width="9.6640625" style="19"/>
    <col min="6412" max="6413" width="13.44140625" style="19" customWidth="1"/>
    <col min="6414" max="6414" width="9.6640625" style="19"/>
    <col min="6415" max="6415" width="13.88671875" style="19" customWidth="1"/>
    <col min="6416" max="6416" width="10.6640625" style="19" customWidth="1"/>
    <col min="6417" max="6417" width="17.33203125" style="19" customWidth="1"/>
    <col min="6418" max="6419" width="12.6640625" style="19" customWidth="1"/>
    <col min="6420" max="6420" width="11.21875" style="19" customWidth="1"/>
    <col min="6421" max="6421" width="18.33203125" style="19" customWidth="1"/>
    <col min="6422" max="6422" width="12.88671875" style="19" customWidth="1"/>
    <col min="6423" max="6424" width="13.21875" style="19" customWidth="1"/>
    <col min="6425" max="6425" width="10.88671875" style="19" customWidth="1"/>
    <col min="6426" max="6426" width="11.109375" style="19" customWidth="1"/>
    <col min="6427" max="6427" width="15.21875" style="19" customWidth="1"/>
    <col min="6428" max="6428" width="9.6640625" style="19"/>
    <col min="6429" max="6429" width="11" style="19" customWidth="1"/>
    <col min="6430" max="6430" width="10.77734375" style="19" customWidth="1"/>
    <col min="6431" max="6431" width="11.44140625" style="19" customWidth="1"/>
    <col min="6432" max="6432" width="4" style="19" customWidth="1"/>
    <col min="6433" max="6623" width="9.6640625" style="19"/>
    <col min="6624" max="6624" width="6.44140625" style="19" customWidth="1"/>
    <col min="6625" max="6625" width="13.88671875" style="19" customWidth="1"/>
    <col min="6626" max="6626" width="11.88671875" style="19" customWidth="1"/>
    <col min="6627" max="6629" width="9.6640625" style="19"/>
    <col min="6630" max="6630" width="15.44140625" style="19" customWidth="1"/>
    <col min="6631" max="6631" width="16.21875" style="19" customWidth="1"/>
    <col min="6632" max="6643" width="9.6640625" style="19"/>
    <col min="6644" max="6644" width="12" style="19" customWidth="1"/>
    <col min="6645" max="6645" width="12.77734375" style="19" customWidth="1"/>
    <col min="6646" max="6646" width="11.109375" style="19" customWidth="1"/>
    <col min="6647" max="6647" width="12" style="19" customWidth="1"/>
    <col min="6648" max="6648" width="9.6640625" style="19"/>
    <col min="6649" max="6649" width="15.33203125" style="19" customWidth="1"/>
    <col min="6650" max="6650" width="15.21875" style="19" customWidth="1"/>
    <col min="6651" max="6651" width="21.44140625" style="19" customWidth="1"/>
    <col min="6652" max="6667" width="9.6640625" style="19"/>
    <col min="6668" max="6669" width="13.44140625" style="19" customWidth="1"/>
    <col min="6670" max="6670" width="9.6640625" style="19"/>
    <col min="6671" max="6671" width="13.88671875" style="19" customWidth="1"/>
    <col min="6672" max="6672" width="10.6640625" style="19" customWidth="1"/>
    <col min="6673" max="6673" width="17.33203125" style="19" customWidth="1"/>
    <col min="6674" max="6675" width="12.6640625" style="19" customWidth="1"/>
    <col min="6676" max="6676" width="11.21875" style="19" customWidth="1"/>
    <col min="6677" max="6677" width="18.33203125" style="19" customWidth="1"/>
    <col min="6678" max="6678" width="12.88671875" style="19" customWidth="1"/>
    <col min="6679" max="6680" width="13.21875" style="19" customWidth="1"/>
    <col min="6681" max="6681" width="10.88671875" style="19" customWidth="1"/>
    <col min="6682" max="6682" width="11.109375" style="19" customWidth="1"/>
    <col min="6683" max="6683" width="15.21875" style="19" customWidth="1"/>
    <col min="6684" max="6684" width="9.6640625" style="19"/>
    <col min="6685" max="6685" width="11" style="19" customWidth="1"/>
    <col min="6686" max="6686" width="10.77734375" style="19" customWidth="1"/>
    <col min="6687" max="6687" width="11.44140625" style="19" customWidth="1"/>
    <col min="6688" max="6688" width="4" style="19" customWidth="1"/>
    <col min="6689" max="6879" width="9.6640625" style="19"/>
    <col min="6880" max="6880" width="6.44140625" style="19" customWidth="1"/>
    <col min="6881" max="6881" width="13.88671875" style="19" customWidth="1"/>
    <col min="6882" max="6882" width="11.88671875" style="19" customWidth="1"/>
    <col min="6883" max="6885" width="9.6640625" style="19"/>
    <col min="6886" max="6886" width="15.44140625" style="19" customWidth="1"/>
    <col min="6887" max="6887" width="16.21875" style="19" customWidth="1"/>
    <col min="6888" max="6899" width="9.6640625" style="19"/>
    <col min="6900" max="6900" width="12" style="19" customWidth="1"/>
    <col min="6901" max="6901" width="12.77734375" style="19" customWidth="1"/>
    <col min="6902" max="6902" width="11.109375" style="19" customWidth="1"/>
    <col min="6903" max="6903" width="12" style="19" customWidth="1"/>
    <col min="6904" max="6904" width="9.6640625" style="19"/>
    <col min="6905" max="6905" width="15.33203125" style="19" customWidth="1"/>
    <col min="6906" max="6906" width="15.21875" style="19" customWidth="1"/>
    <col min="6907" max="6907" width="21.44140625" style="19" customWidth="1"/>
    <col min="6908" max="6923" width="9.6640625" style="19"/>
    <col min="6924" max="6925" width="13.44140625" style="19" customWidth="1"/>
    <col min="6926" max="6926" width="9.6640625" style="19"/>
    <col min="6927" max="6927" width="13.88671875" style="19" customWidth="1"/>
    <col min="6928" max="6928" width="10.6640625" style="19" customWidth="1"/>
    <col min="6929" max="6929" width="17.33203125" style="19" customWidth="1"/>
    <col min="6930" max="6931" width="12.6640625" style="19" customWidth="1"/>
    <col min="6932" max="6932" width="11.21875" style="19" customWidth="1"/>
    <col min="6933" max="6933" width="18.33203125" style="19" customWidth="1"/>
    <col min="6934" max="6934" width="12.88671875" style="19" customWidth="1"/>
    <col min="6935" max="6936" width="13.21875" style="19" customWidth="1"/>
    <col min="6937" max="6937" width="10.88671875" style="19" customWidth="1"/>
    <col min="6938" max="6938" width="11.109375" style="19" customWidth="1"/>
    <col min="6939" max="6939" width="15.21875" style="19" customWidth="1"/>
    <col min="6940" max="6940" width="9.6640625" style="19"/>
    <col min="6941" max="6941" width="11" style="19" customWidth="1"/>
    <col min="6942" max="6942" width="10.77734375" style="19" customWidth="1"/>
    <col min="6943" max="6943" width="11.44140625" style="19" customWidth="1"/>
    <col min="6944" max="6944" width="4" style="19" customWidth="1"/>
    <col min="6945" max="7135" width="9.6640625" style="19"/>
    <col min="7136" max="7136" width="6.44140625" style="19" customWidth="1"/>
    <col min="7137" max="7137" width="13.88671875" style="19" customWidth="1"/>
    <col min="7138" max="7138" width="11.88671875" style="19" customWidth="1"/>
    <col min="7139" max="7141" width="9.6640625" style="19"/>
    <col min="7142" max="7142" width="15.44140625" style="19" customWidth="1"/>
    <col min="7143" max="7143" width="16.21875" style="19" customWidth="1"/>
    <col min="7144" max="7155" width="9.6640625" style="19"/>
    <col min="7156" max="7156" width="12" style="19" customWidth="1"/>
    <col min="7157" max="7157" width="12.77734375" style="19" customWidth="1"/>
    <col min="7158" max="7158" width="11.109375" style="19" customWidth="1"/>
    <col min="7159" max="7159" width="12" style="19" customWidth="1"/>
    <col min="7160" max="7160" width="9.6640625" style="19"/>
    <col min="7161" max="7161" width="15.33203125" style="19" customWidth="1"/>
    <col min="7162" max="7162" width="15.21875" style="19" customWidth="1"/>
    <col min="7163" max="7163" width="21.44140625" style="19" customWidth="1"/>
    <col min="7164" max="7179" width="9.6640625" style="19"/>
    <col min="7180" max="7181" width="13.44140625" style="19" customWidth="1"/>
    <col min="7182" max="7182" width="9.6640625" style="19"/>
    <col min="7183" max="7183" width="13.88671875" style="19" customWidth="1"/>
    <col min="7184" max="7184" width="10.6640625" style="19" customWidth="1"/>
    <col min="7185" max="7185" width="17.33203125" style="19" customWidth="1"/>
    <col min="7186" max="7187" width="12.6640625" style="19" customWidth="1"/>
    <col min="7188" max="7188" width="11.21875" style="19" customWidth="1"/>
    <col min="7189" max="7189" width="18.33203125" style="19" customWidth="1"/>
    <col min="7190" max="7190" width="12.88671875" style="19" customWidth="1"/>
    <col min="7191" max="7192" width="13.21875" style="19" customWidth="1"/>
    <col min="7193" max="7193" width="10.88671875" style="19" customWidth="1"/>
    <col min="7194" max="7194" width="11.109375" style="19" customWidth="1"/>
    <col min="7195" max="7195" width="15.21875" style="19" customWidth="1"/>
    <col min="7196" max="7196" width="9.6640625" style="19"/>
    <col min="7197" max="7197" width="11" style="19" customWidth="1"/>
    <col min="7198" max="7198" width="10.77734375" style="19" customWidth="1"/>
    <col min="7199" max="7199" width="11.44140625" style="19" customWidth="1"/>
    <col min="7200" max="7200" width="4" style="19" customWidth="1"/>
    <col min="7201" max="7391" width="9.6640625" style="19"/>
    <col min="7392" max="7392" width="6.44140625" style="19" customWidth="1"/>
    <col min="7393" max="7393" width="13.88671875" style="19" customWidth="1"/>
    <col min="7394" max="7394" width="11.88671875" style="19" customWidth="1"/>
    <col min="7395" max="7397" width="9.6640625" style="19"/>
    <col min="7398" max="7398" width="15.44140625" style="19" customWidth="1"/>
    <col min="7399" max="7399" width="16.21875" style="19" customWidth="1"/>
    <col min="7400" max="7411" width="9.6640625" style="19"/>
    <col min="7412" max="7412" width="12" style="19" customWidth="1"/>
    <col min="7413" max="7413" width="12.77734375" style="19" customWidth="1"/>
    <col min="7414" max="7414" width="11.109375" style="19" customWidth="1"/>
    <col min="7415" max="7415" width="12" style="19" customWidth="1"/>
    <col min="7416" max="7416" width="9.6640625" style="19"/>
    <col min="7417" max="7417" width="15.33203125" style="19" customWidth="1"/>
    <col min="7418" max="7418" width="15.21875" style="19" customWidth="1"/>
    <col min="7419" max="7419" width="21.44140625" style="19" customWidth="1"/>
    <col min="7420" max="7435" width="9.6640625" style="19"/>
    <col min="7436" max="7437" width="13.44140625" style="19" customWidth="1"/>
    <col min="7438" max="7438" width="9.6640625" style="19"/>
    <col min="7439" max="7439" width="13.88671875" style="19" customWidth="1"/>
    <col min="7440" max="7440" width="10.6640625" style="19" customWidth="1"/>
    <col min="7441" max="7441" width="17.33203125" style="19" customWidth="1"/>
    <col min="7442" max="7443" width="12.6640625" style="19" customWidth="1"/>
    <col min="7444" max="7444" width="11.21875" style="19" customWidth="1"/>
    <col min="7445" max="7445" width="18.33203125" style="19" customWidth="1"/>
    <col min="7446" max="7446" width="12.88671875" style="19" customWidth="1"/>
    <col min="7447" max="7448" width="13.21875" style="19" customWidth="1"/>
    <col min="7449" max="7449" width="10.88671875" style="19" customWidth="1"/>
    <col min="7450" max="7450" width="11.109375" style="19" customWidth="1"/>
    <col min="7451" max="7451" width="15.21875" style="19" customWidth="1"/>
    <col min="7452" max="7452" width="9.6640625" style="19"/>
    <col min="7453" max="7453" width="11" style="19" customWidth="1"/>
    <col min="7454" max="7454" width="10.77734375" style="19" customWidth="1"/>
    <col min="7455" max="7455" width="11.44140625" style="19" customWidth="1"/>
    <col min="7456" max="7456" width="4" style="19" customWidth="1"/>
    <col min="7457" max="7647" width="9.6640625" style="19"/>
    <col min="7648" max="7648" width="6.44140625" style="19" customWidth="1"/>
    <col min="7649" max="7649" width="13.88671875" style="19" customWidth="1"/>
    <col min="7650" max="7650" width="11.88671875" style="19" customWidth="1"/>
    <col min="7651" max="7653" width="9.6640625" style="19"/>
    <col min="7654" max="7654" width="15.44140625" style="19" customWidth="1"/>
    <col min="7655" max="7655" width="16.21875" style="19" customWidth="1"/>
    <col min="7656" max="7667" width="9.6640625" style="19"/>
    <col min="7668" max="7668" width="12" style="19" customWidth="1"/>
    <col min="7669" max="7669" width="12.77734375" style="19" customWidth="1"/>
    <col min="7670" max="7670" width="11.109375" style="19" customWidth="1"/>
    <col min="7671" max="7671" width="12" style="19" customWidth="1"/>
    <col min="7672" max="7672" width="9.6640625" style="19"/>
    <col min="7673" max="7673" width="15.33203125" style="19" customWidth="1"/>
    <col min="7674" max="7674" width="15.21875" style="19" customWidth="1"/>
    <col min="7675" max="7675" width="21.44140625" style="19" customWidth="1"/>
    <col min="7676" max="7691" width="9.6640625" style="19"/>
    <col min="7692" max="7693" width="13.44140625" style="19" customWidth="1"/>
    <col min="7694" max="7694" width="9.6640625" style="19"/>
    <col min="7695" max="7695" width="13.88671875" style="19" customWidth="1"/>
    <col min="7696" max="7696" width="10.6640625" style="19" customWidth="1"/>
    <col min="7697" max="7697" width="17.33203125" style="19" customWidth="1"/>
    <col min="7698" max="7699" width="12.6640625" style="19" customWidth="1"/>
    <col min="7700" max="7700" width="11.21875" style="19" customWidth="1"/>
    <col min="7701" max="7701" width="18.33203125" style="19" customWidth="1"/>
    <col min="7702" max="7702" width="12.88671875" style="19" customWidth="1"/>
    <col min="7703" max="7704" width="13.21875" style="19" customWidth="1"/>
    <col min="7705" max="7705" width="10.88671875" style="19" customWidth="1"/>
    <col min="7706" max="7706" width="11.109375" style="19" customWidth="1"/>
    <col min="7707" max="7707" width="15.21875" style="19" customWidth="1"/>
    <col min="7708" max="7708" width="9.6640625" style="19"/>
    <col min="7709" max="7709" width="11" style="19" customWidth="1"/>
    <col min="7710" max="7710" width="10.77734375" style="19" customWidth="1"/>
    <col min="7711" max="7711" width="11.44140625" style="19" customWidth="1"/>
    <col min="7712" max="7712" width="4" style="19" customWidth="1"/>
    <col min="7713" max="7903" width="9.6640625" style="19"/>
    <col min="7904" max="7904" width="6.44140625" style="19" customWidth="1"/>
    <col min="7905" max="7905" width="13.88671875" style="19" customWidth="1"/>
    <col min="7906" max="7906" width="11.88671875" style="19" customWidth="1"/>
    <col min="7907" max="7909" width="9.6640625" style="19"/>
    <col min="7910" max="7910" width="15.44140625" style="19" customWidth="1"/>
    <col min="7911" max="7911" width="16.21875" style="19" customWidth="1"/>
    <col min="7912" max="7923" width="9.6640625" style="19"/>
    <col min="7924" max="7924" width="12" style="19" customWidth="1"/>
    <col min="7925" max="7925" width="12.77734375" style="19" customWidth="1"/>
    <col min="7926" max="7926" width="11.109375" style="19" customWidth="1"/>
    <col min="7927" max="7927" width="12" style="19" customWidth="1"/>
    <col min="7928" max="7928" width="9.6640625" style="19"/>
    <col min="7929" max="7929" width="15.33203125" style="19" customWidth="1"/>
    <col min="7930" max="7930" width="15.21875" style="19" customWidth="1"/>
    <col min="7931" max="7931" width="21.44140625" style="19" customWidth="1"/>
    <col min="7932" max="7947" width="9.6640625" style="19"/>
    <col min="7948" max="7949" width="13.44140625" style="19" customWidth="1"/>
    <col min="7950" max="7950" width="9.6640625" style="19"/>
    <col min="7951" max="7951" width="13.88671875" style="19" customWidth="1"/>
    <col min="7952" max="7952" width="10.6640625" style="19" customWidth="1"/>
    <col min="7953" max="7953" width="17.33203125" style="19" customWidth="1"/>
    <col min="7954" max="7955" width="12.6640625" style="19" customWidth="1"/>
    <col min="7956" max="7956" width="11.21875" style="19" customWidth="1"/>
    <col min="7957" max="7957" width="18.33203125" style="19" customWidth="1"/>
    <col min="7958" max="7958" width="12.88671875" style="19" customWidth="1"/>
    <col min="7959" max="7960" width="13.21875" style="19" customWidth="1"/>
    <col min="7961" max="7961" width="10.88671875" style="19" customWidth="1"/>
    <col min="7962" max="7962" width="11.109375" style="19" customWidth="1"/>
    <col min="7963" max="7963" width="15.21875" style="19" customWidth="1"/>
    <col min="7964" max="7964" width="9.6640625" style="19"/>
    <col min="7965" max="7965" width="11" style="19" customWidth="1"/>
    <col min="7966" max="7966" width="10.77734375" style="19" customWidth="1"/>
    <col min="7967" max="7967" width="11.44140625" style="19" customWidth="1"/>
    <col min="7968" max="7968" width="4" style="19" customWidth="1"/>
    <col min="7969" max="8159" width="9.6640625" style="19"/>
    <col min="8160" max="8160" width="6.44140625" style="19" customWidth="1"/>
    <col min="8161" max="8161" width="13.88671875" style="19" customWidth="1"/>
    <col min="8162" max="8162" width="11.88671875" style="19" customWidth="1"/>
    <col min="8163" max="8165" width="9.6640625" style="19"/>
    <col min="8166" max="8166" width="15.44140625" style="19" customWidth="1"/>
    <col min="8167" max="8167" width="16.21875" style="19" customWidth="1"/>
    <col min="8168" max="8179" width="9.6640625" style="19"/>
    <col min="8180" max="8180" width="12" style="19" customWidth="1"/>
    <col min="8181" max="8181" width="12.77734375" style="19" customWidth="1"/>
    <col min="8182" max="8182" width="11.109375" style="19" customWidth="1"/>
    <col min="8183" max="8183" width="12" style="19" customWidth="1"/>
    <col min="8184" max="8184" width="9.6640625" style="19"/>
    <col min="8185" max="8185" width="15.33203125" style="19" customWidth="1"/>
    <col min="8186" max="8186" width="15.21875" style="19" customWidth="1"/>
    <col min="8187" max="8187" width="21.44140625" style="19" customWidth="1"/>
    <col min="8188" max="8203" width="9.6640625" style="19"/>
    <col min="8204" max="8205" width="13.44140625" style="19" customWidth="1"/>
    <col min="8206" max="8206" width="9.6640625" style="19"/>
    <col min="8207" max="8207" width="13.88671875" style="19" customWidth="1"/>
    <col min="8208" max="8208" width="10.6640625" style="19" customWidth="1"/>
    <col min="8209" max="8209" width="17.33203125" style="19" customWidth="1"/>
    <col min="8210" max="8211" width="12.6640625" style="19" customWidth="1"/>
    <col min="8212" max="8212" width="11.21875" style="19" customWidth="1"/>
    <col min="8213" max="8213" width="18.33203125" style="19" customWidth="1"/>
    <col min="8214" max="8214" width="12.88671875" style="19" customWidth="1"/>
    <col min="8215" max="8216" width="13.21875" style="19" customWidth="1"/>
    <col min="8217" max="8217" width="10.88671875" style="19" customWidth="1"/>
    <col min="8218" max="8218" width="11.109375" style="19" customWidth="1"/>
    <col min="8219" max="8219" width="15.21875" style="19" customWidth="1"/>
    <col min="8220" max="8220" width="9.6640625" style="19"/>
    <col min="8221" max="8221" width="11" style="19" customWidth="1"/>
    <col min="8222" max="8222" width="10.77734375" style="19" customWidth="1"/>
    <col min="8223" max="8223" width="11.44140625" style="19" customWidth="1"/>
    <col min="8224" max="8224" width="4" style="19" customWidth="1"/>
    <col min="8225" max="8415" width="9.6640625" style="19"/>
    <col min="8416" max="8416" width="6.44140625" style="19" customWidth="1"/>
    <col min="8417" max="8417" width="13.88671875" style="19" customWidth="1"/>
    <col min="8418" max="8418" width="11.88671875" style="19" customWidth="1"/>
    <col min="8419" max="8421" width="9.6640625" style="19"/>
    <col min="8422" max="8422" width="15.44140625" style="19" customWidth="1"/>
    <col min="8423" max="8423" width="16.21875" style="19" customWidth="1"/>
    <col min="8424" max="8435" width="9.6640625" style="19"/>
    <col min="8436" max="8436" width="12" style="19" customWidth="1"/>
    <col min="8437" max="8437" width="12.77734375" style="19" customWidth="1"/>
    <col min="8438" max="8438" width="11.109375" style="19" customWidth="1"/>
    <col min="8439" max="8439" width="12" style="19" customWidth="1"/>
    <col min="8440" max="8440" width="9.6640625" style="19"/>
    <col min="8441" max="8441" width="15.33203125" style="19" customWidth="1"/>
    <col min="8442" max="8442" width="15.21875" style="19" customWidth="1"/>
    <col min="8443" max="8443" width="21.44140625" style="19" customWidth="1"/>
    <col min="8444" max="8459" width="9.6640625" style="19"/>
    <col min="8460" max="8461" width="13.44140625" style="19" customWidth="1"/>
    <col min="8462" max="8462" width="9.6640625" style="19"/>
    <col min="8463" max="8463" width="13.88671875" style="19" customWidth="1"/>
    <col min="8464" max="8464" width="10.6640625" style="19" customWidth="1"/>
    <col min="8465" max="8465" width="17.33203125" style="19" customWidth="1"/>
    <col min="8466" max="8467" width="12.6640625" style="19" customWidth="1"/>
    <col min="8468" max="8468" width="11.21875" style="19" customWidth="1"/>
    <col min="8469" max="8469" width="18.33203125" style="19" customWidth="1"/>
    <col min="8470" max="8470" width="12.88671875" style="19" customWidth="1"/>
    <col min="8471" max="8472" width="13.21875" style="19" customWidth="1"/>
    <col min="8473" max="8473" width="10.88671875" style="19" customWidth="1"/>
    <col min="8474" max="8474" width="11.109375" style="19" customWidth="1"/>
    <col min="8475" max="8475" width="15.21875" style="19" customWidth="1"/>
    <col min="8476" max="8476" width="9.6640625" style="19"/>
    <col min="8477" max="8477" width="11" style="19" customWidth="1"/>
    <col min="8478" max="8478" width="10.77734375" style="19" customWidth="1"/>
    <col min="8479" max="8479" width="11.44140625" style="19" customWidth="1"/>
    <col min="8480" max="8480" width="4" style="19" customWidth="1"/>
    <col min="8481" max="8671" width="9.6640625" style="19"/>
    <col min="8672" max="8672" width="6.44140625" style="19" customWidth="1"/>
    <col min="8673" max="8673" width="13.88671875" style="19" customWidth="1"/>
    <col min="8674" max="8674" width="11.88671875" style="19" customWidth="1"/>
    <col min="8675" max="8677" width="9.6640625" style="19"/>
    <col min="8678" max="8678" width="15.44140625" style="19" customWidth="1"/>
    <col min="8679" max="8679" width="16.21875" style="19" customWidth="1"/>
    <col min="8680" max="8691" width="9.6640625" style="19"/>
    <col min="8692" max="8692" width="12" style="19" customWidth="1"/>
    <col min="8693" max="8693" width="12.77734375" style="19" customWidth="1"/>
    <col min="8694" max="8694" width="11.109375" style="19" customWidth="1"/>
    <col min="8695" max="8695" width="12" style="19" customWidth="1"/>
    <col min="8696" max="8696" width="9.6640625" style="19"/>
    <col min="8697" max="8697" width="15.33203125" style="19" customWidth="1"/>
    <col min="8698" max="8698" width="15.21875" style="19" customWidth="1"/>
    <col min="8699" max="8699" width="21.44140625" style="19" customWidth="1"/>
    <col min="8700" max="8715" width="9.6640625" style="19"/>
    <col min="8716" max="8717" width="13.44140625" style="19" customWidth="1"/>
    <col min="8718" max="8718" width="9.6640625" style="19"/>
    <col min="8719" max="8719" width="13.88671875" style="19" customWidth="1"/>
    <col min="8720" max="8720" width="10.6640625" style="19" customWidth="1"/>
    <col min="8721" max="8721" width="17.33203125" style="19" customWidth="1"/>
    <col min="8722" max="8723" width="12.6640625" style="19" customWidth="1"/>
    <col min="8724" max="8724" width="11.21875" style="19" customWidth="1"/>
    <col min="8725" max="8725" width="18.33203125" style="19" customWidth="1"/>
    <col min="8726" max="8726" width="12.88671875" style="19" customWidth="1"/>
    <col min="8727" max="8728" width="13.21875" style="19" customWidth="1"/>
    <col min="8729" max="8729" width="10.88671875" style="19" customWidth="1"/>
    <col min="8730" max="8730" width="11.109375" style="19" customWidth="1"/>
    <col min="8731" max="8731" width="15.21875" style="19" customWidth="1"/>
    <col min="8732" max="8732" width="9.6640625" style="19"/>
    <col min="8733" max="8733" width="11" style="19" customWidth="1"/>
    <col min="8734" max="8734" width="10.77734375" style="19" customWidth="1"/>
    <col min="8735" max="8735" width="11.44140625" style="19" customWidth="1"/>
    <col min="8736" max="8736" width="4" style="19" customWidth="1"/>
    <col min="8737" max="8927" width="9.6640625" style="19"/>
    <col min="8928" max="8928" width="6.44140625" style="19" customWidth="1"/>
    <col min="8929" max="8929" width="13.88671875" style="19" customWidth="1"/>
    <col min="8930" max="8930" width="11.88671875" style="19" customWidth="1"/>
    <col min="8931" max="8933" width="9.6640625" style="19"/>
    <col min="8934" max="8934" width="15.44140625" style="19" customWidth="1"/>
    <col min="8935" max="8935" width="16.21875" style="19" customWidth="1"/>
    <col min="8936" max="8947" width="9.6640625" style="19"/>
    <col min="8948" max="8948" width="12" style="19" customWidth="1"/>
    <col min="8949" max="8949" width="12.77734375" style="19" customWidth="1"/>
    <col min="8950" max="8950" width="11.109375" style="19" customWidth="1"/>
    <col min="8951" max="8951" width="12" style="19" customWidth="1"/>
    <col min="8952" max="8952" width="9.6640625" style="19"/>
    <col min="8953" max="8953" width="15.33203125" style="19" customWidth="1"/>
    <col min="8954" max="8954" width="15.21875" style="19" customWidth="1"/>
    <col min="8955" max="8955" width="21.44140625" style="19" customWidth="1"/>
    <col min="8956" max="8971" width="9.6640625" style="19"/>
    <col min="8972" max="8973" width="13.44140625" style="19" customWidth="1"/>
    <col min="8974" max="8974" width="9.6640625" style="19"/>
    <col min="8975" max="8975" width="13.88671875" style="19" customWidth="1"/>
    <col min="8976" max="8976" width="10.6640625" style="19" customWidth="1"/>
    <col min="8977" max="8977" width="17.33203125" style="19" customWidth="1"/>
    <col min="8978" max="8979" width="12.6640625" style="19" customWidth="1"/>
    <col min="8980" max="8980" width="11.21875" style="19" customWidth="1"/>
    <col min="8981" max="8981" width="18.33203125" style="19" customWidth="1"/>
    <col min="8982" max="8982" width="12.88671875" style="19" customWidth="1"/>
    <col min="8983" max="8984" width="13.21875" style="19" customWidth="1"/>
    <col min="8985" max="8985" width="10.88671875" style="19" customWidth="1"/>
    <col min="8986" max="8986" width="11.109375" style="19" customWidth="1"/>
    <col min="8987" max="8987" width="15.21875" style="19" customWidth="1"/>
    <col min="8988" max="8988" width="9.6640625" style="19"/>
    <col min="8989" max="8989" width="11" style="19" customWidth="1"/>
    <col min="8990" max="8990" width="10.77734375" style="19" customWidth="1"/>
    <col min="8991" max="8991" width="11.44140625" style="19" customWidth="1"/>
    <col min="8992" max="8992" width="4" style="19" customWidth="1"/>
    <col min="8993" max="9183" width="9.6640625" style="19"/>
    <col min="9184" max="9184" width="6.44140625" style="19" customWidth="1"/>
    <col min="9185" max="9185" width="13.88671875" style="19" customWidth="1"/>
    <col min="9186" max="9186" width="11.88671875" style="19" customWidth="1"/>
    <col min="9187" max="9189" width="9.6640625" style="19"/>
    <col min="9190" max="9190" width="15.44140625" style="19" customWidth="1"/>
    <col min="9191" max="9191" width="16.21875" style="19" customWidth="1"/>
    <col min="9192" max="9203" width="9.6640625" style="19"/>
    <col min="9204" max="9204" width="12" style="19" customWidth="1"/>
    <col min="9205" max="9205" width="12.77734375" style="19" customWidth="1"/>
    <col min="9206" max="9206" width="11.109375" style="19" customWidth="1"/>
    <col min="9207" max="9207" width="12" style="19" customWidth="1"/>
    <col min="9208" max="9208" width="9.6640625" style="19"/>
    <col min="9209" max="9209" width="15.33203125" style="19" customWidth="1"/>
    <col min="9210" max="9210" width="15.21875" style="19" customWidth="1"/>
    <col min="9211" max="9211" width="21.44140625" style="19" customWidth="1"/>
    <col min="9212" max="9227" width="9.6640625" style="19"/>
    <col min="9228" max="9229" width="13.44140625" style="19" customWidth="1"/>
    <col min="9230" max="9230" width="9.6640625" style="19"/>
    <col min="9231" max="9231" width="13.88671875" style="19" customWidth="1"/>
    <col min="9232" max="9232" width="10.6640625" style="19" customWidth="1"/>
    <col min="9233" max="9233" width="17.33203125" style="19" customWidth="1"/>
    <col min="9234" max="9235" width="12.6640625" style="19" customWidth="1"/>
    <col min="9236" max="9236" width="11.21875" style="19" customWidth="1"/>
    <col min="9237" max="9237" width="18.33203125" style="19" customWidth="1"/>
    <col min="9238" max="9238" width="12.88671875" style="19" customWidth="1"/>
    <col min="9239" max="9240" width="13.21875" style="19" customWidth="1"/>
    <col min="9241" max="9241" width="10.88671875" style="19" customWidth="1"/>
    <col min="9242" max="9242" width="11.109375" style="19" customWidth="1"/>
    <col min="9243" max="9243" width="15.21875" style="19" customWidth="1"/>
    <col min="9244" max="9244" width="9.6640625" style="19"/>
    <col min="9245" max="9245" width="11" style="19" customWidth="1"/>
    <col min="9246" max="9246" width="10.77734375" style="19" customWidth="1"/>
    <col min="9247" max="9247" width="11.44140625" style="19" customWidth="1"/>
    <col min="9248" max="9248" width="4" style="19" customWidth="1"/>
    <col min="9249" max="9439" width="9.6640625" style="19"/>
    <col min="9440" max="9440" width="6.44140625" style="19" customWidth="1"/>
    <col min="9441" max="9441" width="13.88671875" style="19" customWidth="1"/>
    <col min="9442" max="9442" width="11.88671875" style="19" customWidth="1"/>
    <col min="9443" max="9445" width="9.6640625" style="19"/>
    <col min="9446" max="9446" width="15.44140625" style="19" customWidth="1"/>
    <col min="9447" max="9447" width="16.21875" style="19" customWidth="1"/>
    <col min="9448" max="9459" width="9.6640625" style="19"/>
    <col min="9460" max="9460" width="12" style="19" customWidth="1"/>
    <col min="9461" max="9461" width="12.77734375" style="19" customWidth="1"/>
    <col min="9462" max="9462" width="11.109375" style="19" customWidth="1"/>
    <col min="9463" max="9463" width="12" style="19" customWidth="1"/>
    <col min="9464" max="9464" width="9.6640625" style="19"/>
    <col min="9465" max="9465" width="15.33203125" style="19" customWidth="1"/>
    <col min="9466" max="9466" width="15.21875" style="19" customWidth="1"/>
    <col min="9467" max="9467" width="21.44140625" style="19" customWidth="1"/>
    <col min="9468" max="9483" width="9.6640625" style="19"/>
    <col min="9484" max="9485" width="13.44140625" style="19" customWidth="1"/>
    <col min="9486" max="9486" width="9.6640625" style="19"/>
    <col min="9487" max="9487" width="13.88671875" style="19" customWidth="1"/>
    <col min="9488" max="9488" width="10.6640625" style="19" customWidth="1"/>
    <col min="9489" max="9489" width="17.33203125" style="19" customWidth="1"/>
    <col min="9490" max="9491" width="12.6640625" style="19" customWidth="1"/>
    <col min="9492" max="9492" width="11.21875" style="19" customWidth="1"/>
    <col min="9493" max="9493" width="18.33203125" style="19" customWidth="1"/>
    <col min="9494" max="9494" width="12.88671875" style="19" customWidth="1"/>
    <col min="9495" max="9496" width="13.21875" style="19" customWidth="1"/>
    <col min="9497" max="9497" width="10.88671875" style="19" customWidth="1"/>
    <col min="9498" max="9498" width="11.109375" style="19" customWidth="1"/>
    <col min="9499" max="9499" width="15.21875" style="19" customWidth="1"/>
    <col min="9500" max="9500" width="9.6640625" style="19"/>
    <col min="9501" max="9501" width="11" style="19" customWidth="1"/>
    <col min="9502" max="9502" width="10.77734375" style="19" customWidth="1"/>
    <col min="9503" max="9503" width="11.44140625" style="19" customWidth="1"/>
    <col min="9504" max="9504" width="4" style="19" customWidth="1"/>
    <col min="9505" max="9695" width="9.6640625" style="19"/>
    <col min="9696" max="9696" width="6.44140625" style="19" customWidth="1"/>
    <col min="9697" max="9697" width="13.88671875" style="19" customWidth="1"/>
    <col min="9698" max="9698" width="11.88671875" style="19" customWidth="1"/>
    <col min="9699" max="9701" width="9.6640625" style="19"/>
    <col min="9702" max="9702" width="15.44140625" style="19" customWidth="1"/>
    <col min="9703" max="9703" width="16.21875" style="19" customWidth="1"/>
    <col min="9704" max="9715" width="9.6640625" style="19"/>
    <col min="9716" max="9716" width="12" style="19" customWidth="1"/>
    <col min="9717" max="9717" width="12.77734375" style="19" customWidth="1"/>
    <col min="9718" max="9718" width="11.109375" style="19" customWidth="1"/>
    <col min="9719" max="9719" width="12" style="19" customWidth="1"/>
    <col min="9720" max="9720" width="9.6640625" style="19"/>
    <col min="9721" max="9721" width="15.33203125" style="19" customWidth="1"/>
    <col min="9722" max="9722" width="15.21875" style="19" customWidth="1"/>
    <col min="9723" max="9723" width="21.44140625" style="19" customWidth="1"/>
    <col min="9724" max="9739" width="9.6640625" style="19"/>
    <col min="9740" max="9741" width="13.44140625" style="19" customWidth="1"/>
    <col min="9742" max="9742" width="9.6640625" style="19"/>
    <col min="9743" max="9743" width="13.88671875" style="19" customWidth="1"/>
    <col min="9744" max="9744" width="10.6640625" style="19" customWidth="1"/>
    <col min="9745" max="9745" width="17.33203125" style="19" customWidth="1"/>
    <col min="9746" max="9747" width="12.6640625" style="19" customWidth="1"/>
    <col min="9748" max="9748" width="11.21875" style="19" customWidth="1"/>
    <col min="9749" max="9749" width="18.33203125" style="19" customWidth="1"/>
    <col min="9750" max="9750" width="12.88671875" style="19" customWidth="1"/>
    <col min="9751" max="9752" width="13.21875" style="19" customWidth="1"/>
    <col min="9753" max="9753" width="10.88671875" style="19" customWidth="1"/>
    <col min="9754" max="9754" width="11.109375" style="19" customWidth="1"/>
    <col min="9755" max="9755" width="15.21875" style="19" customWidth="1"/>
    <col min="9756" max="9756" width="9.6640625" style="19"/>
    <col min="9757" max="9757" width="11" style="19" customWidth="1"/>
    <col min="9758" max="9758" width="10.77734375" style="19" customWidth="1"/>
    <col min="9759" max="9759" width="11.44140625" style="19" customWidth="1"/>
    <col min="9760" max="9760" width="4" style="19" customWidth="1"/>
    <col min="9761" max="9951" width="9.6640625" style="19"/>
    <col min="9952" max="9952" width="6.44140625" style="19" customWidth="1"/>
    <col min="9953" max="9953" width="13.88671875" style="19" customWidth="1"/>
    <col min="9954" max="9954" width="11.88671875" style="19" customWidth="1"/>
    <col min="9955" max="9957" width="9.6640625" style="19"/>
    <col min="9958" max="9958" width="15.44140625" style="19" customWidth="1"/>
    <col min="9959" max="9959" width="16.21875" style="19" customWidth="1"/>
    <col min="9960" max="9971" width="9.6640625" style="19"/>
    <col min="9972" max="9972" width="12" style="19" customWidth="1"/>
    <col min="9973" max="9973" width="12.77734375" style="19" customWidth="1"/>
    <col min="9974" max="9974" width="11.109375" style="19" customWidth="1"/>
    <col min="9975" max="9975" width="12" style="19" customWidth="1"/>
    <col min="9976" max="9976" width="9.6640625" style="19"/>
    <col min="9977" max="9977" width="15.33203125" style="19" customWidth="1"/>
    <col min="9978" max="9978" width="15.21875" style="19" customWidth="1"/>
    <col min="9979" max="9979" width="21.44140625" style="19" customWidth="1"/>
    <col min="9980" max="9995" width="9.6640625" style="19"/>
    <col min="9996" max="9997" width="13.44140625" style="19" customWidth="1"/>
    <col min="9998" max="9998" width="9.6640625" style="19"/>
    <col min="9999" max="9999" width="13.88671875" style="19" customWidth="1"/>
    <col min="10000" max="10000" width="10.6640625" style="19" customWidth="1"/>
    <col min="10001" max="10001" width="17.33203125" style="19" customWidth="1"/>
    <col min="10002" max="10003" width="12.6640625" style="19" customWidth="1"/>
    <col min="10004" max="10004" width="11.21875" style="19" customWidth="1"/>
    <col min="10005" max="10005" width="18.33203125" style="19" customWidth="1"/>
    <col min="10006" max="10006" width="12.88671875" style="19" customWidth="1"/>
    <col min="10007" max="10008" width="13.21875" style="19" customWidth="1"/>
    <col min="10009" max="10009" width="10.88671875" style="19" customWidth="1"/>
    <col min="10010" max="10010" width="11.109375" style="19" customWidth="1"/>
    <col min="10011" max="10011" width="15.21875" style="19" customWidth="1"/>
    <col min="10012" max="10012" width="9.6640625" style="19"/>
    <col min="10013" max="10013" width="11" style="19" customWidth="1"/>
    <col min="10014" max="10014" width="10.77734375" style="19" customWidth="1"/>
    <col min="10015" max="10015" width="11.44140625" style="19" customWidth="1"/>
    <col min="10016" max="10016" width="4" style="19" customWidth="1"/>
    <col min="10017" max="10207" width="9.6640625" style="19"/>
    <col min="10208" max="10208" width="6.44140625" style="19" customWidth="1"/>
    <col min="10209" max="10209" width="13.88671875" style="19" customWidth="1"/>
    <col min="10210" max="10210" width="11.88671875" style="19" customWidth="1"/>
    <col min="10211" max="10213" width="9.6640625" style="19"/>
    <col min="10214" max="10214" width="15.44140625" style="19" customWidth="1"/>
    <col min="10215" max="10215" width="16.21875" style="19" customWidth="1"/>
    <col min="10216" max="10227" width="9.6640625" style="19"/>
    <col min="10228" max="10228" width="12" style="19" customWidth="1"/>
    <col min="10229" max="10229" width="12.77734375" style="19" customWidth="1"/>
    <col min="10230" max="10230" width="11.109375" style="19" customWidth="1"/>
    <col min="10231" max="10231" width="12" style="19" customWidth="1"/>
    <col min="10232" max="10232" width="9.6640625" style="19"/>
    <col min="10233" max="10233" width="15.33203125" style="19" customWidth="1"/>
    <col min="10234" max="10234" width="15.21875" style="19" customWidth="1"/>
    <col min="10235" max="10235" width="21.44140625" style="19" customWidth="1"/>
    <col min="10236" max="10251" width="9.6640625" style="19"/>
    <col min="10252" max="10253" width="13.44140625" style="19" customWidth="1"/>
    <col min="10254" max="10254" width="9.6640625" style="19"/>
    <col min="10255" max="10255" width="13.88671875" style="19" customWidth="1"/>
    <col min="10256" max="10256" width="10.6640625" style="19" customWidth="1"/>
    <col min="10257" max="10257" width="17.33203125" style="19" customWidth="1"/>
    <col min="10258" max="10259" width="12.6640625" style="19" customWidth="1"/>
    <col min="10260" max="10260" width="11.21875" style="19" customWidth="1"/>
    <col min="10261" max="10261" width="18.33203125" style="19" customWidth="1"/>
    <col min="10262" max="10262" width="12.88671875" style="19" customWidth="1"/>
    <col min="10263" max="10264" width="13.21875" style="19" customWidth="1"/>
    <col min="10265" max="10265" width="10.88671875" style="19" customWidth="1"/>
    <col min="10266" max="10266" width="11.109375" style="19" customWidth="1"/>
    <col min="10267" max="10267" width="15.21875" style="19" customWidth="1"/>
    <col min="10268" max="10268" width="9.6640625" style="19"/>
    <col min="10269" max="10269" width="11" style="19" customWidth="1"/>
    <col min="10270" max="10270" width="10.77734375" style="19" customWidth="1"/>
    <col min="10271" max="10271" width="11.44140625" style="19" customWidth="1"/>
    <col min="10272" max="10272" width="4" style="19" customWidth="1"/>
    <col min="10273" max="10463" width="9.6640625" style="19"/>
    <col min="10464" max="10464" width="6.44140625" style="19" customWidth="1"/>
    <col min="10465" max="10465" width="13.88671875" style="19" customWidth="1"/>
    <col min="10466" max="10466" width="11.88671875" style="19" customWidth="1"/>
    <col min="10467" max="10469" width="9.6640625" style="19"/>
    <col min="10470" max="10470" width="15.44140625" style="19" customWidth="1"/>
    <col min="10471" max="10471" width="16.21875" style="19" customWidth="1"/>
    <col min="10472" max="10483" width="9.6640625" style="19"/>
    <col min="10484" max="10484" width="12" style="19" customWidth="1"/>
    <col min="10485" max="10485" width="12.77734375" style="19" customWidth="1"/>
    <col min="10486" max="10486" width="11.109375" style="19" customWidth="1"/>
    <col min="10487" max="10487" width="12" style="19" customWidth="1"/>
    <col min="10488" max="10488" width="9.6640625" style="19"/>
    <col min="10489" max="10489" width="15.33203125" style="19" customWidth="1"/>
    <col min="10490" max="10490" width="15.21875" style="19" customWidth="1"/>
    <col min="10491" max="10491" width="21.44140625" style="19" customWidth="1"/>
    <col min="10492" max="10507" width="9.6640625" style="19"/>
    <col min="10508" max="10509" width="13.44140625" style="19" customWidth="1"/>
    <col min="10510" max="10510" width="9.6640625" style="19"/>
    <col min="10511" max="10511" width="13.88671875" style="19" customWidth="1"/>
    <col min="10512" max="10512" width="10.6640625" style="19" customWidth="1"/>
    <col min="10513" max="10513" width="17.33203125" style="19" customWidth="1"/>
    <col min="10514" max="10515" width="12.6640625" style="19" customWidth="1"/>
    <col min="10516" max="10516" width="11.21875" style="19" customWidth="1"/>
    <col min="10517" max="10517" width="18.33203125" style="19" customWidth="1"/>
    <col min="10518" max="10518" width="12.88671875" style="19" customWidth="1"/>
    <col min="10519" max="10520" width="13.21875" style="19" customWidth="1"/>
    <col min="10521" max="10521" width="10.88671875" style="19" customWidth="1"/>
    <col min="10522" max="10522" width="11.109375" style="19" customWidth="1"/>
    <col min="10523" max="10523" width="15.21875" style="19" customWidth="1"/>
    <col min="10524" max="10524" width="9.6640625" style="19"/>
    <col min="10525" max="10525" width="11" style="19" customWidth="1"/>
    <col min="10526" max="10526" width="10.77734375" style="19" customWidth="1"/>
    <col min="10527" max="10527" width="11.44140625" style="19" customWidth="1"/>
    <col min="10528" max="10528" width="4" style="19" customWidth="1"/>
    <col min="10529" max="10719" width="9.6640625" style="19"/>
    <col min="10720" max="10720" width="6.44140625" style="19" customWidth="1"/>
    <col min="10721" max="10721" width="13.88671875" style="19" customWidth="1"/>
    <col min="10722" max="10722" width="11.88671875" style="19" customWidth="1"/>
    <col min="10723" max="10725" width="9.6640625" style="19"/>
    <col min="10726" max="10726" width="15.44140625" style="19" customWidth="1"/>
    <col min="10727" max="10727" width="16.21875" style="19" customWidth="1"/>
    <col min="10728" max="10739" width="9.6640625" style="19"/>
    <col min="10740" max="10740" width="12" style="19" customWidth="1"/>
    <col min="10741" max="10741" width="12.77734375" style="19" customWidth="1"/>
    <col min="10742" max="10742" width="11.109375" style="19" customWidth="1"/>
    <col min="10743" max="10743" width="12" style="19" customWidth="1"/>
    <col min="10744" max="10744" width="9.6640625" style="19"/>
    <col min="10745" max="10745" width="15.33203125" style="19" customWidth="1"/>
    <col min="10746" max="10746" width="15.21875" style="19" customWidth="1"/>
    <col min="10747" max="10747" width="21.44140625" style="19" customWidth="1"/>
    <col min="10748" max="10763" width="9.6640625" style="19"/>
    <col min="10764" max="10765" width="13.44140625" style="19" customWidth="1"/>
    <col min="10766" max="10766" width="9.6640625" style="19"/>
    <col min="10767" max="10767" width="13.88671875" style="19" customWidth="1"/>
    <col min="10768" max="10768" width="10.6640625" style="19" customWidth="1"/>
    <col min="10769" max="10769" width="17.33203125" style="19" customWidth="1"/>
    <col min="10770" max="10771" width="12.6640625" style="19" customWidth="1"/>
    <col min="10772" max="10772" width="11.21875" style="19" customWidth="1"/>
    <col min="10773" max="10773" width="18.33203125" style="19" customWidth="1"/>
    <col min="10774" max="10774" width="12.88671875" style="19" customWidth="1"/>
    <col min="10775" max="10776" width="13.21875" style="19" customWidth="1"/>
    <col min="10777" max="10777" width="10.88671875" style="19" customWidth="1"/>
    <col min="10778" max="10778" width="11.109375" style="19" customWidth="1"/>
    <col min="10779" max="10779" width="15.21875" style="19" customWidth="1"/>
    <col min="10780" max="10780" width="9.6640625" style="19"/>
    <col min="10781" max="10781" width="11" style="19" customWidth="1"/>
    <col min="10782" max="10782" width="10.77734375" style="19" customWidth="1"/>
    <col min="10783" max="10783" width="11.44140625" style="19" customWidth="1"/>
    <col min="10784" max="10784" width="4" style="19" customWidth="1"/>
    <col min="10785" max="10975" width="9.6640625" style="19"/>
    <col min="10976" max="10976" width="6.44140625" style="19" customWidth="1"/>
    <col min="10977" max="10977" width="13.88671875" style="19" customWidth="1"/>
    <col min="10978" max="10978" width="11.88671875" style="19" customWidth="1"/>
    <col min="10979" max="10981" width="9.6640625" style="19"/>
    <col min="10982" max="10982" width="15.44140625" style="19" customWidth="1"/>
    <col min="10983" max="10983" width="16.21875" style="19" customWidth="1"/>
    <col min="10984" max="10995" width="9.6640625" style="19"/>
    <col min="10996" max="10996" width="12" style="19" customWidth="1"/>
    <col min="10997" max="10997" width="12.77734375" style="19" customWidth="1"/>
    <col min="10998" max="10998" width="11.109375" style="19" customWidth="1"/>
    <col min="10999" max="10999" width="12" style="19" customWidth="1"/>
    <col min="11000" max="11000" width="9.6640625" style="19"/>
    <col min="11001" max="11001" width="15.33203125" style="19" customWidth="1"/>
    <col min="11002" max="11002" width="15.21875" style="19" customWidth="1"/>
    <col min="11003" max="11003" width="21.44140625" style="19" customWidth="1"/>
    <col min="11004" max="11019" width="9.6640625" style="19"/>
    <col min="11020" max="11021" width="13.44140625" style="19" customWidth="1"/>
    <col min="11022" max="11022" width="9.6640625" style="19"/>
    <col min="11023" max="11023" width="13.88671875" style="19" customWidth="1"/>
    <col min="11024" max="11024" width="10.6640625" style="19" customWidth="1"/>
    <col min="11025" max="11025" width="17.33203125" style="19" customWidth="1"/>
    <col min="11026" max="11027" width="12.6640625" style="19" customWidth="1"/>
    <col min="11028" max="11028" width="11.21875" style="19" customWidth="1"/>
    <col min="11029" max="11029" width="18.33203125" style="19" customWidth="1"/>
    <col min="11030" max="11030" width="12.88671875" style="19" customWidth="1"/>
    <col min="11031" max="11032" width="13.21875" style="19" customWidth="1"/>
    <col min="11033" max="11033" width="10.88671875" style="19" customWidth="1"/>
    <col min="11034" max="11034" width="11.109375" style="19" customWidth="1"/>
    <col min="11035" max="11035" width="15.21875" style="19" customWidth="1"/>
    <col min="11036" max="11036" width="9.6640625" style="19"/>
    <col min="11037" max="11037" width="11" style="19" customWidth="1"/>
    <col min="11038" max="11038" width="10.77734375" style="19" customWidth="1"/>
    <col min="11039" max="11039" width="11.44140625" style="19" customWidth="1"/>
    <col min="11040" max="11040" width="4" style="19" customWidth="1"/>
    <col min="11041" max="11231" width="9.6640625" style="19"/>
    <col min="11232" max="11232" width="6.44140625" style="19" customWidth="1"/>
    <col min="11233" max="11233" width="13.88671875" style="19" customWidth="1"/>
    <col min="11234" max="11234" width="11.88671875" style="19" customWidth="1"/>
    <col min="11235" max="11237" width="9.6640625" style="19"/>
    <col min="11238" max="11238" width="15.44140625" style="19" customWidth="1"/>
    <col min="11239" max="11239" width="16.21875" style="19" customWidth="1"/>
    <col min="11240" max="11251" width="9.6640625" style="19"/>
    <col min="11252" max="11252" width="12" style="19" customWidth="1"/>
    <col min="11253" max="11253" width="12.77734375" style="19" customWidth="1"/>
    <col min="11254" max="11254" width="11.109375" style="19" customWidth="1"/>
    <col min="11255" max="11255" width="12" style="19" customWidth="1"/>
    <col min="11256" max="11256" width="9.6640625" style="19"/>
    <col min="11257" max="11257" width="15.33203125" style="19" customWidth="1"/>
    <col min="11258" max="11258" width="15.21875" style="19" customWidth="1"/>
    <col min="11259" max="11259" width="21.44140625" style="19" customWidth="1"/>
    <col min="11260" max="11275" width="9.6640625" style="19"/>
    <col min="11276" max="11277" width="13.44140625" style="19" customWidth="1"/>
    <col min="11278" max="11278" width="9.6640625" style="19"/>
    <col min="11279" max="11279" width="13.88671875" style="19" customWidth="1"/>
    <col min="11280" max="11280" width="10.6640625" style="19" customWidth="1"/>
    <col min="11281" max="11281" width="17.33203125" style="19" customWidth="1"/>
    <col min="11282" max="11283" width="12.6640625" style="19" customWidth="1"/>
    <col min="11284" max="11284" width="11.21875" style="19" customWidth="1"/>
    <col min="11285" max="11285" width="18.33203125" style="19" customWidth="1"/>
    <col min="11286" max="11286" width="12.88671875" style="19" customWidth="1"/>
    <col min="11287" max="11288" width="13.21875" style="19" customWidth="1"/>
    <col min="11289" max="11289" width="10.88671875" style="19" customWidth="1"/>
    <col min="11290" max="11290" width="11.109375" style="19" customWidth="1"/>
    <col min="11291" max="11291" width="15.21875" style="19" customWidth="1"/>
    <col min="11292" max="11292" width="9.6640625" style="19"/>
    <col min="11293" max="11293" width="11" style="19" customWidth="1"/>
    <col min="11294" max="11294" width="10.77734375" style="19" customWidth="1"/>
    <col min="11295" max="11295" width="11.44140625" style="19" customWidth="1"/>
    <col min="11296" max="11296" width="4" style="19" customWidth="1"/>
    <col min="11297" max="11487" width="9.6640625" style="19"/>
    <col min="11488" max="11488" width="6.44140625" style="19" customWidth="1"/>
    <col min="11489" max="11489" width="13.88671875" style="19" customWidth="1"/>
    <col min="11490" max="11490" width="11.88671875" style="19" customWidth="1"/>
    <col min="11491" max="11493" width="9.6640625" style="19"/>
    <col min="11494" max="11494" width="15.44140625" style="19" customWidth="1"/>
    <col min="11495" max="11495" width="16.21875" style="19" customWidth="1"/>
    <col min="11496" max="11507" width="9.6640625" style="19"/>
    <col min="11508" max="11508" width="12" style="19" customWidth="1"/>
    <col min="11509" max="11509" width="12.77734375" style="19" customWidth="1"/>
    <col min="11510" max="11510" width="11.109375" style="19" customWidth="1"/>
    <col min="11511" max="11511" width="12" style="19" customWidth="1"/>
    <col min="11512" max="11512" width="9.6640625" style="19"/>
    <col min="11513" max="11513" width="15.33203125" style="19" customWidth="1"/>
    <col min="11514" max="11514" width="15.21875" style="19" customWidth="1"/>
    <col min="11515" max="11515" width="21.44140625" style="19" customWidth="1"/>
    <col min="11516" max="11531" width="9.6640625" style="19"/>
    <col min="11532" max="11533" width="13.44140625" style="19" customWidth="1"/>
    <col min="11534" max="11534" width="9.6640625" style="19"/>
    <col min="11535" max="11535" width="13.88671875" style="19" customWidth="1"/>
    <col min="11536" max="11536" width="10.6640625" style="19" customWidth="1"/>
    <col min="11537" max="11537" width="17.33203125" style="19" customWidth="1"/>
    <col min="11538" max="11539" width="12.6640625" style="19" customWidth="1"/>
    <col min="11540" max="11540" width="11.21875" style="19" customWidth="1"/>
    <col min="11541" max="11541" width="18.33203125" style="19" customWidth="1"/>
    <col min="11542" max="11542" width="12.88671875" style="19" customWidth="1"/>
    <col min="11543" max="11544" width="13.21875" style="19" customWidth="1"/>
    <col min="11545" max="11545" width="10.88671875" style="19" customWidth="1"/>
    <col min="11546" max="11546" width="11.109375" style="19" customWidth="1"/>
    <col min="11547" max="11547" width="15.21875" style="19" customWidth="1"/>
    <col min="11548" max="11548" width="9.6640625" style="19"/>
    <col min="11549" max="11549" width="11" style="19" customWidth="1"/>
    <col min="11550" max="11550" width="10.77734375" style="19" customWidth="1"/>
    <col min="11551" max="11551" width="11.44140625" style="19" customWidth="1"/>
    <col min="11552" max="11552" width="4" style="19" customWidth="1"/>
    <col min="11553" max="11743" width="9.6640625" style="19"/>
    <col min="11744" max="11744" width="6.44140625" style="19" customWidth="1"/>
    <col min="11745" max="11745" width="13.88671875" style="19" customWidth="1"/>
    <col min="11746" max="11746" width="11.88671875" style="19" customWidth="1"/>
    <col min="11747" max="11749" width="9.6640625" style="19"/>
    <col min="11750" max="11750" width="15.44140625" style="19" customWidth="1"/>
    <col min="11751" max="11751" width="16.21875" style="19" customWidth="1"/>
    <col min="11752" max="11763" width="9.6640625" style="19"/>
    <col min="11764" max="11764" width="12" style="19" customWidth="1"/>
    <col min="11765" max="11765" width="12.77734375" style="19" customWidth="1"/>
    <col min="11766" max="11766" width="11.109375" style="19" customWidth="1"/>
    <col min="11767" max="11767" width="12" style="19" customWidth="1"/>
    <col min="11768" max="11768" width="9.6640625" style="19"/>
    <col min="11769" max="11769" width="15.33203125" style="19" customWidth="1"/>
    <col min="11770" max="11770" width="15.21875" style="19" customWidth="1"/>
    <col min="11771" max="11771" width="21.44140625" style="19" customWidth="1"/>
    <col min="11772" max="11787" width="9.6640625" style="19"/>
    <col min="11788" max="11789" width="13.44140625" style="19" customWidth="1"/>
    <col min="11790" max="11790" width="9.6640625" style="19"/>
    <col min="11791" max="11791" width="13.88671875" style="19" customWidth="1"/>
    <col min="11792" max="11792" width="10.6640625" style="19" customWidth="1"/>
    <col min="11793" max="11793" width="17.33203125" style="19" customWidth="1"/>
    <col min="11794" max="11795" width="12.6640625" style="19" customWidth="1"/>
    <col min="11796" max="11796" width="11.21875" style="19" customWidth="1"/>
    <col min="11797" max="11797" width="18.33203125" style="19" customWidth="1"/>
    <col min="11798" max="11798" width="12.88671875" style="19" customWidth="1"/>
    <col min="11799" max="11800" width="13.21875" style="19" customWidth="1"/>
    <col min="11801" max="11801" width="10.88671875" style="19" customWidth="1"/>
    <col min="11802" max="11802" width="11.109375" style="19" customWidth="1"/>
    <col min="11803" max="11803" width="15.21875" style="19" customWidth="1"/>
    <col min="11804" max="11804" width="9.6640625" style="19"/>
    <col min="11805" max="11805" width="11" style="19" customWidth="1"/>
    <col min="11806" max="11806" width="10.77734375" style="19" customWidth="1"/>
    <col min="11807" max="11807" width="11.44140625" style="19" customWidth="1"/>
    <col min="11808" max="11808" width="4" style="19" customWidth="1"/>
    <col min="11809" max="11999" width="9.6640625" style="19"/>
    <col min="12000" max="12000" width="6.44140625" style="19" customWidth="1"/>
    <col min="12001" max="12001" width="13.88671875" style="19" customWidth="1"/>
    <col min="12002" max="12002" width="11.88671875" style="19" customWidth="1"/>
    <col min="12003" max="12005" width="9.6640625" style="19"/>
    <col min="12006" max="12006" width="15.44140625" style="19" customWidth="1"/>
    <col min="12007" max="12007" width="16.21875" style="19" customWidth="1"/>
    <col min="12008" max="12019" width="9.6640625" style="19"/>
    <col min="12020" max="12020" width="12" style="19" customWidth="1"/>
    <col min="12021" max="12021" width="12.77734375" style="19" customWidth="1"/>
    <col min="12022" max="12022" width="11.109375" style="19" customWidth="1"/>
    <col min="12023" max="12023" width="12" style="19" customWidth="1"/>
    <col min="12024" max="12024" width="9.6640625" style="19"/>
    <col min="12025" max="12025" width="15.33203125" style="19" customWidth="1"/>
    <col min="12026" max="12026" width="15.21875" style="19" customWidth="1"/>
    <col min="12027" max="12027" width="21.44140625" style="19" customWidth="1"/>
    <col min="12028" max="12043" width="9.6640625" style="19"/>
    <col min="12044" max="12045" width="13.44140625" style="19" customWidth="1"/>
    <col min="12046" max="12046" width="9.6640625" style="19"/>
    <col min="12047" max="12047" width="13.88671875" style="19" customWidth="1"/>
    <col min="12048" max="12048" width="10.6640625" style="19" customWidth="1"/>
    <col min="12049" max="12049" width="17.33203125" style="19" customWidth="1"/>
    <col min="12050" max="12051" width="12.6640625" style="19" customWidth="1"/>
    <col min="12052" max="12052" width="11.21875" style="19" customWidth="1"/>
    <col min="12053" max="12053" width="18.33203125" style="19" customWidth="1"/>
    <col min="12054" max="12054" width="12.88671875" style="19" customWidth="1"/>
    <col min="12055" max="12056" width="13.21875" style="19" customWidth="1"/>
    <col min="12057" max="12057" width="10.88671875" style="19" customWidth="1"/>
    <col min="12058" max="12058" width="11.109375" style="19" customWidth="1"/>
    <col min="12059" max="12059" width="15.21875" style="19" customWidth="1"/>
    <col min="12060" max="12060" width="9.6640625" style="19"/>
    <col min="12061" max="12061" width="11" style="19" customWidth="1"/>
    <col min="12062" max="12062" width="10.77734375" style="19" customWidth="1"/>
    <col min="12063" max="12063" width="11.44140625" style="19" customWidth="1"/>
    <col min="12064" max="12064" width="4" style="19" customWidth="1"/>
    <col min="12065" max="12255" width="9.6640625" style="19"/>
    <col min="12256" max="12256" width="6.44140625" style="19" customWidth="1"/>
    <col min="12257" max="12257" width="13.88671875" style="19" customWidth="1"/>
    <col min="12258" max="12258" width="11.88671875" style="19" customWidth="1"/>
    <col min="12259" max="12261" width="9.6640625" style="19"/>
    <col min="12262" max="12262" width="15.44140625" style="19" customWidth="1"/>
    <col min="12263" max="12263" width="16.21875" style="19" customWidth="1"/>
    <col min="12264" max="12275" width="9.6640625" style="19"/>
    <col min="12276" max="12276" width="12" style="19" customWidth="1"/>
    <col min="12277" max="12277" width="12.77734375" style="19" customWidth="1"/>
    <col min="12278" max="12278" width="11.109375" style="19" customWidth="1"/>
    <col min="12279" max="12279" width="12" style="19" customWidth="1"/>
    <col min="12280" max="12280" width="9.6640625" style="19"/>
    <col min="12281" max="12281" width="15.33203125" style="19" customWidth="1"/>
    <col min="12282" max="12282" width="15.21875" style="19" customWidth="1"/>
    <col min="12283" max="12283" width="21.44140625" style="19" customWidth="1"/>
    <col min="12284" max="12299" width="9.6640625" style="19"/>
    <col min="12300" max="12301" width="13.44140625" style="19" customWidth="1"/>
    <col min="12302" max="12302" width="9.6640625" style="19"/>
    <col min="12303" max="12303" width="13.88671875" style="19" customWidth="1"/>
    <col min="12304" max="12304" width="10.6640625" style="19" customWidth="1"/>
    <col min="12305" max="12305" width="17.33203125" style="19" customWidth="1"/>
    <col min="12306" max="12307" width="12.6640625" style="19" customWidth="1"/>
    <col min="12308" max="12308" width="11.21875" style="19" customWidth="1"/>
    <col min="12309" max="12309" width="18.33203125" style="19" customWidth="1"/>
    <col min="12310" max="12310" width="12.88671875" style="19" customWidth="1"/>
    <col min="12311" max="12312" width="13.21875" style="19" customWidth="1"/>
    <col min="12313" max="12313" width="10.88671875" style="19" customWidth="1"/>
    <col min="12314" max="12314" width="11.109375" style="19" customWidth="1"/>
    <col min="12315" max="12315" width="15.21875" style="19" customWidth="1"/>
    <col min="12316" max="12316" width="9.6640625" style="19"/>
    <col min="12317" max="12317" width="11" style="19" customWidth="1"/>
    <col min="12318" max="12318" width="10.77734375" style="19" customWidth="1"/>
    <col min="12319" max="12319" width="11.44140625" style="19" customWidth="1"/>
    <col min="12320" max="12320" width="4" style="19" customWidth="1"/>
    <col min="12321" max="12511" width="9.6640625" style="19"/>
    <col min="12512" max="12512" width="6.44140625" style="19" customWidth="1"/>
    <col min="12513" max="12513" width="13.88671875" style="19" customWidth="1"/>
    <col min="12514" max="12514" width="11.88671875" style="19" customWidth="1"/>
    <col min="12515" max="12517" width="9.6640625" style="19"/>
    <col min="12518" max="12518" width="15.44140625" style="19" customWidth="1"/>
    <col min="12519" max="12519" width="16.21875" style="19" customWidth="1"/>
    <col min="12520" max="12531" width="9.6640625" style="19"/>
    <col min="12532" max="12532" width="12" style="19" customWidth="1"/>
    <col min="12533" max="12533" width="12.77734375" style="19" customWidth="1"/>
    <col min="12534" max="12534" width="11.109375" style="19" customWidth="1"/>
    <col min="12535" max="12535" width="12" style="19" customWidth="1"/>
    <col min="12536" max="12536" width="9.6640625" style="19"/>
    <col min="12537" max="12537" width="15.33203125" style="19" customWidth="1"/>
    <col min="12538" max="12538" width="15.21875" style="19" customWidth="1"/>
    <col min="12539" max="12539" width="21.44140625" style="19" customWidth="1"/>
    <col min="12540" max="12555" width="9.6640625" style="19"/>
    <col min="12556" max="12557" width="13.44140625" style="19" customWidth="1"/>
    <col min="12558" max="12558" width="9.6640625" style="19"/>
    <col min="12559" max="12559" width="13.88671875" style="19" customWidth="1"/>
    <col min="12560" max="12560" width="10.6640625" style="19" customWidth="1"/>
    <col min="12561" max="12561" width="17.33203125" style="19" customWidth="1"/>
    <col min="12562" max="12563" width="12.6640625" style="19" customWidth="1"/>
    <col min="12564" max="12564" width="11.21875" style="19" customWidth="1"/>
    <col min="12565" max="12565" width="18.33203125" style="19" customWidth="1"/>
    <col min="12566" max="12566" width="12.88671875" style="19" customWidth="1"/>
    <col min="12567" max="12568" width="13.21875" style="19" customWidth="1"/>
    <col min="12569" max="12569" width="10.88671875" style="19" customWidth="1"/>
    <col min="12570" max="12570" width="11.109375" style="19" customWidth="1"/>
    <col min="12571" max="12571" width="15.21875" style="19" customWidth="1"/>
    <col min="12572" max="12572" width="9.6640625" style="19"/>
    <col min="12573" max="12573" width="11" style="19" customWidth="1"/>
    <col min="12574" max="12574" width="10.77734375" style="19" customWidth="1"/>
    <col min="12575" max="12575" width="11.44140625" style="19" customWidth="1"/>
    <col min="12576" max="12576" width="4" style="19" customWidth="1"/>
    <col min="12577" max="12767" width="9.6640625" style="19"/>
    <col min="12768" max="12768" width="6.44140625" style="19" customWidth="1"/>
    <col min="12769" max="12769" width="13.88671875" style="19" customWidth="1"/>
    <col min="12770" max="12770" width="11.88671875" style="19" customWidth="1"/>
    <col min="12771" max="12773" width="9.6640625" style="19"/>
    <col min="12774" max="12774" width="15.44140625" style="19" customWidth="1"/>
    <col min="12775" max="12775" width="16.21875" style="19" customWidth="1"/>
    <col min="12776" max="12787" width="9.6640625" style="19"/>
    <col min="12788" max="12788" width="12" style="19" customWidth="1"/>
    <col min="12789" max="12789" width="12.77734375" style="19" customWidth="1"/>
    <col min="12790" max="12790" width="11.109375" style="19" customWidth="1"/>
    <col min="12791" max="12791" width="12" style="19" customWidth="1"/>
    <col min="12792" max="12792" width="9.6640625" style="19"/>
    <col min="12793" max="12793" width="15.33203125" style="19" customWidth="1"/>
    <col min="12794" max="12794" width="15.21875" style="19" customWidth="1"/>
    <col min="12795" max="12795" width="21.44140625" style="19" customWidth="1"/>
    <col min="12796" max="12811" width="9.6640625" style="19"/>
    <col min="12812" max="12813" width="13.44140625" style="19" customWidth="1"/>
    <col min="12814" max="12814" width="9.6640625" style="19"/>
    <col min="12815" max="12815" width="13.88671875" style="19" customWidth="1"/>
    <col min="12816" max="12816" width="10.6640625" style="19" customWidth="1"/>
    <col min="12817" max="12817" width="17.33203125" style="19" customWidth="1"/>
    <col min="12818" max="12819" width="12.6640625" style="19" customWidth="1"/>
    <col min="12820" max="12820" width="11.21875" style="19" customWidth="1"/>
    <col min="12821" max="12821" width="18.33203125" style="19" customWidth="1"/>
    <col min="12822" max="12822" width="12.88671875" style="19" customWidth="1"/>
    <col min="12823" max="12824" width="13.21875" style="19" customWidth="1"/>
    <col min="12825" max="12825" width="10.88671875" style="19" customWidth="1"/>
    <col min="12826" max="12826" width="11.109375" style="19" customWidth="1"/>
    <col min="12827" max="12827" width="15.21875" style="19" customWidth="1"/>
    <col min="12828" max="12828" width="9.6640625" style="19"/>
    <col min="12829" max="12829" width="11" style="19" customWidth="1"/>
    <col min="12830" max="12830" width="10.77734375" style="19" customWidth="1"/>
    <col min="12831" max="12831" width="11.44140625" style="19" customWidth="1"/>
    <col min="12832" max="12832" width="4" style="19" customWidth="1"/>
    <col min="12833" max="13023" width="9.6640625" style="19"/>
    <col min="13024" max="13024" width="6.44140625" style="19" customWidth="1"/>
    <col min="13025" max="13025" width="13.88671875" style="19" customWidth="1"/>
    <col min="13026" max="13026" width="11.88671875" style="19" customWidth="1"/>
    <col min="13027" max="13029" width="9.6640625" style="19"/>
    <col min="13030" max="13030" width="15.44140625" style="19" customWidth="1"/>
    <col min="13031" max="13031" width="16.21875" style="19" customWidth="1"/>
    <col min="13032" max="13043" width="9.6640625" style="19"/>
    <col min="13044" max="13044" width="12" style="19" customWidth="1"/>
    <col min="13045" max="13045" width="12.77734375" style="19" customWidth="1"/>
    <col min="13046" max="13046" width="11.109375" style="19" customWidth="1"/>
    <col min="13047" max="13047" width="12" style="19" customWidth="1"/>
    <col min="13048" max="13048" width="9.6640625" style="19"/>
    <col min="13049" max="13049" width="15.33203125" style="19" customWidth="1"/>
    <col min="13050" max="13050" width="15.21875" style="19" customWidth="1"/>
    <col min="13051" max="13051" width="21.44140625" style="19" customWidth="1"/>
    <col min="13052" max="13067" width="9.6640625" style="19"/>
    <col min="13068" max="13069" width="13.44140625" style="19" customWidth="1"/>
    <col min="13070" max="13070" width="9.6640625" style="19"/>
    <col min="13071" max="13071" width="13.88671875" style="19" customWidth="1"/>
    <col min="13072" max="13072" width="10.6640625" style="19" customWidth="1"/>
    <col min="13073" max="13073" width="17.33203125" style="19" customWidth="1"/>
    <col min="13074" max="13075" width="12.6640625" style="19" customWidth="1"/>
    <col min="13076" max="13076" width="11.21875" style="19" customWidth="1"/>
    <col min="13077" max="13077" width="18.33203125" style="19" customWidth="1"/>
    <col min="13078" max="13078" width="12.88671875" style="19" customWidth="1"/>
    <col min="13079" max="13080" width="13.21875" style="19" customWidth="1"/>
    <col min="13081" max="13081" width="10.88671875" style="19" customWidth="1"/>
    <col min="13082" max="13082" width="11.109375" style="19" customWidth="1"/>
    <col min="13083" max="13083" width="15.21875" style="19" customWidth="1"/>
    <col min="13084" max="13084" width="9.6640625" style="19"/>
    <col min="13085" max="13085" width="11" style="19" customWidth="1"/>
    <col min="13086" max="13086" width="10.77734375" style="19" customWidth="1"/>
    <col min="13087" max="13087" width="11.44140625" style="19" customWidth="1"/>
    <col min="13088" max="13088" width="4" style="19" customWidth="1"/>
    <col min="13089" max="13279" width="9.6640625" style="19"/>
    <col min="13280" max="13280" width="6.44140625" style="19" customWidth="1"/>
    <col min="13281" max="13281" width="13.88671875" style="19" customWidth="1"/>
    <col min="13282" max="13282" width="11.88671875" style="19" customWidth="1"/>
    <col min="13283" max="13285" width="9.6640625" style="19"/>
    <col min="13286" max="13286" width="15.44140625" style="19" customWidth="1"/>
    <col min="13287" max="13287" width="16.21875" style="19" customWidth="1"/>
    <col min="13288" max="13299" width="9.6640625" style="19"/>
    <col min="13300" max="13300" width="12" style="19" customWidth="1"/>
    <col min="13301" max="13301" width="12.77734375" style="19" customWidth="1"/>
    <col min="13302" max="13302" width="11.109375" style="19" customWidth="1"/>
    <col min="13303" max="13303" width="12" style="19" customWidth="1"/>
    <col min="13304" max="13304" width="9.6640625" style="19"/>
    <col min="13305" max="13305" width="15.33203125" style="19" customWidth="1"/>
    <col min="13306" max="13306" width="15.21875" style="19" customWidth="1"/>
    <col min="13307" max="13307" width="21.44140625" style="19" customWidth="1"/>
    <col min="13308" max="13323" width="9.6640625" style="19"/>
    <col min="13324" max="13325" width="13.44140625" style="19" customWidth="1"/>
    <col min="13326" max="13326" width="9.6640625" style="19"/>
    <col min="13327" max="13327" width="13.88671875" style="19" customWidth="1"/>
    <col min="13328" max="13328" width="10.6640625" style="19" customWidth="1"/>
    <col min="13329" max="13329" width="17.33203125" style="19" customWidth="1"/>
    <col min="13330" max="13331" width="12.6640625" style="19" customWidth="1"/>
    <col min="13332" max="13332" width="11.21875" style="19" customWidth="1"/>
    <col min="13333" max="13333" width="18.33203125" style="19" customWidth="1"/>
    <col min="13334" max="13334" width="12.88671875" style="19" customWidth="1"/>
    <col min="13335" max="13336" width="13.21875" style="19" customWidth="1"/>
    <col min="13337" max="13337" width="10.88671875" style="19" customWidth="1"/>
    <col min="13338" max="13338" width="11.109375" style="19" customWidth="1"/>
    <col min="13339" max="13339" width="15.21875" style="19" customWidth="1"/>
    <col min="13340" max="13340" width="9.6640625" style="19"/>
    <col min="13341" max="13341" width="11" style="19" customWidth="1"/>
    <col min="13342" max="13342" width="10.77734375" style="19" customWidth="1"/>
    <col min="13343" max="13343" width="11.44140625" style="19" customWidth="1"/>
    <col min="13344" max="13344" width="4" style="19" customWidth="1"/>
    <col min="13345" max="13535" width="9.6640625" style="19"/>
    <col min="13536" max="13536" width="6.44140625" style="19" customWidth="1"/>
    <col min="13537" max="13537" width="13.88671875" style="19" customWidth="1"/>
    <col min="13538" max="13538" width="11.88671875" style="19" customWidth="1"/>
    <col min="13539" max="13541" width="9.6640625" style="19"/>
    <col min="13542" max="13542" width="15.44140625" style="19" customWidth="1"/>
    <col min="13543" max="13543" width="16.21875" style="19" customWidth="1"/>
    <col min="13544" max="13555" width="9.6640625" style="19"/>
    <col min="13556" max="13556" width="12" style="19" customWidth="1"/>
    <col min="13557" max="13557" width="12.77734375" style="19" customWidth="1"/>
    <col min="13558" max="13558" width="11.109375" style="19" customWidth="1"/>
    <col min="13559" max="13559" width="12" style="19" customWidth="1"/>
    <col min="13560" max="13560" width="9.6640625" style="19"/>
    <col min="13561" max="13561" width="15.33203125" style="19" customWidth="1"/>
    <col min="13562" max="13562" width="15.21875" style="19" customWidth="1"/>
    <col min="13563" max="13563" width="21.44140625" style="19" customWidth="1"/>
    <col min="13564" max="13579" width="9.6640625" style="19"/>
    <col min="13580" max="13581" width="13.44140625" style="19" customWidth="1"/>
    <col min="13582" max="13582" width="9.6640625" style="19"/>
    <col min="13583" max="13583" width="13.88671875" style="19" customWidth="1"/>
    <col min="13584" max="13584" width="10.6640625" style="19" customWidth="1"/>
    <col min="13585" max="13585" width="17.33203125" style="19" customWidth="1"/>
    <col min="13586" max="13587" width="12.6640625" style="19" customWidth="1"/>
    <col min="13588" max="13588" width="11.21875" style="19" customWidth="1"/>
    <col min="13589" max="13589" width="18.33203125" style="19" customWidth="1"/>
    <col min="13590" max="13590" width="12.88671875" style="19" customWidth="1"/>
    <col min="13591" max="13592" width="13.21875" style="19" customWidth="1"/>
    <col min="13593" max="13593" width="10.88671875" style="19" customWidth="1"/>
    <col min="13594" max="13594" width="11.109375" style="19" customWidth="1"/>
    <col min="13595" max="13595" width="15.21875" style="19" customWidth="1"/>
    <col min="13596" max="13596" width="9.6640625" style="19"/>
    <col min="13597" max="13597" width="11" style="19" customWidth="1"/>
    <col min="13598" max="13598" width="10.77734375" style="19" customWidth="1"/>
    <col min="13599" max="13599" width="11.44140625" style="19" customWidth="1"/>
    <col min="13600" max="13600" width="4" style="19" customWidth="1"/>
    <col min="13601" max="13791" width="9.6640625" style="19"/>
    <col min="13792" max="13792" width="6.44140625" style="19" customWidth="1"/>
    <col min="13793" max="13793" width="13.88671875" style="19" customWidth="1"/>
    <col min="13794" max="13794" width="11.88671875" style="19" customWidth="1"/>
    <col min="13795" max="13797" width="9.6640625" style="19"/>
    <col min="13798" max="13798" width="15.44140625" style="19" customWidth="1"/>
    <col min="13799" max="13799" width="16.21875" style="19" customWidth="1"/>
    <col min="13800" max="13811" width="9.6640625" style="19"/>
    <col min="13812" max="13812" width="12" style="19" customWidth="1"/>
    <col min="13813" max="13813" width="12.77734375" style="19" customWidth="1"/>
    <col min="13814" max="13814" width="11.109375" style="19" customWidth="1"/>
    <col min="13815" max="13815" width="12" style="19" customWidth="1"/>
    <col min="13816" max="13816" width="9.6640625" style="19"/>
    <col min="13817" max="13817" width="15.33203125" style="19" customWidth="1"/>
    <col min="13818" max="13818" width="15.21875" style="19" customWidth="1"/>
    <col min="13819" max="13819" width="21.44140625" style="19" customWidth="1"/>
    <col min="13820" max="13835" width="9.6640625" style="19"/>
    <col min="13836" max="13837" width="13.44140625" style="19" customWidth="1"/>
    <col min="13838" max="13838" width="9.6640625" style="19"/>
    <col min="13839" max="13839" width="13.88671875" style="19" customWidth="1"/>
    <col min="13840" max="13840" width="10.6640625" style="19" customWidth="1"/>
    <col min="13841" max="13841" width="17.33203125" style="19" customWidth="1"/>
    <col min="13842" max="13843" width="12.6640625" style="19" customWidth="1"/>
    <col min="13844" max="13844" width="11.21875" style="19" customWidth="1"/>
    <col min="13845" max="13845" width="18.33203125" style="19" customWidth="1"/>
    <col min="13846" max="13846" width="12.88671875" style="19" customWidth="1"/>
    <col min="13847" max="13848" width="13.21875" style="19" customWidth="1"/>
    <col min="13849" max="13849" width="10.88671875" style="19" customWidth="1"/>
    <col min="13850" max="13850" width="11.109375" style="19" customWidth="1"/>
    <col min="13851" max="13851" width="15.21875" style="19" customWidth="1"/>
    <col min="13852" max="13852" width="9.6640625" style="19"/>
    <col min="13853" max="13853" width="11" style="19" customWidth="1"/>
    <col min="13854" max="13854" width="10.77734375" style="19" customWidth="1"/>
    <col min="13855" max="13855" width="11.44140625" style="19" customWidth="1"/>
    <col min="13856" max="13856" width="4" style="19" customWidth="1"/>
    <col min="13857" max="14047" width="9.6640625" style="19"/>
    <col min="14048" max="14048" width="6.44140625" style="19" customWidth="1"/>
    <col min="14049" max="14049" width="13.88671875" style="19" customWidth="1"/>
    <col min="14050" max="14050" width="11.88671875" style="19" customWidth="1"/>
    <col min="14051" max="14053" width="9.6640625" style="19"/>
    <col min="14054" max="14054" width="15.44140625" style="19" customWidth="1"/>
    <col min="14055" max="14055" width="16.21875" style="19" customWidth="1"/>
    <col min="14056" max="14067" width="9.6640625" style="19"/>
    <col min="14068" max="14068" width="12" style="19" customWidth="1"/>
    <col min="14069" max="14069" width="12.77734375" style="19" customWidth="1"/>
    <col min="14070" max="14070" width="11.109375" style="19" customWidth="1"/>
    <col min="14071" max="14071" width="12" style="19" customWidth="1"/>
    <col min="14072" max="14072" width="9.6640625" style="19"/>
    <col min="14073" max="14073" width="15.33203125" style="19" customWidth="1"/>
    <col min="14074" max="14074" width="15.21875" style="19" customWidth="1"/>
    <col min="14075" max="14075" width="21.44140625" style="19" customWidth="1"/>
    <col min="14076" max="14091" width="9.6640625" style="19"/>
    <col min="14092" max="14093" width="13.44140625" style="19" customWidth="1"/>
    <col min="14094" max="14094" width="9.6640625" style="19"/>
    <col min="14095" max="14095" width="13.88671875" style="19" customWidth="1"/>
    <col min="14096" max="14096" width="10.6640625" style="19" customWidth="1"/>
    <col min="14097" max="14097" width="17.33203125" style="19" customWidth="1"/>
    <col min="14098" max="14099" width="12.6640625" style="19" customWidth="1"/>
    <col min="14100" max="14100" width="11.21875" style="19" customWidth="1"/>
    <col min="14101" max="14101" width="18.33203125" style="19" customWidth="1"/>
    <col min="14102" max="14102" width="12.88671875" style="19" customWidth="1"/>
    <col min="14103" max="14104" width="13.21875" style="19" customWidth="1"/>
    <col min="14105" max="14105" width="10.88671875" style="19" customWidth="1"/>
    <col min="14106" max="14106" width="11.109375" style="19" customWidth="1"/>
    <col min="14107" max="14107" width="15.21875" style="19" customWidth="1"/>
    <col min="14108" max="14108" width="9.6640625" style="19"/>
    <col min="14109" max="14109" width="11" style="19" customWidth="1"/>
    <col min="14110" max="14110" width="10.77734375" style="19" customWidth="1"/>
    <col min="14111" max="14111" width="11.44140625" style="19" customWidth="1"/>
    <col min="14112" max="14112" width="4" style="19" customWidth="1"/>
    <col min="14113" max="14303" width="9.6640625" style="19"/>
    <col min="14304" max="14304" width="6.44140625" style="19" customWidth="1"/>
    <col min="14305" max="14305" width="13.88671875" style="19" customWidth="1"/>
    <col min="14306" max="14306" width="11.88671875" style="19" customWidth="1"/>
    <col min="14307" max="14309" width="9.6640625" style="19"/>
    <col min="14310" max="14310" width="15.44140625" style="19" customWidth="1"/>
    <col min="14311" max="14311" width="16.21875" style="19" customWidth="1"/>
    <col min="14312" max="14323" width="9.6640625" style="19"/>
    <col min="14324" max="14324" width="12" style="19" customWidth="1"/>
    <col min="14325" max="14325" width="12.77734375" style="19" customWidth="1"/>
    <col min="14326" max="14326" width="11.109375" style="19" customWidth="1"/>
    <col min="14327" max="14327" width="12" style="19" customWidth="1"/>
    <col min="14328" max="14328" width="9.6640625" style="19"/>
    <col min="14329" max="14329" width="15.33203125" style="19" customWidth="1"/>
    <col min="14330" max="14330" width="15.21875" style="19" customWidth="1"/>
    <col min="14331" max="14331" width="21.44140625" style="19" customWidth="1"/>
    <col min="14332" max="14347" width="9.6640625" style="19"/>
    <col min="14348" max="14349" width="13.44140625" style="19" customWidth="1"/>
    <col min="14350" max="14350" width="9.6640625" style="19"/>
    <col min="14351" max="14351" width="13.88671875" style="19" customWidth="1"/>
    <col min="14352" max="14352" width="10.6640625" style="19" customWidth="1"/>
    <col min="14353" max="14353" width="17.33203125" style="19" customWidth="1"/>
    <col min="14354" max="14355" width="12.6640625" style="19" customWidth="1"/>
    <col min="14356" max="14356" width="11.21875" style="19" customWidth="1"/>
    <col min="14357" max="14357" width="18.33203125" style="19" customWidth="1"/>
    <col min="14358" max="14358" width="12.88671875" style="19" customWidth="1"/>
    <col min="14359" max="14360" width="13.21875" style="19" customWidth="1"/>
    <col min="14361" max="14361" width="10.88671875" style="19" customWidth="1"/>
    <col min="14362" max="14362" width="11.109375" style="19" customWidth="1"/>
    <col min="14363" max="14363" width="15.21875" style="19" customWidth="1"/>
    <col min="14364" max="14364" width="9.6640625" style="19"/>
    <col min="14365" max="14365" width="11" style="19" customWidth="1"/>
    <col min="14366" max="14366" width="10.77734375" style="19" customWidth="1"/>
    <col min="14367" max="14367" width="11.44140625" style="19" customWidth="1"/>
    <col min="14368" max="14368" width="4" style="19" customWidth="1"/>
    <col min="14369" max="14559" width="9.6640625" style="19"/>
    <col min="14560" max="14560" width="6.44140625" style="19" customWidth="1"/>
    <col min="14561" max="14561" width="13.88671875" style="19" customWidth="1"/>
    <col min="14562" max="14562" width="11.88671875" style="19" customWidth="1"/>
    <col min="14563" max="14565" width="9.6640625" style="19"/>
    <col min="14566" max="14566" width="15.44140625" style="19" customWidth="1"/>
    <col min="14567" max="14567" width="16.21875" style="19" customWidth="1"/>
    <col min="14568" max="14579" width="9.6640625" style="19"/>
    <col min="14580" max="14580" width="12" style="19" customWidth="1"/>
    <col min="14581" max="14581" width="12.77734375" style="19" customWidth="1"/>
    <col min="14582" max="14582" width="11.109375" style="19" customWidth="1"/>
    <col min="14583" max="14583" width="12" style="19" customWidth="1"/>
    <col min="14584" max="14584" width="9.6640625" style="19"/>
    <col min="14585" max="14585" width="15.33203125" style="19" customWidth="1"/>
    <col min="14586" max="14586" width="15.21875" style="19" customWidth="1"/>
    <col min="14587" max="14587" width="21.44140625" style="19" customWidth="1"/>
    <col min="14588" max="14603" width="9.6640625" style="19"/>
    <col min="14604" max="14605" width="13.44140625" style="19" customWidth="1"/>
    <col min="14606" max="14606" width="9.6640625" style="19"/>
    <col min="14607" max="14607" width="13.88671875" style="19" customWidth="1"/>
    <col min="14608" max="14608" width="10.6640625" style="19" customWidth="1"/>
    <col min="14609" max="14609" width="17.33203125" style="19" customWidth="1"/>
    <col min="14610" max="14611" width="12.6640625" style="19" customWidth="1"/>
    <col min="14612" max="14612" width="11.21875" style="19" customWidth="1"/>
    <col min="14613" max="14613" width="18.33203125" style="19" customWidth="1"/>
    <col min="14614" max="14614" width="12.88671875" style="19" customWidth="1"/>
    <col min="14615" max="14616" width="13.21875" style="19" customWidth="1"/>
    <col min="14617" max="14617" width="10.88671875" style="19" customWidth="1"/>
    <col min="14618" max="14618" width="11.109375" style="19" customWidth="1"/>
    <col min="14619" max="14619" width="15.21875" style="19" customWidth="1"/>
    <col min="14620" max="14620" width="9.6640625" style="19"/>
    <col min="14621" max="14621" width="11" style="19" customWidth="1"/>
    <col min="14622" max="14622" width="10.77734375" style="19" customWidth="1"/>
    <col min="14623" max="14623" width="11.44140625" style="19" customWidth="1"/>
    <col min="14624" max="14624" width="4" style="19" customWidth="1"/>
    <col min="14625" max="14815" width="9.6640625" style="19"/>
    <col min="14816" max="14816" width="6.44140625" style="19" customWidth="1"/>
    <col min="14817" max="14817" width="13.88671875" style="19" customWidth="1"/>
    <col min="14818" max="14818" width="11.88671875" style="19" customWidth="1"/>
    <col min="14819" max="14821" width="9.6640625" style="19"/>
    <col min="14822" max="14822" width="15.44140625" style="19" customWidth="1"/>
    <col min="14823" max="14823" width="16.21875" style="19" customWidth="1"/>
    <col min="14824" max="14835" width="9.6640625" style="19"/>
    <col min="14836" max="14836" width="12" style="19" customWidth="1"/>
    <col min="14837" max="14837" width="12.77734375" style="19" customWidth="1"/>
    <col min="14838" max="14838" width="11.109375" style="19" customWidth="1"/>
    <col min="14839" max="14839" width="12" style="19" customWidth="1"/>
    <col min="14840" max="14840" width="9.6640625" style="19"/>
    <col min="14841" max="14841" width="15.33203125" style="19" customWidth="1"/>
    <col min="14842" max="14842" width="15.21875" style="19" customWidth="1"/>
    <col min="14843" max="14843" width="21.44140625" style="19" customWidth="1"/>
    <col min="14844" max="14859" width="9.6640625" style="19"/>
    <col min="14860" max="14861" width="13.44140625" style="19" customWidth="1"/>
    <col min="14862" max="14862" width="9.6640625" style="19"/>
    <col min="14863" max="14863" width="13.88671875" style="19" customWidth="1"/>
    <col min="14864" max="14864" width="10.6640625" style="19" customWidth="1"/>
    <col min="14865" max="14865" width="17.33203125" style="19" customWidth="1"/>
    <col min="14866" max="14867" width="12.6640625" style="19" customWidth="1"/>
    <col min="14868" max="14868" width="11.21875" style="19" customWidth="1"/>
    <col min="14869" max="14869" width="18.33203125" style="19" customWidth="1"/>
    <col min="14870" max="14870" width="12.88671875" style="19" customWidth="1"/>
    <col min="14871" max="14872" width="13.21875" style="19" customWidth="1"/>
    <col min="14873" max="14873" width="10.88671875" style="19" customWidth="1"/>
    <col min="14874" max="14874" width="11.109375" style="19" customWidth="1"/>
    <col min="14875" max="14875" width="15.21875" style="19" customWidth="1"/>
    <col min="14876" max="14876" width="9.6640625" style="19"/>
    <col min="14877" max="14877" width="11" style="19" customWidth="1"/>
    <col min="14878" max="14878" width="10.77734375" style="19" customWidth="1"/>
    <col min="14879" max="14879" width="11.44140625" style="19" customWidth="1"/>
    <col min="14880" max="14880" width="4" style="19" customWidth="1"/>
    <col min="14881" max="15071" width="9.6640625" style="19"/>
    <col min="15072" max="15072" width="6.44140625" style="19" customWidth="1"/>
    <col min="15073" max="15073" width="13.88671875" style="19" customWidth="1"/>
    <col min="15074" max="15074" width="11.88671875" style="19" customWidth="1"/>
    <col min="15075" max="15077" width="9.6640625" style="19"/>
    <col min="15078" max="15078" width="15.44140625" style="19" customWidth="1"/>
    <col min="15079" max="15079" width="16.21875" style="19" customWidth="1"/>
    <col min="15080" max="15091" width="9.6640625" style="19"/>
    <col min="15092" max="15092" width="12" style="19" customWidth="1"/>
    <col min="15093" max="15093" width="12.77734375" style="19" customWidth="1"/>
    <col min="15094" max="15094" width="11.109375" style="19" customWidth="1"/>
    <col min="15095" max="15095" width="12" style="19" customWidth="1"/>
    <col min="15096" max="15096" width="9.6640625" style="19"/>
    <col min="15097" max="15097" width="15.33203125" style="19" customWidth="1"/>
    <col min="15098" max="15098" width="15.21875" style="19" customWidth="1"/>
    <col min="15099" max="15099" width="21.44140625" style="19" customWidth="1"/>
    <col min="15100" max="15115" width="9.6640625" style="19"/>
    <col min="15116" max="15117" width="13.44140625" style="19" customWidth="1"/>
    <col min="15118" max="15118" width="9.6640625" style="19"/>
    <col min="15119" max="15119" width="13.88671875" style="19" customWidth="1"/>
    <col min="15120" max="15120" width="10.6640625" style="19" customWidth="1"/>
    <col min="15121" max="15121" width="17.33203125" style="19" customWidth="1"/>
    <col min="15122" max="15123" width="12.6640625" style="19" customWidth="1"/>
    <col min="15124" max="15124" width="11.21875" style="19" customWidth="1"/>
    <col min="15125" max="15125" width="18.33203125" style="19" customWidth="1"/>
    <col min="15126" max="15126" width="12.88671875" style="19" customWidth="1"/>
    <col min="15127" max="15128" width="13.21875" style="19" customWidth="1"/>
    <col min="15129" max="15129" width="10.88671875" style="19" customWidth="1"/>
    <col min="15130" max="15130" width="11.109375" style="19" customWidth="1"/>
    <col min="15131" max="15131" width="15.21875" style="19" customWidth="1"/>
    <col min="15132" max="15132" width="9.6640625" style="19"/>
    <col min="15133" max="15133" width="11" style="19" customWidth="1"/>
    <col min="15134" max="15134" width="10.77734375" style="19" customWidth="1"/>
    <col min="15135" max="15135" width="11.44140625" style="19" customWidth="1"/>
    <col min="15136" max="15136" width="4" style="19" customWidth="1"/>
    <col min="15137" max="15327" width="9.6640625" style="19"/>
    <col min="15328" max="15328" width="6.44140625" style="19" customWidth="1"/>
    <col min="15329" max="15329" width="13.88671875" style="19" customWidth="1"/>
    <col min="15330" max="15330" width="11.88671875" style="19" customWidth="1"/>
    <col min="15331" max="15333" width="9.6640625" style="19"/>
    <col min="15334" max="15334" width="15.44140625" style="19" customWidth="1"/>
    <col min="15335" max="15335" width="16.21875" style="19" customWidth="1"/>
    <col min="15336" max="15347" width="9.6640625" style="19"/>
    <col min="15348" max="15348" width="12" style="19" customWidth="1"/>
    <col min="15349" max="15349" width="12.77734375" style="19" customWidth="1"/>
    <col min="15350" max="15350" width="11.109375" style="19" customWidth="1"/>
    <col min="15351" max="15351" width="12" style="19" customWidth="1"/>
    <col min="15352" max="15352" width="9.6640625" style="19"/>
    <col min="15353" max="15353" width="15.33203125" style="19" customWidth="1"/>
    <col min="15354" max="15354" width="15.21875" style="19" customWidth="1"/>
    <col min="15355" max="15355" width="21.44140625" style="19" customWidth="1"/>
    <col min="15356" max="15371" width="9.6640625" style="19"/>
    <col min="15372" max="15373" width="13.44140625" style="19" customWidth="1"/>
    <col min="15374" max="15374" width="9.6640625" style="19"/>
    <col min="15375" max="15375" width="13.88671875" style="19" customWidth="1"/>
    <col min="15376" max="15376" width="10.6640625" style="19" customWidth="1"/>
    <col min="15377" max="15377" width="17.33203125" style="19" customWidth="1"/>
    <col min="15378" max="15379" width="12.6640625" style="19" customWidth="1"/>
    <col min="15380" max="15380" width="11.21875" style="19" customWidth="1"/>
    <col min="15381" max="15381" width="18.33203125" style="19" customWidth="1"/>
    <col min="15382" max="15382" width="12.88671875" style="19" customWidth="1"/>
    <col min="15383" max="15384" width="13.21875" style="19" customWidth="1"/>
    <col min="15385" max="15385" width="10.88671875" style="19" customWidth="1"/>
    <col min="15386" max="15386" width="11.109375" style="19" customWidth="1"/>
    <col min="15387" max="15387" width="15.21875" style="19" customWidth="1"/>
    <col min="15388" max="15388" width="9.6640625" style="19"/>
    <col min="15389" max="15389" width="11" style="19" customWidth="1"/>
    <col min="15390" max="15390" width="10.77734375" style="19" customWidth="1"/>
    <col min="15391" max="15391" width="11.44140625" style="19" customWidth="1"/>
    <col min="15392" max="15392" width="4" style="19" customWidth="1"/>
    <col min="15393" max="15583" width="9.6640625" style="19"/>
    <col min="15584" max="15584" width="6.44140625" style="19" customWidth="1"/>
    <col min="15585" max="15585" width="13.88671875" style="19" customWidth="1"/>
    <col min="15586" max="15586" width="11.88671875" style="19" customWidth="1"/>
    <col min="15587" max="15589" width="9.6640625" style="19"/>
    <col min="15590" max="15590" width="15.44140625" style="19" customWidth="1"/>
    <col min="15591" max="15591" width="16.21875" style="19" customWidth="1"/>
    <col min="15592" max="15603" width="9.6640625" style="19"/>
    <col min="15604" max="15604" width="12" style="19" customWidth="1"/>
    <col min="15605" max="15605" width="12.77734375" style="19" customWidth="1"/>
    <col min="15606" max="15606" width="11.109375" style="19" customWidth="1"/>
    <col min="15607" max="15607" width="12" style="19" customWidth="1"/>
    <col min="15608" max="15608" width="9.6640625" style="19"/>
    <col min="15609" max="15609" width="15.33203125" style="19" customWidth="1"/>
    <col min="15610" max="15610" width="15.21875" style="19" customWidth="1"/>
    <col min="15611" max="15611" width="21.44140625" style="19" customWidth="1"/>
    <col min="15612" max="15627" width="9.6640625" style="19"/>
    <col min="15628" max="15629" width="13.44140625" style="19" customWidth="1"/>
    <col min="15630" max="15630" width="9.6640625" style="19"/>
    <col min="15631" max="15631" width="13.88671875" style="19" customWidth="1"/>
    <col min="15632" max="15632" width="10.6640625" style="19" customWidth="1"/>
    <col min="15633" max="15633" width="17.33203125" style="19" customWidth="1"/>
    <col min="15634" max="15635" width="12.6640625" style="19" customWidth="1"/>
    <col min="15636" max="15636" width="11.21875" style="19" customWidth="1"/>
    <col min="15637" max="15637" width="18.33203125" style="19" customWidth="1"/>
    <col min="15638" max="15638" width="12.88671875" style="19" customWidth="1"/>
    <col min="15639" max="15640" width="13.21875" style="19" customWidth="1"/>
    <col min="15641" max="15641" width="10.88671875" style="19" customWidth="1"/>
    <col min="15642" max="15642" width="11.109375" style="19" customWidth="1"/>
    <col min="15643" max="15643" width="15.21875" style="19" customWidth="1"/>
    <col min="15644" max="15644" width="9.6640625" style="19"/>
    <col min="15645" max="15645" width="11" style="19" customWidth="1"/>
    <col min="15646" max="15646" width="10.77734375" style="19" customWidth="1"/>
    <col min="15647" max="15647" width="11.44140625" style="19" customWidth="1"/>
    <col min="15648" max="15648" width="4" style="19" customWidth="1"/>
    <col min="15649" max="15839" width="9.6640625" style="19"/>
    <col min="15840" max="15840" width="6.44140625" style="19" customWidth="1"/>
    <col min="15841" max="15841" width="13.88671875" style="19" customWidth="1"/>
    <col min="15842" max="15842" width="11.88671875" style="19" customWidth="1"/>
    <col min="15843" max="15845" width="9.6640625" style="19"/>
    <col min="15846" max="15846" width="15.44140625" style="19" customWidth="1"/>
    <col min="15847" max="15847" width="16.21875" style="19" customWidth="1"/>
    <col min="15848" max="15859" width="9.6640625" style="19"/>
    <col min="15860" max="15860" width="12" style="19" customWidth="1"/>
    <col min="15861" max="15861" width="12.77734375" style="19" customWidth="1"/>
    <col min="15862" max="15862" width="11.109375" style="19" customWidth="1"/>
    <col min="15863" max="15863" width="12" style="19" customWidth="1"/>
    <col min="15864" max="15864" width="9.6640625" style="19"/>
    <col min="15865" max="15865" width="15.33203125" style="19" customWidth="1"/>
    <col min="15866" max="15866" width="15.21875" style="19" customWidth="1"/>
    <col min="15867" max="15867" width="21.44140625" style="19" customWidth="1"/>
    <col min="15868" max="15883" width="9.6640625" style="19"/>
    <col min="15884" max="15885" width="13.44140625" style="19" customWidth="1"/>
    <col min="15886" max="15886" width="9.6640625" style="19"/>
    <col min="15887" max="15887" width="13.88671875" style="19" customWidth="1"/>
    <col min="15888" max="15888" width="10.6640625" style="19" customWidth="1"/>
    <col min="15889" max="15889" width="17.33203125" style="19" customWidth="1"/>
    <col min="15890" max="15891" width="12.6640625" style="19" customWidth="1"/>
    <col min="15892" max="15892" width="11.21875" style="19" customWidth="1"/>
    <col min="15893" max="15893" width="18.33203125" style="19" customWidth="1"/>
    <col min="15894" max="15894" width="12.88671875" style="19" customWidth="1"/>
    <col min="15895" max="15896" width="13.21875" style="19" customWidth="1"/>
    <col min="15897" max="15897" width="10.88671875" style="19" customWidth="1"/>
    <col min="15898" max="15898" width="11.109375" style="19" customWidth="1"/>
    <col min="15899" max="15899" width="15.21875" style="19" customWidth="1"/>
    <col min="15900" max="15900" width="9.6640625" style="19"/>
    <col min="15901" max="15901" width="11" style="19" customWidth="1"/>
    <col min="15902" max="15902" width="10.77734375" style="19" customWidth="1"/>
    <col min="15903" max="15903" width="11.44140625" style="19" customWidth="1"/>
    <col min="15904" max="15904" width="4" style="19" customWidth="1"/>
    <col min="15905" max="16095" width="9.6640625" style="19"/>
    <col min="16096" max="16096" width="6.44140625" style="19" customWidth="1"/>
    <col min="16097" max="16097" width="13.88671875" style="19" customWidth="1"/>
    <col min="16098" max="16098" width="11.88671875" style="19" customWidth="1"/>
    <col min="16099" max="16101" width="9.6640625" style="19"/>
    <col min="16102" max="16102" width="15.44140625" style="19" customWidth="1"/>
    <col min="16103" max="16103" width="16.21875" style="19" customWidth="1"/>
    <col min="16104" max="16115" width="9.6640625" style="19"/>
    <col min="16116" max="16116" width="12" style="19" customWidth="1"/>
    <col min="16117" max="16117" width="12.77734375" style="19" customWidth="1"/>
    <col min="16118" max="16118" width="11.109375" style="19" customWidth="1"/>
    <col min="16119" max="16119" width="12" style="19" customWidth="1"/>
    <col min="16120" max="16120" width="9.6640625" style="19"/>
    <col min="16121" max="16121" width="15.33203125" style="19" customWidth="1"/>
    <col min="16122" max="16122" width="15.21875" style="19" customWidth="1"/>
    <col min="16123" max="16123" width="21.44140625" style="19" customWidth="1"/>
    <col min="16124" max="16139" width="9.6640625" style="19"/>
    <col min="16140" max="16141" width="13.44140625" style="19" customWidth="1"/>
    <col min="16142" max="16142" width="9.6640625" style="19"/>
    <col min="16143" max="16143" width="13.88671875" style="19" customWidth="1"/>
    <col min="16144" max="16144" width="10.6640625" style="19" customWidth="1"/>
    <col min="16145" max="16145" width="17.33203125" style="19" customWidth="1"/>
    <col min="16146" max="16147" width="12.6640625" style="19" customWidth="1"/>
    <col min="16148" max="16148" width="11.21875" style="19" customWidth="1"/>
    <col min="16149" max="16149" width="18.33203125" style="19" customWidth="1"/>
    <col min="16150" max="16150" width="12.88671875" style="19" customWidth="1"/>
    <col min="16151" max="16152" width="13.21875" style="19" customWidth="1"/>
    <col min="16153" max="16153" width="10.88671875" style="19" customWidth="1"/>
    <col min="16154" max="16154" width="11.109375" style="19" customWidth="1"/>
    <col min="16155" max="16155" width="15.21875" style="19" customWidth="1"/>
    <col min="16156" max="16156" width="9.6640625" style="19"/>
    <col min="16157" max="16157" width="11" style="19" customWidth="1"/>
    <col min="16158" max="16158" width="10.77734375" style="19" customWidth="1"/>
    <col min="16159" max="16159" width="11.44140625" style="19" customWidth="1"/>
    <col min="16160" max="16160" width="4" style="19" customWidth="1"/>
    <col min="16161" max="16384" width="9.6640625" style="19"/>
  </cols>
  <sheetData>
    <row r="1" spans="1:44" ht="13.2" x14ac:dyDescent="0.2">
      <c r="A1" s="18" t="s">
        <v>52</v>
      </c>
    </row>
    <row r="2" spans="1:44" x14ac:dyDescent="0.2">
      <c r="C2" s="21" t="s">
        <v>53</v>
      </c>
    </row>
    <row r="3" spans="1:44" s="20" customFormat="1" x14ac:dyDescent="0.2">
      <c r="A3" s="22"/>
      <c r="B3" s="23" t="s">
        <v>54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</row>
    <row r="4" spans="1:44" s="20" customFormat="1" x14ac:dyDescent="0.2">
      <c r="A4" s="22"/>
      <c r="B4" s="26" t="s">
        <v>55</v>
      </c>
      <c r="C4" s="24" t="s">
        <v>72</v>
      </c>
      <c r="D4" s="24" t="s">
        <v>72</v>
      </c>
      <c r="E4" s="24" t="s">
        <v>56</v>
      </c>
      <c r="F4" s="24" t="s">
        <v>56</v>
      </c>
      <c r="G4" s="24" t="s">
        <v>56</v>
      </c>
      <c r="H4" s="24" t="s">
        <v>56</v>
      </c>
      <c r="I4" s="24" t="s">
        <v>56</v>
      </c>
      <c r="J4" s="24" t="s">
        <v>56</v>
      </c>
      <c r="K4" s="24" t="s">
        <v>56</v>
      </c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</row>
    <row r="5" spans="1:44" s="20" customFormat="1" x14ac:dyDescent="0.2">
      <c r="A5" s="22"/>
      <c r="B5" s="23" t="s">
        <v>57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</row>
    <row r="6" spans="1:44" s="20" customFormat="1" x14ac:dyDescent="0.2">
      <c r="A6" s="22"/>
      <c r="B6" s="23" t="s">
        <v>58</v>
      </c>
      <c r="C6" s="24"/>
      <c r="D6" s="24"/>
      <c r="E6" s="24"/>
      <c r="F6" s="24"/>
      <c r="G6" s="24"/>
      <c r="H6" s="24"/>
      <c r="I6" s="24"/>
      <c r="J6" s="24"/>
      <c r="K6" s="28" t="s">
        <v>111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</row>
    <row r="7" spans="1:44" s="50" customFormat="1" ht="10.199999999999999" x14ac:dyDescent="0.2">
      <c r="A7" s="45"/>
      <c r="B7" s="46" t="s">
        <v>59</v>
      </c>
      <c r="C7" s="40" t="s">
        <v>8</v>
      </c>
      <c r="D7" s="40" t="s">
        <v>84</v>
      </c>
      <c r="E7" s="40" t="s">
        <v>107</v>
      </c>
      <c r="F7" s="40" t="s">
        <v>108</v>
      </c>
      <c r="G7" s="40" t="s">
        <v>85</v>
      </c>
      <c r="H7" s="40" t="s">
        <v>86</v>
      </c>
      <c r="I7" s="40" t="s">
        <v>87</v>
      </c>
      <c r="J7" s="40" t="s">
        <v>11</v>
      </c>
      <c r="K7" s="40" t="s">
        <v>110</v>
      </c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7"/>
      <c r="AE7" s="47"/>
      <c r="AF7" s="48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</row>
    <row r="8" spans="1:44" x14ac:dyDescent="0.2">
      <c r="A8" s="30" t="s">
        <v>63</v>
      </c>
      <c r="B8" s="31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</row>
    <row r="9" spans="1:44" x14ac:dyDescent="0.2">
      <c r="A9" s="33" t="s">
        <v>109</v>
      </c>
      <c r="B9" s="31"/>
      <c r="C9" s="34">
        <v>3.1372549019607842E-3</v>
      </c>
      <c r="D9" s="34">
        <v>9.3137254901960783E-3</v>
      </c>
      <c r="E9" s="34">
        <v>3.9583333333333332E-4</v>
      </c>
      <c r="F9" s="34">
        <v>2E-3</v>
      </c>
      <c r="G9" s="34">
        <v>6.4000000000000005E-4</v>
      </c>
      <c r="H9" s="34">
        <v>6.9999999999999999E-4</v>
      </c>
      <c r="I9" s="34">
        <v>3.2000000000000002E-3</v>
      </c>
      <c r="J9" s="34">
        <v>6.0000000000000001E-3</v>
      </c>
      <c r="K9" s="34">
        <v>0.14000000000000001</v>
      </c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B193"/>
  <sheetViews>
    <sheetView zoomScale="60" zoomScaleNormal="6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41" sqref="D41"/>
    </sheetView>
  </sheetViews>
  <sheetFormatPr defaultRowHeight="14.4" x14ac:dyDescent="0.3"/>
  <cols>
    <col min="1" max="1" width="42.33203125" style="4" customWidth="1"/>
    <col min="2" max="2" width="8.77734375" style="13" customWidth="1"/>
    <col min="3" max="3" width="14.77734375" customWidth="1"/>
    <col min="4" max="4" width="37.5546875" customWidth="1"/>
    <col min="5" max="5" width="19.33203125" customWidth="1"/>
    <col min="6" max="6" width="9.6640625" style="13" customWidth="1"/>
    <col min="7" max="7" width="14.77734375" customWidth="1"/>
    <col min="8" max="8" width="22.33203125" customWidth="1"/>
    <col min="9" max="9" width="19.33203125" customWidth="1"/>
    <col min="10" max="10" width="14.77734375" customWidth="1"/>
    <col min="11" max="11" width="22.33203125" customWidth="1"/>
    <col min="12" max="12" width="19.33203125" customWidth="1"/>
    <col min="13" max="13" width="14.77734375" bestFit="1" customWidth="1"/>
    <col min="14" max="14" width="14.21875" customWidth="1"/>
    <col min="15" max="15" width="13.77734375" customWidth="1"/>
    <col min="16" max="16" width="14.77734375" bestFit="1" customWidth="1"/>
    <col min="17" max="17" width="15.109375" customWidth="1"/>
    <col min="18" max="18" width="14.33203125" customWidth="1"/>
    <col min="19" max="19" width="13.88671875" customWidth="1"/>
    <col min="20" max="20" width="13.109375" customWidth="1"/>
    <col min="21" max="21" width="12.6640625" customWidth="1"/>
    <col min="22" max="22" width="12" bestFit="1" customWidth="1"/>
    <col min="23" max="23" width="21.6640625" bestFit="1" customWidth="1"/>
    <col min="24" max="24" width="19.33203125" customWidth="1"/>
    <col min="25" max="25" width="13.33203125" customWidth="1"/>
    <col min="26" max="26" width="19.109375" customWidth="1"/>
    <col min="27" max="27" width="19.33203125" customWidth="1"/>
  </cols>
  <sheetData>
    <row r="2" spans="1:27" s="5" customFormat="1" ht="15.6" customHeight="1" x14ac:dyDescent="0.3">
      <c r="A2" s="10"/>
      <c r="B2" s="80" t="s">
        <v>1</v>
      </c>
      <c r="C2" s="79" t="s">
        <v>46</v>
      </c>
      <c r="D2" s="79"/>
      <c r="E2" s="79"/>
      <c r="F2" s="80" t="s">
        <v>1</v>
      </c>
      <c r="G2" s="79" t="s">
        <v>47</v>
      </c>
      <c r="H2" s="79"/>
      <c r="I2" s="79"/>
      <c r="J2" s="79" t="s">
        <v>48</v>
      </c>
      <c r="K2" s="79"/>
      <c r="L2" s="79"/>
      <c r="M2" s="79" t="s">
        <v>51</v>
      </c>
      <c r="N2" s="79"/>
      <c r="O2" s="79"/>
      <c r="P2" s="79" t="s">
        <v>41</v>
      </c>
      <c r="Q2" s="79"/>
      <c r="R2" s="79"/>
      <c r="S2" s="79" t="s">
        <v>22</v>
      </c>
      <c r="T2" s="79"/>
      <c r="U2" s="79"/>
      <c r="V2" s="79" t="s">
        <v>23</v>
      </c>
      <c r="W2" s="79"/>
      <c r="X2" s="79"/>
      <c r="Y2" s="79" t="s">
        <v>24</v>
      </c>
      <c r="Z2" s="79"/>
      <c r="AA2" s="79"/>
    </row>
    <row r="3" spans="1:27" s="5" customFormat="1" ht="15.6" x14ac:dyDescent="0.3">
      <c r="A3" s="11" t="s">
        <v>0</v>
      </c>
      <c r="B3" s="80"/>
      <c r="C3" s="6" t="s">
        <v>2</v>
      </c>
      <c r="D3" s="7" t="s">
        <v>10</v>
      </c>
      <c r="E3" s="7" t="s">
        <v>71</v>
      </c>
      <c r="F3" s="80"/>
      <c r="G3" s="6" t="s">
        <v>2</v>
      </c>
      <c r="H3" s="7" t="s">
        <v>10</v>
      </c>
      <c r="I3" s="7" t="s">
        <v>71</v>
      </c>
      <c r="J3" s="6" t="s">
        <v>2</v>
      </c>
      <c r="K3" s="7" t="s">
        <v>10</v>
      </c>
      <c r="L3" s="7" t="s">
        <v>71</v>
      </c>
      <c r="M3" s="6" t="s">
        <v>2</v>
      </c>
      <c r="N3" s="7" t="s">
        <v>10</v>
      </c>
      <c r="O3" s="7" t="s">
        <v>71</v>
      </c>
      <c r="P3" s="6" t="s">
        <v>2</v>
      </c>
      <c r="Q3" s="7" t="s">
        <v>10</v>
      </c>
      <c r="R3" s="7" t="s">
        <v>71</v>
      </c>
      <c r="S3" s="6" t="s">
        <v>2</v>
      </c>
      <c r="T3" s="7" t="s">
        <v>10</v>
      </c>
      <c r="U3" s="7" t="s">
        <v>71</v>
      </c>
      <c r="V3" s="6" t="s">
        <v>2</v>
      </c>
      <c r="W3" s="7" t="s">
        <v>10</v>
      </c>
      <c r="X3" s="7" t="s">
        <v>71</v>
      </c>
      <c r="Y3" s="6" t="s">
        <v>2</v>
      </c>
      <c r="Z3" s="7" t="s">
        <v>10</v>
      </c>
      <c r="AA3" s="7" t="s">
        <v>71</v>
      </c>
    </row>
    <row r="4" spans="1:27" s="3" customFormat="1" ht="18.600000000000001" customHeight="1" x14ac:dyDescent="0.3">
      <c r="A4" s="9" t="s">
        <v>15</v>
      </c>
      <c r="B4" s="9" t="s">
        <v>13</v>
      </c>
      <c r="C4" s="12"/>
      <c r="D4" s="12"/>
      <c r="E4" s="36" t="str">
        <f>IFERROR(D4/C4,"")</f>
        <v/>
      </c>
      <c r="F4" s="9" t="s">
        <v>13</v>
      </c>
      <c r="G4" s="12"/>
      <c r="H4" s="12"/>
      <c r="I4" s="36" t="str">
        <f>IFERROR(H4/G4,"")</f>
        <v/>
      </c>
      <c r="J4" s="12"/>
      <c r="K4" s="12"/>
      <c r="L4" s="36" t="str">
        <f>IFERROR(K4/J4,"")</f>
        <v/>
      </c>
      <c r="M4" s="12">
        <v>61139</v>
      </c>
      <c r="N4" s="12">
        <v>1200</v>
      </c>
      <c r="O4" s="36">
        <f>IFERROR(N4/M4,"")</f>
        <v>1.9627406401805721E-2</v>
      </c>
      <c r="P4" s="12">
        <v>43719</v>
      </c>
      <c r="Q4" s="12">
        <v>680</v>
      </c>
      <c r="R4" s="36">
        <f>IFERROR(Q4/P4,"")</f>
        <v>1.5553878176536516E-2</v>
      </c>
      <c r="S4" s="12">
        <v>43537</v>
      </c>
      <c r="T4" s="12">
        <v>657</v>
      </c>
      <c r="U4" s="36">
        <f>IFERROR(T4/S4,"")</f>
        <v>1.5090612582401176E-2</v>
      </c>
      <c r="V4" s="12">
        <v>46753</v>
      </c>
      <c r="W4" s="12">
        <v>712</v>
      </c>
      <c r="X4" s="36">
        <f>IFERROR(W4/V4,"")</f>
        <v>1.5228969264004449E-2</v>
      </c>
      <c r="Y4" s="12">
        <v>81633</v>
      </c>
      <c r="Z4" s="12">
        <v>1203</v>
      </c>
      <c r="AA4" s="36">
        <f>IFERROR(Z4/Y4,"")</f>
        <v>1.4736687369078681E-2</v>
      </c>
    </row>
    <row r="5" spans="1:27" s="3" customFormat="1" x14ac:dyDescent="0.3">
      <c r="A5" s="9" t="s">
        <v>11</v>
      </c>
      <c r="B5" s="9" t="s">
        <v>13</v>
      </c>
      <c r="C5" s="12"/>
      <c r="D5" s="12"/>
      <c r="E5" s="36" t="str">
        <f t="shared" ref="E5:E31" si="0">IFERROR(D5/C5,"")</f>
        <v/>
      </c>
      <c r="F5" s="9" t="s">
        <v>13</v>
      </c>
      <c r="G5" s="12"/>
      <c r="H5" s="12"/>
      <c r="I5" s="36" t="str">
        <f t="shared" ref="I5:I31" si="1">IFERROR(H5/G5,"")</f>
        <v/>
      </c>
      <c r="J5" s="12"/>
      <c r="K5" s="12"/>
      <c r="L5" s="36" t="str">
        <f t="shared" ref="L5:L31" si="2">IFERROR(K5/J5,"")</f>
        <v/>
      </c>
      <c r="M5" s="12">
        <v>3002792</v>
      </c>
      <c r="N5" s="12">
        <v>2404</v>
      </c>
      <c r="O5" s="36">
        <f t="shared" ref="O5:O31" si="3">IFERROR(N5/M5,"")</f>
        <v>8.0058825253297595E-4</v>
      </c>
      <c r="P5" s="12">
        <v>740706</v>
      </c>
      <c r="Q5" s="12">
        <v>1162</v>
      </c>
      <c r="R5" s="36">
        <f t="shared" ref="R5:R31" si="4">IFERROR(Q5/P5,"")</f>
        <v>1.5687735754806901E-3</v>
      </c>
      <c r="S5" s="12">
        <v>706056</v>
      </c>
      <c r="T5" s="12">
        <v>1199</v>
      </c>
      <c r="U5" s="36">
        <f t="shared" ref="U5:U31" si="5">IFERROR(T5/S5,"")</f>
        <v>1.6981655845995217E-3</v>
      </c>
      <c r="V5" s="12">
        <v>3442542</v>
      </c>
      <c r="W5" s="12">
        <v>5507</v>
      </c>
      <c r="X5" s="36">
        <f t="shared" ref="X5:X31" si="6">IFERROR(W5/V5,"")</f>
        <v>1.5996899965200135E-3</v>
      </c>
      <c r="Y5" s="12">
        <v>4113582</v>
      </c>
      <c r="Z5" s="12">
        <v>6757</v>
      </c>
      <c r="AA5" s="36">
        <f t="shared" ref="AA5:AA31" si="7">IFERROR(Z5/Y5,"")</f>
        <v>1.6426073431865464E-3</v>
      </c>
    </row>
    <row r="6" spans="1:27" s="3" customFormat="1" ht="15" x14ac:dyDescent="0.3">
      <c r="A6" s="9" t="s">
        <v>25</v>
      </c>
      <c r="B6" s="9" t="s">
        <v>13</v>
      </c>
      <c r="C6" s="12"/>
      <c r="D6" s="12"/>
      <c r="E6" s="36" t="str">
        <f t="shared" si="0"/>
        <v/>
      </c>
      <c r="F6" s="9" t="s">
        <v>13</v>
      </c>
      <c r="G6" s="12"/>
      <c r="H6" s="12"/>
      <c r="I6" s="36" t="str">
        <f t="shared" si="1"/>
        <v/>
      </c>
      <c r="J6" s="12"/>
      <c r="K6" s="12"/>
      <c r="L6" s="36" t="str">
        <f t="shared" si="2"/>
        <v/>
      </c>
      <c r="M6" s="12">
        <f>64506+37466</f>
        <v>101972</v>
      </c>
      <c r="N6" s="12">
        <f>720+484</f>
        <v>1204</v>
      </c>
      <c r="O6" s="36">
        <f t="shared" si="3"/>
        <v>1.1807162750558977E-2</v>
      </c>
      <c r="P6" s="12">
        <v>160904</v>
      </c>
      <c r="Q6" s="12">
        <v>948</v>
      </c>
      <c r="R6" s="36">
        <f t="shared" si="4"/>
        <v>5.8917118281708349E-3</v>
      </c>
      <c r="S6" s="12">
        <v>99515</v>
      </c>
      <c r="T6" s="12">
        <v>1003</v>
      </c>
      <c r="U6" s="36">
        <f t="shared" si="5"/>
        <v>1.0078882580515499E-2</v>
      </c>
      <c r="V6" s="12">
        <v>89325</v>
      </c>
      <c r="W6" s="12">
        <v>913</v>
      </c>
      <c r="X6" s="36">
        <f t="shared" si="6"/>
        <v>1.0221102714805485E-2</v>
      </c>
      <c r="Y6" s="12">
        <v>108640</v>
      </c>
      <c r="Z6" s="12">
        <v>1328</v>
      </c>
      <c r="AA6" s="36">
        <f t="shared" si="7"/>
        <v>1.2223858615611193E-2</v>
      </c>
    </row>
    <row r="7" spans="1:27" s="3" customFormat="1" x14ac:dyDescent="0.3">
      <c r="A7" s="9" t="s">
        <v>26</v>
      </c>
      <c r="B7" s="9" t="s">
        <v>13</v>
      </c>
      <c r="C7" s="12"/>
      <c r="D7" s="12"/>
      <c r="E7" s="36" t="str">
        <f t="shared" si="0"/>
        <v/>
      </c>
      <c r="F7" s="9" t="s">
        <v>13</v>
      </c>
      <c r="G7" s="12"/>
      <c r="H7" s="12"/>
      <c r="I7" s="36" t="str">
        <f t="shared" si="1"/>
        <v/>
      </c>
      <c r="J7" s="12"/>
      <c r="K7" s="12"/>
      <c r="L7" s="36" t="str">
        <f t="shared" si="2"/>
        <v/>
      </c>
      <c r="M7" s="12">
        <v>77005</v>
      </c>
      <c r="N7" s="12">
        <v>569</v>
      </c>
      <c r="O7" s="36">
        <f t="shared" si="3"/>
        <v>7.3891305759366272E-3</v>
      </c>
      <c r="P7" s="12">
        <v>65344</v>
      </c>
      <c r="Q7" s="12">
        <v>551</v>
      </c>
      <c r="R7" s="36">
        <f t="shared" si="4"/>
        <v>8.4322967678746325E-3</v>
      </c>
      <c r="S7" s="12">
        <v>73599</v>
      </c>
      <c r="T7" s="12">
        <v>891</v>
      </c>
      <c r="U7" s="36">
        <f t="shared" si="5"/>
        <v>1.2106142746504707E-2</v>
      </c>
      <c r="V7" s="12">
        <v>75419</v>
      </c>
      <c r="W7" s="12">
        <v>632</v>
      </c>
      <c r="X7" s="36">
        <f t="shared" si="6"/>
        <v>8.3798512311221308E-3</v>
      </c>
      <c r="Y7" s="12">
        <v>177736</v>
      </c>
      <c r="Z7" s="12">
        <v>1242</v>
      </c>
      <c r="AA7" s="36">
        <f t="shared" si="7"/>
        <v>6.987892154656344E-3</v>
      </c>
    </row>
    <row r="8" spans="1:27" s="3" customFormat="1" x14ac:dyDescent="0.3">
      <c r="A8" s="9" t="s">
        <v>16</v>
      </c>
      <c r="B8" s="9" t="s">
        <v>13</v>
      </c>
      <c r="C8" s="12"/>
      <c r="D8" s="12"/>
      <c r="E8" s="36" t="str">
        <f t="shared" si="0"/>
        <v/>
      </c>
      <c r="F8" s="9" t="s">
        <v>13</v>
      </c>
      <c r="G8" s="12"/>
      <c r="H8" s="12"/>
      <c r="I8" s="36" t="str">
        <f t="shared" si="1"/>
        <v/>
      </c>
      <c r="J8" s="12"/>
      <c r="K8" s="12"/>
      <c r="L8" s="36" t="str">
        <f t="shared" si="2"/>
        <v/>
      </c>
      <c r="M8" s="12">
        <v>2168023</v>
      </c>
      <c r="N8" s="12">
        <v>12136</v>
      </c>
      <c r="O8" s="36">
        <f t="shared" si="3"/>
        <v>5.597726592383937E-3</v>
      </c>
      <c r="P8" s="12">
        <v>2334975</v>
      </c>
      <c r="Q8" s="12">
        <v>13178</v>
      </c>
      <c r="R8" s="36">
        <f t="shared" si="4"/>
        <v>5.6437435090311459E-3</v>
      </c>
      <c r="S8" s="12">
        <v>1997333</v>
      </c>
      <c r="T8" s="12">
        <v>11292</v>
      </c>
      <c r="U8" s="36">
        <f t="shared" si="5"/>
        <v>5.6535389942488305E-3</v>
      </c>
      <c r="V8" s="12">
        <v>1031423</v>
      </c>
      <c r="W8" s="12">
        <v>5672</v>
      </c>
      <c r="X8" s="36">
        <f t="shared" si="6"/>
        <v>5.4991986798820659E-3</v>
      </c>
      <c r="Y8" s="12">
        <v>2523017</v>
      </c>
      <c r="Z8" s="12">
        <v>13766</v>
      </c>
      <c r="AA8" s="36">
        <f t="shared" si="7"/>
        <v>5.456166169312375E-3</v>
      </c>
    </row>
    <row r="9" spans="1:27" s="3" customFormat="1" x14ac:dyDescent="0.3">
      <c r="A9" s="9" t="s">
        <v>8</v>
      </c>
      <c r="B9" s="9" t="s">
        <v>13</v>
      </c>
      <c r="C9" s="12"/>
      <c r="D9" s="12"/>
      <c r="E9" s="36" t="str">
        <f t="shared" si="0"/>
        <v/>
      </c>
      <c r="F9" s="9" t="s">
        <v>13</v>
      </c>
      <c r="G9" s="12"/>
      <c r="H9" s="12"/>
      <c r="I9" s="36" t="str">
        <f t="shared" si="1"/>
        <v/>
      </c>
      <c r="J9" s="12"/>
      <c r="K9" s="12"/>
      <c r="L9" s="36" t="str">
        <f t="shared" si="2"/>
        <v/>
      </c>
      <c r="M9" s="12">
        <v>4095572</v>
      </c>
      <c r="N9" s="12">
        <v>1530</v>
      </c>
      <c r="O9" s="36">
        <f t="shared" si="3"/>
        <v>3.7357419183449832E-4</v>
      </c>
      <c r="P9" s="12">
        <v>2517910</v>
      </c>
      <c r="Q9" s="12">
        <v>862</v>
      </c>
      <c r="R9" s="36">
        <f t="shared" si="4"/>
        <v>3.4234742306118966E-4</v>
      </c>
      <c r="S9" s="12">
        <v>4669554</v>
      </c>
      <c r="T9" s="12">
        <v>1823</v>
      </c>
      <c r="U9" s="36">
        <f t="shared" si="5"/>
        <v>3.904013102750284E-4</v>
      </c>
      <c r="V9" s="12">
        <v>6881350</v>
      </c>
      <c r="W9" s="12">
        <v>2773</v>
      </c>
      <c r="X9" s="36">
        <f t="shared" si="6"/>
        <v>4.0297325379467689E-4</v>
      </c>
      <c r="Y9" s="12"/>
      <c r="Z9" s="12">
        <v>3446</v>
      </c>
      <c r="AA9" s="36" t="str">
        <f t="shared" si="7"/>
        <v/>
      </c>
    </row>
    <row r="10" spans="1:27" s="3" customFormat="1" x14ac:dyDescent="0.3">
      <c r="A10" s="9" t="s">
        <v>17</v>
      </c>
      <c r="B10" s="9" t="s">
        <v>13</v>
      </c>
      <c r="C10" s="12"/>
      <c r="D10" s="12"/>
      <c r="E10" s="36" t="str">
        <f t="shared" si="0"/>
        <v/>
      </c>
      <c r="F10" s="9" t="s">
        <v>13</v>
      </c>
      <c r="G10" s="12">
        <f>47000*36</f>
        <v>1692000</v>
      </c>
      <c r="H10" s="12"/>
      <c r="I10" s="36">
        <f>IFERROR(H10/G10,"")</f>
        <v>0</v>
      </c>
      <c r="J10" s="12">
        <f>50000*36</f>
        <v>1800000</v>
      </c>
      <c r="K10" s="12">
        <v>26315</v>
      </c>
      <c r="L10" s="36">
        <f t="shared" si="2"/>
        <v>1.4619444444444444E-2</v>
      </c>
      <c r="M10" s="12">
        <v>10083567</v>
      </c>
      <c r="N10" s="12">
        <v>135797</v>
      </c>
      <c r="O10" s="36">
        <f t="shared" si="3"/>
        <v>1.3467158992447811E-2</v>
      </c>
      <c r="P10" s="12">
        <v>8167334</v>
      </c>
      <c r="Q10" s="12">
        <v>82026</v>
      </c>
      <c r="R10" s="36">
        <f t="shared" si="4"/>
        <v>1.0043179328774849E-2</v>
      </c>
      <c r="S10" s="12">
        <v>8569496</v>
      </c>
      <c r="T10" s="12">
        <v>89032</v>
      </c>
      <c r="U10" s="36">
        <f t="shared" si="5"/>
        <v>1.038940913211232E-2</v>
      </c>
      <c r="V10" s="12">
        <v>8317299</v>
      </c>
      <c r="W10" s="12">
        <v>100483</v>
      </c>
      <c r="X10" s="36">
        <f t="shared" si="6"/>
        <v>1.2081205689491264E-2</v>
      </c>
      <c r="Y10" s="12">
        <v>8608626</v>
      </c>
      <c r="Z10" s="12">
        <v>110184</v>
      </c>
      <c r="AA10" s="36">
        <f t="shared" si="7"/>
        <v>1.2799255072760741E-2</v>
      </c>
    </row>
    <row r="11" spans="1:27" s="3" customFormat="1" x14ac:dyDescent="0.3">
      <c r="A11" s="9" t="s">
        <v>27</v>
      </c>
      <c r="B11" s="16" t="s">
        <v>5</v>
      </c>
      <c r="C11" s="12">
        <f>4164+192</f>
        <v>4356</v>
      </c>
      <c r="D11" s="12">
        <f>15623+577</f>
        <v>16200</v>
      </c>
      <c r="E11" s="36">
        <f t="shared" si="0"/>
        <v>3.71900826446281</v>
      </c>
      <c r="F11" s="9" t="s">
        <v>13</v>
      </c>
      <c r="G11" s="12">
        <f>10000*36</f>
        <v>360000</v>
      </c>
      <c r="H11" s="12"/>
      <c r="I11" s="36">
        <f t="shared" si="1"/>
        <v>0</v>
      </c>
      <c r="J11" s="12">
        <f>8000*36</f>
        <v>288000</v>
      </c>
      <c r="K11" s="12">
        <v>3160</v>
      </c>
      <c r="L11" s="36">
        <f t="shared" si="2"/>
        <v>1.0972222222222222E-2</v>
      </c>
      <c r="M11" s="12">
        <v>1199549</v>
      </c>
      <c r="N11" s="12">
        <v>12362</v>
      </c>
      <c r="O11" s="36">
        <f t="shared" si="3"/>
        <v>1.0305539832053547E-2</v>
      </c>
      <c r="P11" s="12">
        <v>2559199</v>
      </c>
      <c r="Q11" s="12">
        <v>19506</v>
      </c>
      <c r="R11" s="36">
        <f t="shared" si="4"/>
        <v>7.6219160760847438E-3</v>
      </c>
      <c r="S11" s="12">
        <v>3564847</v>
      </c>
      <c r="T11" s="12">
        <v>26868</v>
      </c>
      <c r="U11" s="36">
        <f t="shared" si="5"/>
        <v>7.5369293548923702E-3</v>
      </c>
      <c r="V11" s="12">
        <v>2084884</v>
      </c>
      <c r="W11" s="12">
        <v>21110</v>
      </c>
      <c r="X11" s="36">
        <f t="shared" si="6"/>
        <v>1.0125263563824174E-2</v>
      </c>
      <c r="Y11" s="12">
        <v>2586431</v>
      </c>
      <c r="Z11" s="12">
        <v>28702</v>
      </c>
      <c r="AA11" s="36">
        <f t="shared" si="7"/>
        <v>1.1097145062056555E-2</v>
      </c>
    </row>
    <row r="12" spans="1:27" s="3" customFormat="1" ht="15" x14ac:dyDescent="0.3">
      <c r="A12" s="9" t="s">
        <v>28</v>
      </c>
      <c r="B12" s="9" t="s">
        <v>13</v>
      </c>
      <c r="C12" s="12">
        <f>(25+630)*$D$37</f>
        <v>64850.239999999998</v>
      </c>
      <c r="D12" s="12">
        <f>961+9623</f>
        <v>10584</v>
      </c>
      <c r="E12" s="36">
        <f t="shared" si="0"/>
        <v>0.16320679769265312</v>
      </c>
      <c r="F12" s="9" t="s">
        <v>13</v>
      </c>
      <c r="G12" s="12"/>
      <c r="H12" s="12"/>
      <c r="I12" s="36" t="str">
        <f t="shared" si="1"/>
        <v/>
      </c>
      <c r="J12" s="12"/>
      <c r="K12" s="12"/>
      <c r="L12" s="36" t="str">
        <f t="shared" si="2"/>
        <v/>
      </c>
      <c r="M12" s="12">
        <v>612352</v>
      </c>
      <c r="N12" s="12">
        <v>42027</v>
      </c>
      <c r="O12" s="36">
        <f t="shared" si="3"/>
        <v>6.8632093959030097E-2</v>
      </c>
      <c r="P12" s="12">
        <v>984620</v>
      </c>
      <c r="Q12" s="12">
        <v>70371</v>
      </c>
      <c r="R12" s="36">
        <f t="shared" si="4"/>
        <v>7.1470211858381913E-2</v>
      </c>
      <c r="S12" s="12">
        <v>968110</v>
      </c>
      <c r="T12" s="12">
        <v>61374</v>
      </c>
      <c r="U12" s="36">
        <f t="shared" si="5"/>
        <v>6.339568850647137E-2</v>
      </c>
      <c r="V12" s="12">
        <v>1069067</v>
      </c>
      <c r="W12" s="12">
        <v>70224</v>
      </c>
      <c r="X12" s="36">
        <f t="shared" si="6"/>
        <v>6.5687183310307026E-2</v>
      </c>
      <c r="Y12" s="12">
        <v>1056059</v>
      </c>
      <c r="Z12" s="12">
        <v>67642</v>
      </c>
      <c r="AA12" s="36">
        <f t="shared" si="7"/>
        <v>6.4051345616106675E-2</v>
      </c>
    </row>
    <row r="13" spans="1:27" s="3" customFormat="1" x14ac:dyDescent="0.3">
      <c r="A13" s="9" t="s">
        <v>155</v>
      </c>
      <c r="B13" s="9" t="s">
        <v>13</v>
      </c>
      <c r="C13" s="12"/>
      <c r="D13" s="12"/>
      <c r="E13" s="36" t="str">
        <f t="shared" si="0"/>
        <v/>
      </c>
      <c r="F13" s="9" t="s">
        <v>13</v>
      </c>
      <c r="G13" s="12"/>
      <c r="H13" s="12"/>
      <c r="I13" s="36" t="str">
        <f t="shared" si="1"/>
        <v/>
      </c>
      <c r="J13" s="12"/>
      <c r="K13" s="12"/>
      <c r="L13" s="36" t="str">
        <f t="shared" si="2"/>
        <v/>
      </c>
      <c r="M13" s="12">
        <v>2870777</v>
      </c>
      <c r="N13" s="12">
        <v>3772</v>
      </c>
      <c r="O13" s="36">
        <f t="shared" si="3"/>
        <v>1.3139299917757457E-3</v>
      </c>
      <c r="P13" s="12">
        <v>3568773</v>
      </c>
      <c r="Q13" s="12">
        <v>3346</v>
      </c>
      <c r="R13" s="36">
        <f t="shared" si="4"/>
        <v>9.3757714486183345E-4</v>
      </c>
      <c r="S13" s="12">
        <v>3949328</v>
      </c>
      <c r="T13" s="12">
        <v>4724</v>
      </c>
      <c r="U13" s="36">
        <f t="shared" si="5"/>
        <v>1.1961528644873255E-3</v>
      </c>
      <c r="V13" s="12">
        <v>4623365</v>
      </c>
      <c r="W13" s="12">
        <v>6843</v>
      </c>
      <c r="X13" s="36">
        <f t="shared" si="6"/>
        <v>1.4800907996664768E-3</v>
      </c>
      <c r="Y13" s="12">
        <v>3821821</v>
      </c>
      <c r="Z13" s="12">
        <v>5542</v>
      </c>
      <c r="AA13" s="36">
        <f t="shared" si="7"/>
        <v>1.4500940781894285E-3</v>
      </c>
    </row>
    <row r="14" spans="1:27" s="3" customFormat="1" x14ac:dyDescent="0.3">
      <c r="A14" s="9" t="s">
        <v>49</v>
      </c>
      <c r="B14" s="9"/>
      <c r="C14" s="12"/>
      <c r="D14" s="12"/>
      <c r="E14" s="36" t="str">
        <f t="shared" si="0"/>
        <v/>
      </c>
      <c r="F14" s="9" t="s">
        <v>13</v>
      </c>
      <c r="G14" s="12">
        <f>50000*36</f>
        <v>1800000</v>
      </c>
      <c r="H14" s="12">
        <v>12230</v>
      </c>
      <c r="I14" s="36">
        <f t="shared" si="1"/>
        <v>6.7944444444444441E-3</v>
      </c>
      <c r="J14" s="12">
        <f>65000*36</f>
        <v>2340000</v>
      </c>
      <c r="K14" s="12">
        <v>17100</v>
      </c>
      <c r="L14" s="36">
        <f t="shared" si="2"/>
        <v>7.3076923076923076E-3</v>
      </c>
      <c r="M14" s="12"/>
      <c r="N14" s="12"/>
      <c r="O14" s="36" t="str">
        <f t="shared" si="3"/>
        <v/>
      </c>
      <c r="P14" s="12"/>
      <c r="Q14" s="12"/>
      <c r="R14" s="36" t="str">
        <f t="shared" si="4"/>
        <v/>
      </c>
      <c r="S14" s="12"/>
      <c r="T14" s="12"/>
      <c r="U14" s="36" t="str">
        <f t="shared" si="5"/>
        <v/>
      </c>
      <c r="V14" s="12"/>
      <c r="W14" s="12"/>
      <c r="X14" s="36" t="str">
        <f t="shared" si="6"/>
        <v/>
      </c>
      <c r="Y14" s="12"/>
      <c r="Z14" s="12"/>
      <c r="AA14" s="36" t="str">
        <f t="shared" si="7"/>
        <v/>
      </c>
    </row>
    <row r="15" spans="1:27" s="3" customFormat="1" x14ac:dyDescent="0.3">
      <c r="A15" s="9" t="s">
        <v>12</v>
      </c>
      <c r="B15" s="9" t="s">
        <v>13</v>
      </c>
      <c r="C15" s="12"/>
      <c r="D15" s="12"/>
      <c r="E15" s="36" t="str">
        <f t="shared" si="0"/>
        <v/>
      </c>
      <c r="F15" s="9" t="s">
        <v>13</v>
      </c>
      <c r="G15" s="12"/>
      <c r="H15" s="12"/>
      <c r="I15" s="36" t="str">
        <f t="shared" si="1"/>
        <v/>
      </c>
      <c r="J15" s="12"/>
      <c r="K15" s="12"/>
      <c r="L15" s="36" t="str">
        <f t="shared" si="2"/>
        <v/>
      </c>
      <c r="M15" s="12">
        <v>273</v>
      </c>
      <c r="N15" s="12">
        <v>878</v>
      </c>
      <c r="O15" s="36">
        <f t="shared" si="3"/>
        <v>3.2161172161172162</v>
      </c>
      <c r="P15" s="12">
        <v>611</v>
      </c>
      <c r="Q15" s="12">
        <v>885</v>
      </c>
      <c r="R15" s="36">
        <f t="shared" si="4"/>
        <v>1.4484451718494271</v>
      </c>
      <c r="S15" s="12">
        <v>539</v>
      </c>
      <c r="T15" s="12">
        <v>1705</v>
      </c>
      <c r="U15" s="36">
        <f t="shared" si="5"/>
        <v>3.1632653061224492</v>
      </c>
      <c r="V15" s="12">
        <v>719</v>
      </c>
      <c r="W15" s="12">
        <v>1692</v>
      </c>
      <c r="X15" s="36">
        <f t="shared" si="6"/>
        <v>2.3532684283727399</v>
      </c>
      <c r="Y15" s="12">
        <v>381</v>
      </c>
      <c r="Z15" s="12">
        <v>1221</v>
      </c>
      <c r="AA15" s="36">
        <f t="shared" si="7"/>
        <v>3.204724409448819</v>
      </c>
    </row>
    <row r="16" spans="1:27" s="3" customFormat="1" x14ac:dyDescent="0.3">
      <c r="A16" s="9" t="s">
        <v>156</v>
      </c>
      <c r="B16" s="9" t="s">
        <v>13</v>
      </c>
      <c r="C16" s="12">
        <f>1321.5*$D$41</f>
        <v>343590</v>
      </c>
      <c r="D16" s="12">
        <v>4039</v>
      </c>
      <c r="E16" s="36">
        <f>IFERROR(D16/C16,"")</f>
        <v>1.1755289734858407E-2</v>
      </c>
      <c r="F16" s="9" t="s">
        <v>13</v>
      </c>
      <c r="G16" s="12">
        <f>3500*36</f>
        <v>126000</v>
      </c>
      <c r="H16" s="12">
        <v>580</v>
      </c>
      <c r="I16" s="36">
        <f t="shared" si="1"/>
        <v>4.603174603174603E-3</v>
      </c>
      <c r="J16" s="12">
        <f>3700*36</f>
        <v>133200</v>
      </c>
      <c r="K16" s="12">
        <v>580</v>
      </c>
      <c r="L16" s="36">
        <f t="shared" si="2"/>
        <v>4.3543543543543544E-3</v>
      </c>
      <c r="M16" s="12">
        <v>3586674</v>
      </c>
      <c r="N16" s="12">
        <v>5780</v>
      </c>
      <c r="O16" s="36">
        <f t="shared" si="3"/>
        <v>1.6115208686376292E-3</v>
      </c>
      <c r="P16" s="12">
        <v>624023</v>
      </c>
      <c r="Q16" s="12">
        <v>4901</v>
      </c>
      <c r="R16" s="36">
        <f t="shared" si="4"/>
        <v>7.85387718080904E-3</v>
      </c>
      <c r="S16" s="12">
        <v>595721</v>
      </c>
      <c r="T16" s="12">
        <v>5176</v>
      </c>
      <c r="U16" s="36">
        <f t="shared" si="5"/>
        <v>8.688631087371437E-3</v>
      </c>
      <c r="V16" s="12">
        <v>893470</v>
      </c>
      <c r="W16" s="12">
        <v>7751</v>
      </c>
      <c r="X16" s="36">
        <f t="shared" si="6"/>
        <v>8.6751653664924391E-3</v>
      </c>
      <c r="Y16" s="12">
        <v>1007298</v>
      </c>
      <c r="Z16" s="12">
        <v>7825</v>
      </c>
      <c r="AA16" s="36">
        <f t="shared" si="7"/>
        <v>7.768306896271014E-3</v>
      </c>
    </row>
    <row r="17" spans="1:27" s="3" customFormat="1" x14ac:dyDescent="0.3">
      <c r="A17" s="17" t="s">
        <v>159</v>
      </c>
      <c r="B17" s="9" t="s">
        <v>13</v>
      </c>
      <c r="C17" s="12">
        <f>370*$D$41</f>
        <v>96200</v>
      </c>
      <c r="D17" s="12">
        <v>1423</v>
      </c>
      <c r="E17" s="36">
        <f t="shared" si="0"/>
        <v>1.4792099792099792E-2</v>
      </c>
      <c r="F17" s="9" t="s">
        <v>13</v>
      </c>
      <c r="G17" s="12"/>
      <c r="H17" s="12"/>
      <c r="I17" s="36" t="str">
        <f t="shared" si="1"/>
        <v/>
      </c>
      <c r="J17" s="12"/>
      <c r="K17" s="12"/>
      <c r="L17" s="36" t="str">
        <f t="shared" si="2"/>
        <v/>
      </c>
      <c r="M17" s="12">
        <v>284804</v>
      </c>
      <c r="N17" s="12">
        <v>3361</v>
      </c>
      <c r="O17" s="36">
        <f t="shared" si="3"/>
        <v>1.1801098299181191E-2</v>
      </c>
      <c r="P17" s="12">
        <v>163819</v>
      </c>
      <c r="Q17" s="12">
        <v>2966</v>
      </c>
      <c r="R17" s="36">
        <f t="shared" si="4"/>
        <v>1.8105347975509556E-2</v>
      </c>
      <c r="S17" s="12">
        <v>130162</v>
      </c>
      <c r="T17" s="12">
        <v>2853</v>
      </c>
      <c r="U17" s="36">
        <f t="shared" si="5"/>
        <v>2.1918839599883222E-2</v>
      </c>
      <c r="V17" s="12">
        <v>244001</v>
      </c>
      <c r="W17" s="12">
        <v>4048</v>
      </c>
      <c r="X17" s="36">
        <f t="shared" si="6"/>
        <v>1.6590095942229745E-2</v>
      </c>
      <c r="Y17" s="12">
        <v>391460</v>
      </c>
      <c r="Z17" s="12">
        <v>6653</v>
      </c>
      <c r="AA17" s="36">
        <f t="shared" si="7"/>
        <v>1.6995350738261892E-2</v>
      </c>
    </row>
    <row r="18" spans="1:27" s="3" customFormat="1" x14ac:dyDescent="0.3">
      <c r="A18" s="9" t="s">
        <v>160</v>
      </c>
      <c r="B18" s="9" t="s">
        <v>13</v>
      </c>
      <c r="C18" s="12">
        <f>100*$D$41</f>
        <v>26000</v>
      </c>
      <c r="D18" s="12">
        <v>15330</v>
      </c>
      <c r="E18" s="36">
        <f t="shared" si="0"/>
        <v>0.58961538461538465</v>
      </c>
      <c r="F18" s="9" t="s">
        <v>13</v>
      </c>
      <c r="G18" s="12"/>
      <c r="H18" s="12"/>
      <c r="I18" s="36" t="str">
        <f t="shared" si="1"/>
        <v/>
      </c>
      <c r="J18" s="12"/>
      <c r="K18" s="12"/>
      <c r="L18" s="36" t="str">
        <f t="shared" si="2"/>
        <v/>
      </c>
      <c r="M18" s="12">
        <v>8346</v>
      </c>
      <c r="N18" s="12">
        <v>825</v>
      </c>
      <c r="O18" s="36">
        <f t="shared" si="3"/>
        <v>9.8849748382458663E-2</v>
      </c>
      <c r="P18" s="12">
        <v>10523</v>
      </c>
      <c r="Q18" s="12">
        <v>974</v>
      </c>
      <c r="R18" s="36">
        <f t="shared" si="4"/>
        <v>9.2559156134182266E-2</v>
      </c>
      <c r="S18" s="12">
        <v>10777</v>
      </c>
      <c r="T18" s="12">
        <v>1070</v>
      </c>
      <c r="U18" s="36">
        <f t="shared" si="5"/>
        <v>9.9285515449568526E-2</v>
      </c>
      <c r="V18" s="12">
        <v>11774</v>
      </c>
      <c r="W18" s="12">
        <v>1095</v>
      </c>
      <c r="X18" s="36">
        <f t="shared" si="6"/>
        <v>9.3001528792254123E-2</v>
      </c>
      <c r="Y18" s="12">
        <v>17480</v>
      </c>
      <c r="Z18" s="12">
        <v>1518</v>
      </c>
      <c r="AA18" s="36">
        <f t="shared" si="7"/>
        <v>8.6842105263157901E-2</v>
      </c>
    </row>
    <row r="19" spans="1:27" s="3" customFormat="1" x14ac:dyDescent="0.3">
      <c r="A19" s="9" t="s">
        <v>161</v>
      </c>
      <c r="B19" s="9" t="s">
        <v>13</v>
      </c>
      <c r="C19" s="12"/>
      <c r="D19" s="12"/>
      <c r="E19" s="36" t="str">
        <f t="shared" si="0"/>
        <v/>
      </c>
      <c r="F19" s="9" t="s">
        <v>13</v>
      </c>
      <c r="G19" s="12"/>
      <c r="H19" s="12"/>
      <c r="I19" s="36" t="str">
        <f t="shared" si="1"/>
        <v/>
      </c>
      <c r="J19" s="12"/>
      <c r="K19" s="12"/>
      <c r="L19" s="36" t="str">
        <f t="shared" si="2"/>
        <v/>
      </c>
      <c r="M19" s="12">
        <v>17452</v>
      </c>
      <c r="N19" s="12">
        <v>36111</v>
      </c>
      <c r="O19" s="36">
        <f t="shared" si="3"/>
        <v>2.0691611276644513</v>
      </c>
      <c r="P19" s="12">
        <v>7631</v>
      </c>
      <c r="Q19" s="12">
        <v>14815</v>
      </c>
      <c r="R19" s="36">
        <f t="shared" si="4"/>
        <v>1.941423142445289</v>
      </c>
      <c r="S19" s="12">
        <v>4290</v>
      </c>
      <c r="T19" s="12">
        <v>8612</v>
      </c>
      <c r="U19" s="36">
        <f t="shared" si="5"/>
        <v>2.0074592074592075</v>
      </c>
      <c r="V19" s="12">
        <v>30488</v>
      </c>
      <c r="W19" s="12">
        <v>60676</v>
      </c>
      <c r="X19" s="36">
        <f t="shared" si="6"/>
        <v>1.9901600629755969</v>
      </c>
      <c r="Y19" s="12">
        <v>4475</v>
      </c>
      <c r="Z19" s="12">
        <v>8760</v>
      </c>
      <c r="AA19" s="36">
        <f t="shared" si="7"/>
        <v>1.9575418994413407</v>
      </c>
    </row>
    <row r="20" spans="1:27" s="3" customFormat="1" ht="15" customHeight="1" x14ac:dyDescent="0.3">
      <c r="A20" s="9" t="s">
        <v>62</v>
      </c>
      <c r="B20" s="9" t="s">
        <v>13</v>
      </c>
      <c r="C20" s="12"/>
      <c r="D20" s="12"/>
      <c r="E20" s="36" t="str">
        <f t="shared" si="0"/>
        <v/>
      </c>
      <c r="F20" s="9" t="s">
        <v>13</v>
      </c>
      <c r="G20" s="12"/>
      <c r="H20" s="12"/>
      <c r="I20" s="36" t="str">
        <f t="shared" si="1"/>
        <v/>
      </c>
      <c r="J20" s="12"/>
      <c r="K20" s="12"/>
      <c r="L20" s="36" t="str">
        <f t="shared" si="2"/>
        <v/>
      </c>
      <c r="M20" s="12">
        <v>478299</v>
      </c>
      <c r="N20" s="12">
        <v>41947</v>
      </c>
      <c r="O20" s="36">
        <f t="shared" si="3"/>
        <v>8.7700371524924783E-2</v>
      </c>
      <c r="P20" s="12">
        <v>477919</v>
      </c>
      <c r="Q20" s="12">
        <v>43625</v>
      </c>
      <c r="R20" s="36">
        <f t="shared" si="4"/>
        <v>9.1281158522678527E-2</v>
      </c>
      <c r="S20" s="12">
        <v>363974</v>
      </c>
      <c r="T20" s="12">
        <v>34415</v>
      </c>
      <c r="U20" s="36">
        <f t="shared" si="5"/>
        <v>9.4553457115068656E-2</v>
      </c>
      <c r="V20" s="12">
        <v>394592</v>
      </c>
      <c r="W20" s="12">
        <v>35797</v>
      </c>
      <c r="X20" s="36">
        <f t="shared" si="6"/>
        <v>9.0719021166166577E-2</v>
      </c>
      <c r="Y20" s="12">
        <v>474632</v>
      </c>
      <c r="Z20" s="12">
        <v>52755</v>
      </c>
      <c r="AA20" s="36">
        <f t="shared" si="7"/>
        <v>0.11114926932865883</v>
      </c>
    </row>
    <row r="21" spans="1:27" s="3" customFormat="1" ht="15" customHeight="1" x14ac:dyDescent="0.3">
      <c r="A21" s="9" t="s">
        <v>73</v>
      </c>
      <c r="B21" s="9" t="s">
        <v>13</v>
      </c>
      <c r="C21" s="12"/>
      <c r="D21" s="12"/>
      <c r="E21" s="36" t="str">
        <f t="shared" si="0"/>
        <v/>
      </c>
      <c r="F21" s="9" t="s">
        <v>13</v>
      </c>
      <c r="G21" s="12"/>
      <c r="H21" s="12"/>
      <c r="I21" s="36" t="str">
        <f t="shared" si="1"/>
        <v/>
      </c>
      <c r="J21" s="12"/>
      <c r="K21" s="12"/>
      <c r="L21" s="36" t="str">
        <f t="shared" si="2"/>
        <v/>
      </c>
      <c r="M21" s="12"/>
      <c r="N21" s="12">
        <v>310</v>
      </c>
      <c r="O21" s="36" t="str">
        <f t="shared" si="3"/>
        <v/>
      </c>
      <c r="P21" s="12">
        <v>4621</v>
      </c>
      <c r="Q21" s="12">
        <v>719</v>
      </c>
      <c r="R21" s="36">
        <f t="shared" si="4"/>
        <v>0.15559402726682536</v>
      </c>
      <c r="S21" s="12">
        <v>6272</v>
      </c>
      <c r="T21" s="12">
        <v>1204</v>
      </c>
      <c r="U21" s="36">
        <f t="shared" si="5"/>
        <v>0.19196428571428573</v>
      </c>
      <c r="V21" s="12">
        <v>3380</v>
      </c>
      <c r="W21" s="12">
        <v>708</v>
      </c>
      <c r="X21" s="36">
        <f t="shared" si="6"/>
        <v>0.20946745562130178</v>
      </c>
      <c r="Y21" s="12">
        <v>4740</v>
      </c>
      <c r="Z21" s="12">
        <v>1004</v>
      </c>
      <c r="AA21" s="36">
        <f t="shared" si="7"/>
        <v>0.21181434599156118</v>
      </c>
    </row>
    <row r="22" spans="1:27" s="3" customFormat="1" ht="15" customHeight="1" x14ac:dyDescent="0.3">
      <c r="A22" s="9" t="s">
        <v>134</v>
      </c>
      <c r="B22" s="9"/>
      <c r="C22" s="12"/>
      <c r="D22" s="12"/>
      <c r="E22" s="36"/>
      <c r="F22" s="9"/>
      <c r="G22" s="12"/>
      <c r="H22" s="12"/>
      <c r="I22" s="36"/>
      <c r="J22" s="12"/>
      <c r="K22" s="12"/>
      <c r="L22" s="36"/>
      <c r="M22" s="12">
        <v>1040942</v>
      </c>
      <c r="N22" s="12">
        <v>8901</v>
      </c>
      <c r="O22" s="36">
        <f>IFERROR(N22/M22,"")</f>
        <v>8.5509086961617457E-3</v>
      </c>
      <c r="P22" s="12">
        <v>209125</v>
      </c>
      <c r="Q22" s="12">
        <v>7639</v>
      </c>
      <c r="R22" s="36">
        <f>IFERROR(Q22/P22,"")</f>
        <v>3.6528392109982065E-2</v>
      </c>
      <c r="S22" s="12"/>
      <c r="T22" s="12"/>
      <c r="U22" s="36"/>
      <c r="V22" s="12"/>
      <c r="W22" s="12"/>
      <c r="X22" s="36"/>
      <c r="Y22" s="12"/>
      <c r="Z22" s="12"/>
      <c r="AA22" s="36"/>
    </row>
    <row r="23" spans="1:27" s="3" customFormat="1" ht="15" customHeight="1" x14ac:dyDescent="0.3">
      <c r="A23" s="9" t="s">
        <v>157</v>
      </c>
      <c r="B23" s="9" t="s">
        <v>13</v>
      </c>
      <c r="C23" s="12"/>
      <c r="D23" s="12"/>
      <c r="E23" s="36" t="str">
        <f t="shared" si="0"/>
        <v/>
      </c>
      <c r="F23" s="9" t="s">
        <v>13</v>
      </c>
      <c r="G23" s="12"/>
      <c r="H23" s="12"/>
      <c r="I23" s="36" t="str">
        <f t="shared" si="1"/>
        <v/>
      </c>
      <c r="J23" s="12"/>
      <c r="K23" s="12"/>
      <c r="L23" s="36" t="str">
        <f t="shared" si="2"/>
        <v/>
      </c>
      <c r="S23" s="12">
        <v>68783</v>
      </c>
      <c r="T23" s="12">
        <v>2485</v>
      </c>
      <c r="U23" s="36">
        <f t="shared" si="5"/>
        <v>3.6128113051189972E-2</v>
      </c>
      <c r="V23" s="12">
        <v>186462</v>
      </c>
      <c r="W23" s="12">
        <v>6117</v>
      </c>
      <c r="X23" s="36">
        <f t="shared" si="6"/>
        <v>3.2805611867297357E-2</v>
      </c>
      <c r="Y23" s="12">
        <v>141807</v>
      </c>
      <c r="Z23" s="12">
        <v>5149</v>
      </c>
      <c r="AA23" s="36">
        <f t="shared" si="7"/>
        <v>3.6309914179130792E-2</v>
      </c>
    </row>
    <row r="24" spans="1:27" s="3" customFormat="1" ht="15" customHeight="1" x14ac:dyDescent="0.3">
      <c r="A24" s="9" t="s">
        <v>158</v>
      </c>
      <c r="B24" s="9" t="s">
        <v>13</v>
      </c>
      <c r="C24" s="12"/>
      <c r="D24" s="12"/>
      <c r="E24" s="36" t="str">
        <f t="shared" si="0"/>
        <v/>
      </c>
      <c r="F24" s="9" t="s">
        <v>13</v>
      </c>
      <c r="G24" s="12"/>
      <c r="H24" s="12"/>
      <c r="I24" s="36" t="str">
        <f t="shared" si="1"/>
        <v/>
      </c>
      <c r="J24" s="12"/>
      <c r="K24" s="12"/>
      <c r="L24" s="36" t="str">
        <f t="shared" si="2"/>
        <v/>
      </c>
      <c r="M24" s="12"/>
      <c r="N24" s="12"/>
      <c r="O24" s="36" t="str">
        <f t="shared" si="3"/>
        <v/>
      </c>
      <c r="P24" s="12"/>
      <c r="Q24" s="12"/>
      <c r="R24" s="36" t="str">
        <f t="shared" si="4"/>
        <v/>
      </c>
      <c r="S24" s="12">
        <v>80834</v>
      </c>
      <c r="T24" s="12">
        <v>3626</v>
      </c>
      <c r="U24" s="36">
        <f t="shared" si="5"/>
        <v>4.4857362001138136E-2</v>
      </c>
      <c r="V24" s="12">
        <v>129091</v>
      </c>
      <c r="W24" s="12">
        <v>5608</v>
      </c>
      <c r="X24" s="36">
        <f t="shared" si="6"/>
        <v>4.3442222928012024E-2</v>
      </c>
      <c r="Y24" s="12">
        <v>204191</v>
      </c>
      <c r="Z24" s="12">
        <v>5638</v>
      </c>
      <c r="AA24" s="36">
        <f t="shared" si="7"/>
        <v>2.7611403049105983E-2</v>
      </c>
    </row>
    <row r="25" spans="1:27" s="3" customFormat="1" ht="15" customHeight="1" x14ac:dyDescent="0.3">
      <c r="A25" s="9" t="s">
        <v>29</v>
      </c>
      <c r="B25" s="9" t="s">
        <v>13</v>
      </c>
      <c r="C25" s="12"/>
      <c r="D25" s="12"/>
      <c r="E25" s="36" t="str">
        <f t="shared" si="0"/>
        <v/>
      </c>
      <c r="F25" s="9" t="s">
        <v>13</v>
      </c>
      <c r="G25" s="12"/>
      <c r="H25" s="12"/>
      <c r="I25" s="36" t="str">
        <f t="shared" si="1"/>
        <v/>
      </c>
      <c r="J25" s="12"/>
      <c r="K25" s="12"/>
      <c r="L25" s="36" t="str">
        <f t="shared" si="2"/>
        <v/>
      </c>
      <c r="M25" s="12">
        <v>124072</v>
      </c>
      <c r="N25" s="12">
        <v>2520</v>
      </c>
      <c r="O25" s="36">
        <f t="shared" si="3"/>
        <v>2.0310787284802373E-2</v>
      </c>
      <c r="P25" s="12">
        <v>66826</v>
      </c>
      <c r="Q25" s="12">
        <v>1041</v>
      </c>
      <c r="R25" s="36">
        <f t="shared" si="4"/>
        <v>1.5577769131775058E-2</v>
      </c>
      <c r="S25" s="12">
        <v>108439</v>
      </c>
      <c r="T25" s="12">
        <v>1100</v>
      </c>
      <c r="U25" s="36">
        <f t="shared" si="5"/>
        <v>1.0143951899224448E-2</v>
      </c>
      <c r="V25" s="12">
        <v>79508</v>
      </c>
      <c r="W25" s="12">
        <v>1298</v>
      </c>
      <c r="X25" s="36">
        <f t="shared" si="6"/>
        <v>1.6325401217487549E-2</v>
      </c>
      <c r="Y25" s="12">
        <v>46073</v>
      </c>
      <c r="Z25" s="12">
        <v>703</v>
      </c>
      <c r="AA25" s="36">
        <f t="shared" si="7"/>
        <v>1.5258394287326634E-2</v>
      </c>
    </row>
    <row r="26" spans="1:27" s="3" customFormat="1" ht="15" customHeight="1" x14ac:dyDescent="0.3">
      <c r="A26" s="9" t="s">
        <v>9</v>
      </c>
      <c r="B26" s="9" t="s">
        <v>13</v>
      </c>
      <c r="C26" s="12">
        <f>7840*$F$38</f>
        <v>2616678.3999999999</v>
      </c>
      <c r="D26" s="12">
        <v>25846</v>
      </c>
      <c r="E26" s="36">
        <f t="shared" si="0"/>
        <v>9.8774079382472069E-3</v>
      </c>
      <c r="F26" s="9"/>
      <c r="G26" s="12"/>
      <c r="H26" s="12"/>
      <c r="I26" s="36" t="str">
        <f t="shared" si="1"/>
        <v/>
      </c>
      <c r="J26" s="12"/>
      <c r="K26" s="12"/>
      <c r="L26" s="36" t="str">
        <f t="shared" si="2"/>
        <v/>
      </c>
      <c r="M26" s="12"/>
      <c r="N26" s="12"/>
      <c r="O26" s="36" t="str">
        <f t="shared" si="3"/>
        <v/>
      </c>
      <c r="P26" s="12"/>
      <c r="Q26" s="12"/>
      <c r="R26" s="36" t="str">
        <f t="shared" si="4"/>
        <v/>
      </c>
      <c r="S26" s="12"/>
      <c r="T26" s="12"/>
      <c r="U26" s="36" t="str">
        <f t="shared" si="5"/>
        <v/>
      </c>
      <c r="V26" s="12"/>
      <c r="W26" s="12"/>
      <c r="X26" s="36" t="str">
        <f t="shared" si="6"/>
        <v/>
      </c>
      <c r="Y26" s="12"/>
      <c r="Z26" s="12"/>
      <c r="AA26" s="36" t="str">
        <f t="shared" si="7"/>
        <v/>
      </c>
    </row>
    <row r="27" spans="1:27" s="3" customFormat="1" ht="15" customHeight="1" x14ac:dyDescent="0.3">
      <c r="A27" s="9" t="s">
        <v>18</v>
      </c>
      <c r="B27" s="9" t="s">
        <v>13</v>
      </c>
      <c r="C27" s="12">
        <f>175*$D$41</f>
        <v>45500</v>
      </c>
      <c r="D27" s="12">
        <v>1345</v>
      </c>
      <c r="E27" s="36">
        <f t="shared" si="0"/>
        <v>2.956043956043956E-2</v>
      </c>
      <c r="F27" s="9" t="s">
        <v>13</v>
      </c>
      <c r="G27" s="12"/>
      <c r="H27" s="12"/>
      <c r="I27" s="36" t="str">
        <f t="shared" si="1"/>
        <v/>
      </c>
      <c r="J27" s="12"/>
      <c r="K27" s="12"/>
      <c r="L27" s="36" t="str">
        <f t="shared" si="2"/>
        <v/>
      </c>
      <c r="M27" s="12">
        <v>74743</v>
      </c>
      <c r="N27" s="12">
        <v>1522</v>
      </c>
      <c r="O27" s="36">
        <f t="shared" si="3"/>
        <v>2.036311092677575E-2</v>
      </c>
      <c r="P27" s="12">
        <v>54268</v>
      </c>
      <c r="Q27" s="12">
        <v>1132</v>
      </c>
      <c r="R27" s="36">
        <f t="shared" si="4"/>
        <v>2.0859438343038255E-2</v>
      </c>
      <c r="S27" s="12">
        <v>56179</v>
      </c>
      <c r="T27" s="12">
        <v>1311</v>
      </c>
      <c r="U27" s="36">
        <f t="shared" si="5"/>
        <v>2.333612203848413E-2</v>
      </c>
      <c r="V27" s="12">
        <v>46480</v>
      </c>
      <c r="W27" s="12">
        <v>1337</v>
      </c>
      <c r="X27" s="36">
        <f t="shared" si="6"/>
        <v>2.8765060240963855E-2</v>
      </c>
      <c r="Y27" s="12">
        <v>85458</v>
      </c>
      <c r="Z27" s="12">
        <v>2502</v>
      </c>
      <c r="AA27" s="36">
        <f t="shared" si="7"/>
        <v>2.9277539844133959E-2</v>
      </c>
    </row>
    <row r="28" spans="1:27" s="3" customFormat="1" ht="15" customHeight="1" x14ac:dyDescent="0.3">
      <c r="A28" s="9" t="s">
        <v>19</v>
      </c>
      <c r="B28" s="9" t="s">
        <v>13</v>
      </c>
      <c r="C28" s="12"/>
      <c r="D28" s="12"/>
      <c r="E28" s="36" t="str">
        <f t="shared" si="0"/>
        <v/>
      </c>
      <c r="F28" s="9" t="s">
        <v>13</v>
      </c>
      <c r="G28" s="12"/>
      <c r="H28" s="12"/>
      <c r="I28" s="36" t="str">
        <f t="shared" si="1"/>
        <v/>
      </c>
      <c r="J28" s="12"/>
      <c r="K28" s="12"/>
      <c r="L28" s="36" t="str">
        <f t="shared" si="2"/>
        <v/>
      </c>
      <c r="M28" s="12">
        <v>18148</v>
      </c>
      <c r="N28" s="12">
        <v>645</v>
      </c>
      <c r="O28" s="36">
        <f t="shared" si="3"/>
        <v>3.5541106458011902E-2</v>
      </c>
      <c r="P28" s="12">
        <v>24830</v>
      </c>
      <c r="Q28" s="12">
        <v>902</v>
      </c>
      <c r="R28" s="36">
        <f t="shared" si="4"/>
        <v>3.6327023761578738E-2</v>
      </c>
      <c r="S28" s="12">
        <v>22581</v>
      </c>
      <c r="T28" s="12">
        <v>721</v>
      </c>
      <c r="U28" s="36">
        <f t="shared" si="5"/>
        <v>3.1929498250741775E-2</v>
      </c>
      <c r="V28" s="12">
        <v>18209</v>
      </c>
      <c r="W28" s="12">
        <v>470</v>
      </c>
      <c r="X28" s="36">
        <f t="shared" si="6"/>
        <v>2.5811411939150968E-2</v>
      </c>
      <c r="Y28" s="12">
        <v>39934</v>
      </c>
      <c r="Z28" s="12">
        <v>1519</v>
      </c>
      <c r="AA28" s="36">
        <f t="shared" si="7"/>
        <v>3.8037762307807886E-2</v>
      </c>
    </row>
    <row r="29" spans="1:27" s="3" customFormat="1" ht="15" customHeight="1" x14ac:dyDescent="0.3">
      <c r="A29" s="9" t="s">
        <v>162</v>
      </c>
      <c r="B29" s="9" t="s">
        <v>13</v>
      </c>
      <c r="C29" s="12"/>
      <c r="D29" s="12"/>
      <c r="E29" s="36" t="str">
        <f t="shared" si="0"/>
        <v/>
      </c>
      <c r="F29" s="9" t="s">
        <v>13</v>
      </c>
      <c r="G29" s="12"/>
      <c r="H29" s="12"/>
      <c r="I29" s="36" t="str">
        <f t="shared" si="1"/>
        <v/>
      </c>
      <c r="J29" s="12"/>
      <c r="K29" s="12"/>
      <c r="L29" s="36" t="str">
        <f t="shared" si="2"/>
        <v/>
      </c>
      <c r="M29" s="12">
        <v>20130</v>
      </c>
      <c r="N29" s="12">
        <v>624</v>
      </c>
      <c r="O29" s="36">
        <f t="shared" si="3"/>
        <v>3.0998509687034277E-2</v>
      </c>
      <c r="P29" s="12">
        <v>37479</v>
      </c>
      <c r="Q29" s="12">
        <v>791</v>
      </c>
      <c r="R29" s="36">
        <f t="shared" si="4"/>
        <v>2.1105152218575736E-2</v>
      </c>
      <c r="S29" s="12">
        <v>41131</v>
      </c>
      <c r="T29" s="12">
        <v>1375</v>
      </c>
      <c r="U29" s="36">
        <f t="shared" si="5"/>
        <v>3.3429773163793731E-2</v>
      </c>
      <c r="V29" s="12">
        <v>28455</v>
      </c>
      <c r="W29" s="12">
        <v>812</v>
      </c>
      <c r="X29" s="36">
        <f t="shared" si="6"/>
        <v>2.8536285362853627E-2</v>
      </c>
      <c r="Y29" s="12">
        <v>61135</v>
      </c>
      <c r="Z29" s="12">
        <v>1737</v>
      </c>
      <c r="AA29" s="36">
        <f t="shared" si="7"/>
        <v>2.841252964750143E-2</v>
      </c>
    </row>
    <row r="30" spans="1:27" s="3" customFormat="1" ht="15" customHeight="1" x14ac:dyDescent="0.3">
      <c r="A30" s="9" t="s">
        <v>135</v>
      </c>
      <c r="B30" s="9" t="s">
        <v>13</v>
      </c>
      <c r="C30" s="12"/>
      <c r="D30" s="12"/>
      <c r="E30" s="36" t="str">
        <f t="shared" si="0"/>
        <v/>
      </c>
      <c r="F30" s="9" t="s">
        <v>13</v>
      </c>
      <c r="G30" s="12"/>
      <c r="H30" s="12"/>
      <c r="I30" s="36" t="str">
        <f t="shared" si="1"/>
        <v/>
      </c>
      <c r="J30" s="12"/>
      <c r="K30" s="12"/>
      <c r="L30" s="36" t="str">
        <f t="shared" si="2"/>
        <v/>
      </c>
      <c r="M30" s="12"/>
      <c r="N30" s="12"/>
      <c r="O30" s="36" t="str">
        <f t="shared" si="3"/>
        <v/>
      </c>
      <c r="P30" s="12"/>
      <c r="Q30" s="12"/>
      <c r="R30" s="36" t="str">
        <f t="shared" si="4"/>
        <v/>
      </c>
      <c r="S30" s="12">
        <v>61210</v>
      </c>
      <c r="T30" s="12">
        <v>1561</v>
      </c>
      <c r="U30" s="36">
        <f t="shared" si="5"/>
        <v>2.5502368893971575E-2</v>
      </c>
      <c r="V30" s="12">
        <v>272978</v>
      </c>
      <c r="W30" s="12">
        <v>1662</v>
      </c>
      <c r="X30" s="36">
        <f t="shared" si="6"/>
        <v>6.0884027284250014E-3</v>
      </c>
      <c r="Y30" s="12">
        <v>173592</v>
      </c>
      <c r="Z30" s="12">
        <v>1767</v>
      </c>
      <c r="AA30" s="36">
        <f t="shared" si="7"/>
        <v>1.0179040508779207E-2</v>
      </c>
    </row>
    <row r="31" spans="1:27" s="3" customFormat="1" ht="15" customHeight="1" x14ac:dyDescent="0.3">
      <c r="A31" s="38" t="s">
        <v>153</v>
      </c>
      <c r="B31" s="9" t="s">
        <v>13</v>
      </c>
      <c r="C31" s="12"/>
      <c r="D31" s="12"/>
      <c r="E31" s="36" t="str">
        <f t="shared" si="0"/>
        <v/>
      </c>
      <c r="F31" s="9" t="s">
        <v>13</v>
      </c>
      <c r="G31" s="12"/>
      <c r="H31" s="12"/>
      <c r="I31" s="36" t="str">
        <f t="shared" si="1"/>
        <v/>
      </c>
      <c r="J31" s="12"/>
      <c r="K31" s="12"/>
      <c r="L31" s="36" t="str">
        <f t="shared" si="2"/>
        <v/>
      </c>
      <c r="M31" s="12">
        <v>46715</v>
      </c>
      <c r="N31" s="12">
        <v>850</v>
      </c>
      <c r="O31" s="36">
        <f t="shared" si="3"/>
        <v>1.8195440436690569E-2</v>
      </c>
      <c r="P31" s="12">
        <v>41223</v>
      </c>
      <c r="Q31" s="12">
        <v>739</v>
      </c>
      <c r="R31" s="36">
        <f t="shared" si="4"/>
        <v>1.7926885476554352E-2</v>
      </c>
      <c r="S31" s="12">
        <v>31388</v>
      </c>
      <c r="T31" s="12">
        <v>809</v>
      </c>
      <c r="U31" s="36">
        <f t="shared" si="5"/>
        <v>2.5774181215751243E-2</v>
      </c>
      <c r="V31" s="12">
        <v>48811</v>
      </c>
      <c r="W31" s="12">
        <v>899</v>
      </c>
      <c r="X31" s="36">
        <f t="shared" si="6"/>
        <v>1.8417979553789106E-2</v>
      </c>
      <c r="Y31" s="12">
        <v>70186</v>
      </c>
      <c r="Z31" s="12">
        <v>1188</v>
      </c>
      <c r="AA31" s="36">
        <f t="shared" si="7"/>
        <v>1.6926452568888382E-2</v>
      </c>
    </row>
    <row r="32" spans="1:27" s="3" customFormat="1" ht="15" customHeight="1" x14ac:dyDescent="0.3">
      <c r="A32" s="8" t="s">
        <v>6</v>
      </c>
      <c r="B32" s="14"/>
      <c r="C32" s="12"/>
      <c r="D32" s="12">
        <v>84382</v>
      </c>
      <c r="E32" s="12"/>
      <c r="F32" s="14"/>
      <c r="G32" s="12"/>
      <c r="H32" s="12">
        <v>48102</v>
      </c>
      <c r="I32" s="12"/>
      <c r="J32" s="12"/>
      <c r="K32" s="12">
        <v>62245</v>
      </c>
      <c r="L32" s="12"/>
      <c r="M32" s="12"/>
      <c r="N32" s="12">
        <v>330686</v>
      </c>
      <c r="O32" s="12"/>
      <c r="P32" s="12"/>
      <c r="Q32" s="12">
        <v>280047</v>
      </c>
      <c r="R32" s="12"/>
      <c r="S32" s="12"/>
      <c r="T32" s="12">
        <v>271786</v>
      </c>
      <c r="U32" s="12"/>
      <c r="V32" s="12"/>
      <c r="W32" s="12">
        <v>352162</v>
      </c>
      <c r="X32" s="12"/>
      <c r="Y32" s="12"/>
      <c r="Z32" s="12">
        <v>347466</v>
      </c>
      <c r="AA32" s="12"/>
    </row>
    <row r="33" spans="1:28" s="3" customFormat="1" x14ac:dyDescent="0.3">
      <c r="A33" s="9"/>
      <c r="B33" s="13"/>
      <c r="F33" s="13"/>
      <c r="S33" s="2"/>
      <c r="T33" s="2"/>
      <c r="V33" s="2"/>
      <c r="W33" s="2"/>
      <c r="Y33" s="2"/>
      <c r="Z33" s="2"/>
      <c r="AB33" s="2"/>
    </row>
    <row r="34" spans="1:28" s="3" customFormat="1" x14ac:dyDescent="0.3">
      <c r="A34" s="9"/>
      <c r="B34" s="13"/>
      <c r="F34" s="13"/>
      <c r="S34" s="2"/>
      <c r="T34" s="2"/>
      <c r="V34" s="2"/>
      <c r="W34" s="2"/>
      <c r="Y34" s="2"/>
      <c r="Z34" s="2"/>
      <c r="AB34" s="2"/>
    </row>
    <row r="35" spans="1:28" s="3" customFormat="1" x14ac:dyDescent="0.3">
      <c r="A35" s="65" t="s">
        <v>136</v>
      </c>
      <c r="B35" s="13"/>
      <c r="C35" s="2"/>
      <c r="D35" s="2"/>
      <c r="E35" s="2"/>
      <c r="F35" s="13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s="3" customFormat="1" x14ac:dyDescent="0.3">
      <c r="A36" s="9"/>
      <c r="B36" s="13"/>
      <c r="C36" s="2"/>
      <c r="D36" s="2"/>
      <c r="E36" s="2"/>
      <c r="F36" s="13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s="3" customFormat="1" x14ac:dyDescent="0.3">
      <c r="A37" s="9" t="s">
        <v>82</v>
      </c>
      <c r="B37" s="13">
        <v>1</v>
      </c>
      <c r="C37" s="66" t="s">
        <v>137</v>
      </c>
      <c r="D37" s="67">
        <v>99.007999999999996</v>
      </c>
      <c r="E37" s="66" t="s">
        <v>103</v>
      </c>
      <c r="F37" s="13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s="3" customFormat="1" x14ac:dyDescent="0.3">
      <c r="A38" s="9" t="s">
        <v>9</v>
      </c>
      <c r="B38" s="13">
        <v>1</v>
      </c>
      <c r="C38" s="66" t="s">
        <v>140</v>
      </c>
      <c r="D38" s="67">
        <v>2.98</v>
      </c>
      <c r="E38" s="66" t="s">
        <v>141</v>
      </c>
      <c r="F38" s="13">
        <f>D38*D42</f>
        <v>333.76</v>
      </c>
      <c r="G38" s="66" t="s">
        <v>103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s="3" customFormat="1" x14ac:dyDescent="0.3">
      <c r="A39" s="9"/>
      <c r="B39" s="76">
        <v>1</v>
      </c>
      <c r="C39" s="75" t="s">
        <v>138</v>
      </c>
      <c r="D39" s="77">
        <v>130</v>
      </c>
      <c r="E39" s="78" t="s">
        <v>103</v>
      </c>
      <c r="F39" s="13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s="3" customFormat="1" x14ac:dyDescent="0.3">
      <c r="A40" s="9"/>
      <c r="B40" s="76"/>
      <c r="C40" s="75"/>
      <c r="D40" s="77"/>
      <c r="E40" s="78"/>
      <c r="F40" s="13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s="3" customFormat="1" x14ac:dyDescent="0.3">
      <c r="A41" s="9"/>
      <c r="B41" s="13">
        <v>1</v>
      </c>
      <c r="C41" s="66" t="s">
        <v>139</v>
      </c>
      <c r="D41" s="67">
        <v>260</v>
      </c>
      <c r="E41" s="66" t="s">
        <v>103</v>
      </c>
      <c r="F41" s="13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s="3" customFormat="1" x14ac:dyDescent="0.3">
      <c r="A42" s="9"/>
      <c r="B42" s="13">
        <v>1</v>
      </c>
      <c r="C42" s="66" t="s">
        <v>164</v>
      </c>
      <c r="D42" s="67">
        <v>112</v>
      </c>
      <c r="E42" s="66" t="s">
        <v>103</v>
      </c>
      <c r="F42" s="13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s="3" customFormat="1" x14ac:dyDescent="0.3">
      <c r="A43" s="9"/>
      <c r="B43" s="13"/>
      <c r="C43" s="2"/>
      <c r="D43" s="2"/>
      <c r="E43" s="2"/>
      <c r="F43" s="13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U43" s="2"/>
      <c r="X43" s="2"/>
      <c r="AA43" s="2"/>
    </row>
    <row r="44" spans="1:28" s="3" customFormat="1" x14ac:dyDescent="0.3">
      <c r="A44" s="9"/>
      <c r="B44" s="13"/>
      <c r="C44" s="2"/>
      <c r="D44" s="2"/>
      <c r="E44" s="2"/>
      <c r="F44" s="13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U44" s="2"/>
      <c r="X44" s="2"/>
      <c r="AA44" s="2"/>
    </row>
    <row r="45" spans="1:28" s="3" customFormat="1" x14ac:dyDescent="0.3">
      <c r="A45" s="9"/>
      <c r="B45" s="13"/>
      <c r="C45" s="2"/>
      <c r="D45" s="2"/>
      <c r="E45" s="2"/>
      <c r="F45" s="13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U45" s="2"/>
      <c r="X45" s="2"/>
      <c r="AA45" s="2"/>
    </row>
    <row r="46" spans="1:28" s="3" customFormat="1" x14ac:dyDescent="0.3">
      <c r="A46" s="9"/>
      <c r="B46" s="13"/>
      <c r="C46" s="2"/>
      <c r="D46" s="2"/>
      <c r="E46" s="2"/>
      <c r="F46" s="13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U46" s="2"/>
      <c r="X46" s="2"/>
      <c r="AA46" s="2"/>
    </row>
    <row r="47" spans="1:28" s="3" customFormat="1" x14ac:dyDescent="0.3">
      <c r="A47" s="9"/>
      <c r="B47" s="13"/>
      <c r="C47" s="2"/>
      <c r="D47" s="2"/>
      <c r="E47" s="2"/>
      <c r="F47" s="13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U47" s="2"/>
      <c r="X47" s="2"/>
      <c r="AA47" s="2"/>
    </row>
    <row r="48" spans="1:28" s="3" customFormat="1" x14ac:dyDescent="0.3">
      <c r="A48" s="9"/>
      <c r="B48" s="13"/>
      <c r="C48" s="2"/>
      <c r="D48" s="2"/>
      <c r="E48" s="2"/>
      <c r="F48" s="13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U48" s="2"/>
      <c r="X48" s="2"/>
      <c r="AA48" s="2"/>
    </row>
    <row r="49" spans="1:28" s="3" customFormat="1" x14ac:dyDescent="0.3">
      <c r="A49" s="9"/>
      <c r="B49" s="13"/>
      <c r="C49" s="2"/>
      <c r="D49" s="2"/>
      <c r="E49" s="2"/>
      <c r="F49" s="13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U49" s="2"/>
      <c r="X49" s="2"/>
      <c r="AA49" s="2"/>
    </row>
    <row r="50" spans="1:28" s="3" customFormat="1" x14ac:dyDescent="0.3">
      <c r="A50" s="9"/>
      <c r="B50" s="13"/>
      <c r="C50" s="2"/>
      <c r="D50" s="2"/>
      <c r="E50" s="2"/>
      <c r="F50" s="13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U50" s="2"/>
      <c r="X50" s="2"/>
      <c r="AA50" s="2"/>
    </row>
    <row r="51" spans="1:28" s="3" customFormat="1" x14ac:dyDescent="0.3">
      <c r="A51" s="9"/>
      <c r="B51" s="13"/>
      <c r="C51" s="2"/>
      <c r="D51" s="2"/>
      <c r="E51" s="2"/>
      <c r="F51" s="13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U51" s="2"/>
      <c r="X51" s="2"/>
      <c r="AA51" s="2"/>
    </row>
    <row r="52" spans="1:28" s="3" customFormat="1" x14ac:dyDescent="0.3">
      <c r="A52" s="9"/>
      <c r="B52" s="13"/>
      <c r="C52" s="2"/>
      <c r="D52" s="2"/>
      <c r="E52" s="2"/>
      <c r="F52" s="13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U52" s="2"/>
      <c r="X52" s="2"/>
      <c r="AA52" s="2"/>
    </row>
    <row r="53" spans="1:28" s="3" customFormat="1" x14ac:dyDescent="0.3">
      <c r="A53" s="9"/>
      <c r="B53" s="13"/>
      <c r="C53" s="2"/>
      <c r="D53" s="2"/>
      <c r="E53" s="2"/>
      <c r="F53" s="13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s="3" customFormat="1" x14ac:dyDescent="0.3">
      <c r="A54" s="9"/>
      <c r="B54" s="13"/>
      <c r="C54" s="2"/>
      <c r="D54" s="2"/>
      <c r="E54" s="2"/>
      <c r="F54" s="13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s="3" customFormat="1" x14ac:dyDescent="0.3">
      <c r="A55" s="9"/>
      <c r="B55" s="13"/>
      <c r="C55" s="2"/>
      <c r="D55" s="2"/>
      <c r="E55" s="2"/>
      <c r="F55" s="13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s="3" customFormat="1" x14ac:dyDescent="0.3">
      <c r="A56" s="9"/>
      <c r="B56" s="13"/>
      <c r="C56" s="2"/>
      <c r="D56" s="2"/>
      <c r="E56" s="2"/>
      <c r="F56" s="13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s="3" customFormat="1" x14ac:dyDescent="0.3">
      <c r="A57" s="9"/>
      <c r="B57" s="13"/>
      <c r="C57" s="2"/>
      <c r="D57" s="2"/>
      <c r="E57" s="2"/>
      <c r="F57" s="13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s="3" customFormat="1" x14ac:dyDescent="0.3">
      <c r="A58" s="9"/>
      <c r="B58" s="13"/>
      <c r="C58" s="2"/>
      <c r="D58" s="2"/>
      <c r="E58" s="2"/>
      <c r="F58" s="13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s="3" customFormat="1" x14ac:dyDescent="0.3">
      <c r="A59" s="9"/>
      <c r="B59" s="13"/>
      <c r="C59" s="2"/>
      <c r="D59" s="2"/>
      <c r="E59" s="2"/>
      <c r="F59" s="13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s="3" customFormat="1" x14ac:dyDescent="0.3">
      <c r="A60" s="9"/>
      <c r="B60" s="13"/>
      <c r="C60" s="2"/>
      <c r="D60" s="2"/>
      <c r="E60" s="2"/>
      <c r="F60" s="13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s="3" customFormat="1" x14ac:dyDescent="0.3">
      <c r="A61" s="9"/>
      <c r="B61" s="13"/>
      <c r="C61" s="2"/>
      <c r="D61" s="2"/>
      <c r="E61" s="2"/>
      <c r="F61" s="13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s="3" customFormat="1" x14ac:dyDescent="0.3">
      <c r="A62" s="9"/>
      <c r="B62" s="13"/>
      <c r="C62" s="2"/>
      <c r="D62" s="2"/>
      <c r="E62" s="2"/>
      <c r="F62" s="13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s="3" customFormat="1" x14ac:dyDescent="0.3">
      <c r="A63" s="9"/>
      <c r="B63" s="13"/>
      <c r="C63" s="2"/>
      <c r="D63" s="2"/>
      <c r="E63" s="2"/>
      <c r="F63" s="13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s="3" customFormat="1" x14ac:dyDescent="0.3">
      <c r="A64" s="9"/>
      <c r="B64" s="13"/>
      <c r="C64" s="2"/>
      <c r="D64" s="2"/>
      <c r="E64" s="2"/>
      <c r="F64" s="13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s="3" customFormat="1" x14ac:dyDescent="0.3">
      <c r="A65" s="9"/>
      <c r="B65" s="13"/>
      <c r="C65" s="2"/>
      <c r="D65" s="2"/>
      <c r="E65" s="2"/>
      <c r="F65" s="13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s="3" customFormat="1" x14ac:dyDescent="0.3">
      <c r="A66" s="9"/>
      <c r="B66" s="13"/>
      <c r="C66" s="2"/>
      <c r="D66" s="2"/>
      <c r="E66" s="2"/>
      <c r="F66" s="13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U66" s="2"/>
      <c r="X66" s="2"/>
      <c r="AA66" s="2"/>
    </row>
    <row r="67" spans="1:28" s="3" customFormat="1" x14ac:dyDescent="0.3">
      <c r="A67" s="9"/>
      <c r="B67" s="13"/>
      <c r="C67" s="2"/>
      <c r="D67" s="2"/>
      <c r="E67" s="2"/>
      <c r="F67" s="13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s="3" customFormat="1" x14ac:dyDescent="0.3">
      <c r="A68" s="9"/>
      <c r="B68" s="13"/>
      <c r="C68" s="2"/>
      <c r="D68" s="2"/>
      <c r="E68" s="2"/>
      <c r="F68" s="13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s="3" customFormat="1" x14ac:dyDescent="0.3">
      <c r="A69" s="9"/>
      <c r="B69" s="13"/>
      <c r="C69" s="2"/>
      <c r="D69" s="2"/>
      <c r="E69" s="2"/>
      <c r="F69" s="13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s="3" customFormat="1" x14ac:dyDescent="0.3">
      <c r="A70" s="9"/>
      <c r="B70" s="13"/>
      <c r="C70" s="2"/>
      <c r="D70" s="2"/>
      <c r="E70" s="2"/>
      <c r="F70" s="13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s="3" customFormat="1" x14ac:dyDescent="0.3">
      <c r="A71" s="9"/>
      <c r="B71" s="13"/>
      <c r="C71" s="2"/>
      <c r="D71" s="2"/>
      <c r="E71" s="2"/>
      <c r="F71" s="13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s="3" customFormat="1" x14ac:dyDescent="0.3">
      <c r="A72" s="9"/>
      <c r="B72" s="13"/>
      <c r="C72" s="2"/>
      <c r="D72" s="2"/>
      <c r="E72" s="2"/>
      <c r="F72" s="13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s="3" customFormat="1" x14ac:dyDescent="0.3">
      <c r="A73" s="9"/>
      <c r="B73" s="13"/>
      <c r="C73" s="2"/>
      <c r="D73" s="2"/>
      <c r="E73" s="2"/>
      <c r="F73" s="13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s="3" customFormat="1" x14ac:dyDescent="0.3">
      <c r="A74" s="9"/>
      <c r="B74" s="13"/>
      <c r="C74" s="2"/>
      <c r="D74" s="2"/>
      <c r="E74" s="2"/>
      <c r="F74" s="13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s="3" customFormat="1" x14ac:dyDescent="0.3">
      <c r="A75" s="9"/>
      <c r="B75" s="13"/>
      <c r="C75" s="2"/>
      <c r="D75" s="2"/>
      <c r="E75" s="2"/>
      <c r="F75" s="13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s="3" customFormat="1" x14ac:dyDescent="0.3">
      <c r="A76" s="9"/>
      <c r="B76" s="13"/>
      <c r="C76" s="2"/>
      <c r="D76" s="2"/>
      <c r="E76" s="2"/>
      <c r="F76" s="13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s="3" customFormat="1" x14ac:dyDescent="0.3">
      <c r="A77" s="9"/>
      <c r="B77" s="13"/>
      <c r="C77" s="2"/>
      <c r="D77" s="2"/>
      <c r="E77" s="2"/>
      <c r="F77" s="13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s="3" customFormat="1" x14ac:dyDescent="0.3">
      <c r="A78" s="9"/>
      <c r="B78" s="13"/>
      <c r="C78" s="2"/>
      <c r="D78" s="2"/>
      <c r="E78" s="2"/>
      <c r="F78" s="13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s="3" customFormat="1" x14ac:dyDescent="0.3">
      <c r="A79" s="9"/>
      <c r="B79" s="13"/>
      <c r="C79" s="2"/>
      <c r="D79" s="2"/>
      <c r="E79" s="2"/>
      <c r="F79" s="13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s="3" customFormat="1" x14ac:dyDescent="0.3">
      <c r="A80" s="9"/>
      <c r="B80" s="13"/>
      <c r="C80" s="2"/>
      <c r="D80" s="2"/>
      <c r="E80" s="2"/>
      <c r="F80" s="13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s="3" customFormat="1" x14ac:dyDescent="0.3">
      <c r="A81" s="9"/>
      <c r="B81" s="13"/>
      <c r="C81" s="2"/>
      <c r="D81" s="2"/>
      <c r="E81" s="2"/>
      <c r="F81" s="13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s="3" customFormat="1" x14ac:dyDescent="0.3">
      <c r="A82" s="9"/>
      <c r="B82" s="13"/>
      <c r="C82" s="2"/>
      <c r="D82" s="2"/>
      <c r="E82" s="2"/>
      <c r="F82" s="13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s="3" customFormat="1" x14ac:dyDescent="0.3">
      <c r="A83" s="9"/>
      <c r="B83" s="13"/>
      <c r="C83" s="1"/>
      <c r="D83" s="1"/>
      <c r="E83" s="1"/>
      <c r="F83" s="13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2"/>
      <c r="T83" s="2"/>
      <c r="U83" s="1"/>
      <c r="V83" s="2"/>
      <c r="W83" s="2"/>
      <c r="X83" s="1"/>
      <c r="Y83" s="2"/>
      <c r="Z83" s="2"/>
      <c r="AA83" s="1"/>
      <c r="AB83" s="2"/>
    </row>
    <row r="84" spans="1:28" s="3" customFormat="1" x14ac:dyDescent="0.3">
      <c r="A84" s="9"/>
      <c r="B84" s="13"/>
      <c r="C84" s="1"/>
      <c r="D84" s="1"/>
      <c r="E84" s="1"/>
      <c r="F84" s="13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2"/>
      <c r="T84" s="2"/>
      <c r="U84" s="1"/>
      <c r="V84" s="2"/>
      <c r="W84" s="2"/>
      <c r="X84" s="1"/>
      <c r="Y84" s="2"/>
      <c r="Z84" s="2"/>
      <c r="AA84" s="1"/>
      <c r="AB84" s="2"/>
    </row>
    <row r="85" spans="1:28" s="3" customFormat="1" x14ac:dyDescent="0.3">
      <c r="A85" s="9"/>
      <c r="B85" s="13"/>
      <c r="C85" s="1"/>
      <c r="D85" s="1"/>
      <c r="E85" s="1"/>
      <c r="F85" s="13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2"/>
      <c r="T85" s="2"/>
      <c r="U85" s="1"/>
      <c r="V85" s="2"/>
      <c r="W85" s="2"/>
      <c r="X85" s="1"/>
      <c r="Y85" s="2"/>
      <c r="Z85" s="2"/>
      <c r="AA85" s="1"/>
      <c r="AB85" s="2"/>
    </row>
    <row r="86" spans="1:28" s="3" customFormat="1" x14ac:dyDescent="0.3">
      <c r="A86" s="9"/>
      <c r="B86" s="13"/>
      <c r="C86" s="1"/>
      <c r="D86" s="1"/>
      <c r="E86" s="1"/>
      <c r="F86" s="13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2"/>
      <c r="T86" s="2"/>
      <c r="U86" s="1"/>
      <c r="V86" s="2"/>
      <c r="W86" s="2"/>
      <c r="X86" s="1"/>
      <c r="Y86" s="2"/>
      <c r="Z86" s="2"/>
      <c r="AA86" s="1"/>
      <c r="AB86" s="2"/>
    </row>
    <row r="87" spans="1:28" s="3" customFormat="1" x14ac:dyDescent="0.3">
      <c r="A87" s="9"/>
      <c r="B87" s="13"/>
      <c r="C87" s="1"/>
      <c r="D87" s="1"/>
      <c r="E87" s="1"/>
      <c r="F87" s="13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2"/>
      <c r="T87" s="2"/>
      <c r="U87" s="1"/>
      <c r="V87" s="2"/>
      <c r="W87" s="2"/>
      <c r="X87" s="1"/>
      <c r="Y87" s="2"/>
      <c r="Z87" s="2"/>
      <c r="AA87" s="1"/>
      <c r="AB87" s="2"/>
    </row>
    <row r="88" spans="1:28" s="3" customFormat="1" x14ac:dyDescent="0.3">
      <c r="A88" s="9"/>
      <c r="B88" s="13"/>
      <c r="C88" s="1"/>
      <c r="D88" s="1"/>
      <c r="E88" s="1"/>
      <c r="F88" s="13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2"/>
      <c r="T88" s="2"/>
      <c r="U88" s="1"/>
      <c r="V88" s="2"/>
      <c r="W88" s="2"/>
      <c r="X88" s="1"/>
      <c r="Y88" s="2"/>
      <c r="Z88" s="2"/>
      <c r="AA88" s="1"/>
      <c r="AB88" s="2"/>
    </row>
    <row r="89" spans="1:28" s="3" customFormat="1" x14ac:dyDescent="0.3">
      <c r="A89" s="9"/>
      <c r="B89" s="13"/>
      <c r="C89" s="1"/>
      <c r="D89" s="1"/>
      <c r="E89" s="1"/>
      <c r="F89" s="13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2"/>
      <c r="T89" s="2"/>
      <c r="U89" s="1"/>
      <c r="V89" s="2"/>
      <c r="W89" s="2"/>
      <c r="X89" s="1"/>
      <c r="Y89" s="2"/>
      <c r="Z89" s="2"/>
      <c r="AA89" s="1"/>
      <c r="AB89" s="2"/>
    </row>
    <row r="90" spans="1:28" s="3" customFormat="1" x14ac:dyDescent="0.3">
      <c r="A90" s="9"/>
      <c r="B90" s="13"/>
      <c r="C90" s="1"/>
      <c r="D90" s="1"/>
      <c r="E90" s="1"/>
      <c r="F90" s="13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2"/>
      <c r="T90" s="2"/>
      <c r="U90" s="1"/>
      <c r="V90" s="2"/>
      <c r="W90" s="2"/>
      <c r="X90" s="1"/>
      <c r="Y90" s="2"/>
      <c r="Z90" s="2"/>
      <c r="AA90" s="1"/>
      <c r="AB90" s="2"/>
    </row>
    <row r="91" spans="1:28" s="3" customFormat="1" x14ac:dyDescent="0.3">
      <c r="A91" s="9"/>
      <c r="B91" s="13"/>
      <c r="C91" s="1"/>
      <c r="D91" s="1"/>
      <c r="E91" s="1"/>
      <c r="F91" s="13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2"/>
      <c r="T91" s="2"/>
      <c r="U91" s="1"/>
      <c r="V91" s="2"/>
      <c r="W91" s="2"/>
      <c r="X91" s="1"/>
      <c r="Y91" s="2"/>
      <c r="Z91" s="2"/>
      <c r="AA91" s="1"/>
      <c r="AB91" s="2"/>
    </row>
    <row r="92" spans="1:28" s="3" customFormat="1" x14ac:dyDescent="0.3">
      <c r="A92" s="9"/>
      <c r="B92" s="13"/>
      <c r="C92" s="1"/>
      <c r="D92" s="1"/>
      <c r="E92" s="1"/>
      <c r="F92" s="13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2"/>
      <c r="T92" s="2"/>
      <c r="U92" s="1"/>
      <c r="V92" s="2"/>
      <c r="W92" s="2"/>
      <c r="X92" s="1"/>
      <c r="Y92" s="2"/>
      <c r="Z92" s="2"/>
      <c r="AA92" s="1"/>
      <c r="AB92" s="2"/>
    </row>
    <row r="93" spans="1:28" s="3" customFormat="1" x14ac:dyDescent="0.3">
      <c r="A93" s="9"/>
      <c r="B93" s="13"/>
      <c r="C93" s="1"/>
      <c r="D93" s="1"/>
      <c r="E93" s="1"/>
      <c r="F93" s="13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2"/>
      <c r="T93" s="2"/>
      <c r="U93" s="1"/>
      <c r="V93" s="2"/>
      <c r="W93" s="2"/>
      <c r="X93" s="1"/>
      <c r="Y93" s="2"/>
      <c r="Z93" s="2"/>
      <c r="AA93" s="1"/>
      <c r="AB93" s="2"/>
    </row>
    <row r="94" spans="1:28" s="3" customFormat="1" x14ac:dyDescent="0.3">
      <c r="A94" s="9"/>
      <c r="B94" s="13"/>
      <c r="C94" s="1"/>
      <c r="D94" s="1"/>
      <c r="E94" s="1"/>
      <c r="F94" s="13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2"/>
      <c r="T94" s="2"/>
      <c r="U94" s="1"/>
      <c r="V94" s="2"/>
      <c r="W94" s="2"/>
      <c r="X94" s="1"/>
      <c r="Y94" s="2"/>
      <c r="Z94" s="2"/>
      <c r="AA94" s="1"/>
      <c r="AB94" s="2"/>
    </row>
    <row r="95" spans="1:28" s="3" customFormat="1" x14ac:dyDescent="0.3">
      <c r="A95" s="9"/>
      <c r="B95" s="13"/>
      <c r="C95" s="1"/>
      <c r="D95" s="1"/>
      <c r="E95" s="1"/>
      <c r="F95" s="13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2"/>
      <c r="T95" s="2"/>
      <c r="U95" s="1"/>
      <c r="V95" s="2"/>
      <c r="W95" s="2"/>
      <c r="X95" s="1"/>
      <c r="Y95" s="2"/>
      <c r="Z95" s="2"/>
      <c r="AA95" s="1"/>
      <c r="AB95" s="2"/>
    </row>
    <row r="96" spans="1:28" s="3" customFormat="1" x14ac:dyDescent="0.3">
      <c r="A96" s="9"/>
      <c r="B96" s="13"/>
      <c r="C96" s="1"/>
      <c r="D96" s="1"/>
      <c r="E96" s="1"/>
      <c r="F96" s="13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2"/>
      <c r="T96" s="2"/>
      <c r="U96" s="1"/>
      <c r="V96" s="2"/>
      <c r="W96" s="2"/>
      <c r="X96" s="1"/>
      <c r="Y96" s="2"/>
      <c r="Z96" s="2"/>
      <c r="AA96" s="1"/>
      <c r="AB96" s="2"/>
    </row>
    <row r="97" spans="1:28" s="3" customFormat="1" x14ac:dyDescent="0.3">
      <c r="A97" s="9"/>
      <c r="B97" s="13"/>
      <c r="C97" s="1"/>
      <c r="D97" s="1"/>
      <c r="E97" s="1"/>
      <c r="F97" s="13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2"/>
      <c r="T97" s="2"/>
      <c r="U97" s="1"/>
      <c r="V97" s="2"/>
      <c r="W97" s="2"/>
      <c r="X97" s="1"/>
      <c r="Y97" s="2"/>
      <c r="Z97" s="2"/>
      <c r="AA97" s="1"/>
      <c r="AB97" s="2"/>
    </row>
    <row r="98" spans="1:28" s="3" customFormat="1" x14ac:dyDescent="0.3">
      <c r="A98" s="9"/>
      <c r="B98" s="13"/>
      <c r="C98" s="1"/>
      <c r="D98" s="1"/>
      <c r="E98" s="1"/>
      <c r="F98" s="13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2"/>
      <c r="T98" s="2"/>
      <c r="U98" s="1"/>
      <c r="V98" s="2"/>
      <c r="W98" s="2"/>
      <c r="X98" s="1"/>
      <c r="Y98" s="2"/>
      <c r="Z98" s="2"/>
      <c r="AA98" s="1"/>
      <c r="AB98" s="2"/>
    </row>
    <row r="99" spans="1:28" s="3" customFormat="1" x14ac:dyDescent="0.3">
      <c r="A99" s="9"/>
      <c r="B99" s="13"/>
      <c r="C99" s="1"/>
      <c r="D99" s="1"/>
      <c r="E99" s="1"/>
      <c r="F99" s="13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2"/>
      <c r="T99" s="2"/>
      <c r="U99" s="1"/>
      <c r="V99" s="2"/>
      <c r="W99" s="2"/>
      <c r="X99" s="1"/>
      <c r="Y99" s="2"/>
      <c r="Z99" s="2"/>
      <c r="AA99" s="1"/>
      <c r="AB99" s="2"/>
    </row>
    <row r="100" spans="1:28" s="3" customFormat="1" x14ac:dyDescent="0.3">
      <c r="A100" s="9"/>
      <c r="B100" s="13"/>
      <c r="C100" s="1"/>
      <c r="D100" s="1"/>
      <c r="E100" s="1"/>
      <c r="F100" s="13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2"/>
      <c r="T100" s="2"/>
      <c r="U100" s="1"/>
      <c r="V100" s="2"/>
      <c r="W100" s="2"/>
      <c r="X100" s="1"/>
      <c r="Y100" s="2"/>
      <c r="Z100" s="2"/>
      <c r="AA100" s="1"/>
      <c r="AB100" s="2"/>
    </row>
    <row r="101" spans="1:28" s="3" customFormat="1" x14ac:dyDescent="0.3">
      <c r="A101" s="9"/>
      <c r="B101" s="13"/>
      <c r="C101" s="1"/>
      <c r="D101" s="1"/>
      <c r="E101" s="1"/>
      <c r="F101" s="13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2"/>
      <c r="T101" s="2"/>
      <c r="U101" s="1"/>
      <c r="V101" s="2"/>
      <c r="W101" s="2"/>
      <c r="X101" s="1"/>
      <c r="Y101" s="2"/>
      <c r="Z101" s="2"/>
      <c r="AA101" s="1"/>
      <c r="AB101" s="2"/>
    </row>
    <row r="102" spans="1:28" s="3" customFormat="1" x14ac:dyDescent="0.3">
      <c r="A102" s="9"/>
      <c r="B102" s="13"/>
      <c r="C102" s="1"/>
      <c r="D102" s="1"/>
      <c r="E102" s="1"/>
      <c r="F102" s="13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2"/>
      <c r="T102" s="2"/>
      <c r="U102" s="1"/>
      <c r="V102" s="2"/>
      <c r="W102" s="2"/>
      <c r="X102" s="1"/>
      <c r="Y102" s="2"/>
      <c r="Z102" s="2"/>
      <c r="AA102" s="1"/>
      <c r="AB102" s="2"/>
    </row>
    <row r="103" spans="1:28" s="3" customFormat="1" x14ac:dyDescent="0.3">
      <c r="A103" s="9"/>
      <c r="B103" s="13"/>
      <c r="C103" s="1"/>
      <c r="D103" s="1"/>
      <c r="E103" s="1"/>
      <c r="F103" s="13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2"/>
      <c r="T103" s="2"/>
      <c r="U103" s="1"/>
      <c r="V103" s="2"/>
      <c r="W103" s="2"/>
      <c r="X103" s="1"/>
      <c r="Y103" s="2"/>
      <c r="Z103" s="2"/>
      <c r="AA103" s="1"/>
      <c r="AB103" s="2"/>
    </row>
    <row r="104" spans="1:28" s="3" customFormat="1" x14ac:dyDescent="0.3">
      <c r="A104" s="9"/>
      <c r="B104" s="13"/>
      <c r="C104" s="1"/>
      <c r="D104" s="1"/>
      <c r="E104" s="1"/>
      <c r="F104" s="13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2"/>
      <c r="T104" s="2"/>
      <c r="U104" s="1"/>
      <c r="V104" s="2"/>
      <c r="W104" s="2"/>
      <c r="X104" s="1"/>
      <c r="Y104" s="2"/>
      <c r="Z104" s="2"/>
      <c r="AA104" s="1"/>
      <c r="AB104" s="2"/>
    </row>
    <row r="105" spans="1:28" s="3" customFormat="1" x14ac:dyDescent="0.3">
      <c r="A105" s="9"/>
      <c r="B105" s="13"/>
      <c r="C105" s="1"/>
      <c r="D105" s="1"/>
      <c r="E105" s="1"/>
      <c r="F105" s="13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2"/>
      <c r="T105" s="2"/>
      <c r="U105" s="1"/>
      <c r="V105" s="2"/>
      <c r="W105" s="2"/>
      <c r="X105" s="1"/>
      <c r="Y105" s="2"/>
      <c r="Z105" s="2"/>
      <c r="AA105" s="1"/>
      <c r="AB105" s="2"/>
    </row>
    <row r="106" spans="1:28" s="3" customFormat="1" x14ac:dyDescent="0.3">
      <c r="A106" s="9"/>
      <c r="B106" s="13"/>
      <c r="C106" s="1"/>
      <c r="D106" s="1"/>
      <c r="E106" s="1"/>
      <c r="F106" s="13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2"/>
      <c r="T106" s="2"/>
      <c r="U106" s="1"/>
      <c r="V106" s="2"/>
      <c r="W106" s="2"/>
      <c r="X106" s="1"/>
      <c r="Y106" s="2"/>
      <c r="Z106" s="2"/>
      <c r="AA106" s="1"/>
      <c r="AB106" s="2"/>
    </row>
    <row r="107" spans="1:28" s="3" customFormat="1" x14ac:dyDescent="0.3">
      <c r="A107" s="9"/>
      <c r="B107" s="13"/>
      <c r="C107" s="1"/>
      <c r="D107" s="1"/>
      <c r="E107" s="1"/>
      <c r="F107" s="13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2"/>
      <c r="T107" s="2"/>
      <c r="U107" s="1"/>
      <c r="V107" s="2"/>
      <c r="W107" s="2"/>
      <c r="X107" s="1"/>
      <c r="Y107" s="2"/>
      <c r="Z107" s="2"/>
      <c r="AA107" s="1"/>
      <c r="AB107" s="2"/>
    </row>
    <row r="108" spans="1:28" s="3" customFormat="1" x14ac:dyDescent="0.3">
      <c r="A108" s="9"/>
      <c r="B108" s="13"/>
      <c r="C108" s="1"/>
      <c r="D108" s="1"/>
      <c r="E108" s="1"/>
      <c r="F108" s="13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2"/>
      <c r="T108" s="2"/>
      <c r="U108" s="1"/>
      <c r="V108" s="2"/>
      <c r="W108" s="2"/>
      <c r="X108" s="1"/>
      <c r="Y108" s="2"/>
      <c r="Z108" s="2"/>
      <c r="AA108" s="1"/>
      <c r="AB108" s="2"/>
    </row>
    <row r="109" spans="1:28" s="3" customFormat="1" x14ac:dyDescent="0.3">
      <c r="A109" s="9"/>
      <c r="B109" s="13"/>
      <c r="C109" s="1"/>
      <c r="D109" s="1"/>
      <c r="E109" s="1"/>
      <c r="F109" s="13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2"/>
      <c r="T109" s="2"/>
      <c r="U109" s="1"/>
      <c r="V109" s="2"/>
      <c r="W109" s="2"/>
      <c r="X109" s="1"/>
      <c r="Y109" s="2"/>
      <c r="Z109" s="2"/>
      <c r="AA109" s="1"/>
      <c r="AB109" s="2"/>
    </row>
    <row r="110" spans="1:28" s="3" customFormat="1" x14ac:dyDescent="0.3">
      <c r="A110" s="9"/>
      <c r="B110" s="13"/>
      <c r="C110" s="1"/>
      <c r="D110" s="1"/>
      <c r="E110" s="1"/>
      <c r="F110" s="13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2"/>
      <c r="T110" s="2"/>
      <c r="U110" s="1"/>
      <c r="V110" s="2"/>
      <c r="W110" s="2"/>
      <c r="X110" s="1"/>
      <c r="Y110" s="2"/>
      <c r="Z110" s="2"/>
      <c r="AA110" s="1"/>
      <c r="AB110" s="2"/>
    </row>
    <row r="111" spans="1:28" s="3" customFormat="1" x14ac:dyDescent="0.3">
      <c r="A111" s="9"/>
      <c r="B111" s="13"/>
      <c r="C111" s="1"/>
      <c r="D111" s="1"/>
      <c r="E111" s="1"/>
      <c r="F111" s="13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2"/>
      <c r="T111" s="2"/>
      <c r="U111" s="1"/>
      <c r="V111" s="2"/>
      <c r="W111" s="2"/>
      <c r="X111" s="1"/>
      <c r="Y111" s="2"/>
      <c r="Z111" s="2"/>
      <c r="AA111" s="1"/>
      <c r="AB111" s="2"/>
    </row>
    <row r="112" spans="1:28" s="3" customFormat="1" x14ac:dyDescent="0.3">
      <c r="A112" s="9"/>
      <c r="B112" s="13"/>
      <c r="C112" s="1"/>
      <c r="D112" s="1"/>
      <c r="E112" s="1"/>
      <c r="F112" s="13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2"/>
      <c r="T112" s="2"/>
      <c r="U112" s="1"/>
      <c r="V112" s="2"/>
      <c r="W112" s="2"/>
      <c r="X112" s="1"/>
      <c r="Y112" s="2"/>
      <c r="Z112" s="2"/>
      <c r="AA112" s="1"/>
      <c r="AB112" s="2"/>
    </row>
    <row r="113" spans="1:28" s="3" customFormat="1" x14ac:dyDescent="0.3">
      <c r="A113" s="9"/>
      <c r="B113" s="13"/>
      <c r="C113" s="1"/>
      <c r="D113" s="1"/>
      <c r="E113" s="1"/>
      <c r="F113" s="13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2"/>
      <c r="T113" s="2"/>
      <c r="U113" s="1"/>
      <c r="V113" s="2"/>
      <c r="W113" s="2"/>
      <c r="X113" s="1"/>
      <c r="Y113" s="2"/>
      <c r="Z113" s="2"/>
      <c r="AA113" s="1"/>
      <c r="AB113" s="2"/>
    </row>
    <row r="114" spans="1:28" s="3" customFormat="1" x14ac:dyDescent="0.3">
      <c r="A114" s="9"/>
      <c r="B114" s="13"/>
      <c r="C114" s="1"/>
      <c r="D114" s="1"/>
      <c r="E114" s="1"/>
      <c r="F114" s="13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2"/>
      <c r="T114" s="2"/>
      <c r="U114" s="1"/>
      <c r="V114" s="2"/>
      <c r="W114" s="2"/>
      <c r="X114" s="1"/>
      <c r="Y114" s="2"/>
      <c r="Z114" s="2"/>
      <c r="AA114" s="1"/>
      <c r="AB114" s="2"/>
    </row>
    <row r="115" spans="1:28" s="3" customFormat="1" x14ac:dyDescent="0.3">
      <c r="A115" s="9"/>
      <c r="B115" s="13"/>
      <c r="C115" s="1"/>
      <c r="D115" s="1"/>
      <c r="E115" s="1"/>
      <c r="F115" s="13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2"/>
      <c r="T115" s="2"/>
      <c r="U115" s="1"/>
      <c r="V115" s="2"/>
      <c r="W115" s="2"/>
      <c r="X115" s="1"/>
      <c r="Y115" s="2"/>
      <c r="Z115" s="2"/>
      <c r="AA115" s="1"/>
      <c r="AB115" s="2"/>
    </row>
    <row r="116" spans="1:28" s="3" customFormat="1" x14ac:dyDescent="0.3">
      <c r="A116" s="9"/>
      <c r="B116" s="13"/>
      <c r="C116" s="1"/>
      <c r="D116" s="1"/>
      <c r="E116" s="1"/>
      <c r="F116" s="13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2"/>
      <c r="T116" s="2"/>
      <c r="U116" s="1"/>
      <c r="V116" s="2"/>
      <c r="W116" s="2"/>
      <c r="X116" s="1"/>
      <c r="Y116" s="2"/>
      <c r="Z116" s="2"/>
      <c r="AA116" s="1"/>
      <c r="AB116" s="2"/>
    </row>
    <row r="117" spans="1:28" s="3" customFormat="1" x14ac:dyDescent="0.3">
      <c r="A117" s="9"/>
      <c r="B117" s="13"/>
      <c r="C117" s="1"/>
      <c r="D117" s="1"/>
      <c r="E117" s="1"/>
      <c r="F117" s="13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2"/>
      <c r="T117" s="2"/>
      <c r="U117" s="1"/>
      <c r="V117" s="2"/>
      <c r="W117" s="2"/>
      <c r="X117" s="1"/>
      <c r="Y117" s="2"/>
      <c r="Z117" s="2"/>
      <c r="AA117" s="1"/>
      <c r="AB117" s="2"/>
    </row>
    <row r="118" spans="1:28" s="3" customFormat="1" x14ac:dyDescent="0.3">
      <c r="A118" s="9"/>
      <c r="B118" s="13"/>
      <c r="C118" s="1"/>
      <c r="D118" s="1"/>
      <c r="E118" s="1"/>
      <c r="F118" s="13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s="3" customFormat="1" x14ac:dyDescent="0.3">
      <c r="A119" s="9"/>
      <c r="B119" s="13"/>
      <c r="C119" s="1"/>
      <c r="D119" s="1"/>
      <c r="E119" s="1"/>
      <c r="F119" s="13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x14ac:dyDescent="0.3">
      <c r="C120" s="1"/>
      <c r="D120" s="1"/>
      <c r="E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x14ac:dyDescent="0.3">
      <c r="C121" s="1"/>
      <c r="D121" s="1"/>
      <c r="E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x14ac:dyDescent="0.3">
      <c r="C122" s="1"/>
      <c r="D122" s="1"/>
      <c r="E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x14ac:dyDescent="0.3">
      <c r="C123" s="1"/>
      <c r="D123" s="1"/>
      <c r="E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x14ac:dyDescent="0.3">
      <c r="C124" s="1"/>
      <c r="D124" s="1"/>
      <c r="E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x14ac:dyDescent="0.3">
      <c r="C125" s="1"/>
      <c r="D125" s="1"/>
      <c r="E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x14ac:dyDescent="0.3">
      <c r="C126" s="1"/>
      <c r="D126" s="1"/>
      <c r="E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x14ac:dyDescent="0.3">
      <c r="C127" s="1"/>
      <c r="D127" s="1"/>
      <c r="E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x14ac:dyDescent="0.3">
      <c r="C128" s="1"/>
      <c r="D128" s="1"/>
      <c r="E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3:28" x14ac:dyDescent="0.3">
      <c r="C129" s="1"/>
      <c r="D129" s="1"/>
      <c r="E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3:28" x14ac:dyDescent="0.3">
      <c r="C130" s="1"/>
      <c r="D130" s="1"/>
      <c r="E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3:28" x14ac:dyDescent="0.3">
      <c r="C131" s="1"/>
      <c r="D131" s="1"/>
      <c r="E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3:28" x14ac:dyDescent="0.3">
      <c r="C132" s="1"/>
      <c r="D132" s="1"/>
      <c r="E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3:28" x14ac:dyDescent="0.3">
      <c r="C133" s="1"/>
      <c r="D133" s="1"/>
      <c r="E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3:28" x14ac:dyDescent="0.3">
      <c r="C134" s="1"/>
      <c r="D134" s="1"/>
      <c r="E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3:28" x14ac:dyDescent="0.3">
      <c r="C135" s="1"/>
      <c r="D135" s="1"/>
      <c r="E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3:28" x14ac:dyDescent="0.3">
      <c r="C136" s="1"/>
      <c r="D136" s="1"/>
      <c r="E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3:28" x14ac:dyDescent="0.3">
      <c r="C137" s="1"/>
      <c r="D137" s="1"/>
      <c r="E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3:28" x14ac:dyDescent="0.3">
      <c r="C138" s="1"/>
      <c r="D138" s="1"/>
      <c r="E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3:28" x14ac:dyDescent="0.3">
      <c r="C139" s="1"/>
      <c r="D139" s="1"/>
      <c r="E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3:28" x14ac:dyDescent="0.3">
      <c r="C140" s="1"/>
      <c r="D140" s="1"/>
      <c r="E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3:28" x14ac:dyDescent="0.3">
      <c r="C141" s="1"/>
      <c r="D141" s="1"/>
      <c r="E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3:28" x14ac:dyDescent="0.3">
      <c r="C142" s="1"/>
      <c r="D142" s="1"/>
      <c r="E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3:28" x14ac:dyDescent="0.3">
      <c r="C143" s="1"/>
      <c r="D143" s="1"/>
      <c r="E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3:28" x14ac:dyDescent="0.3">
      <c r="C144" s="1"/>
      <c r="D144" s="1"/>
      <c r="E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3:28" x14ac:dyDescent="0.3">
      <c r="C145" s="1"/>
      <c r="D145" s="1"/>
      <c r="E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3:28" x14ac:dyDescent="0.3">
      <c r="C146" s="1"/>
      <c r="D146" s="1"/>
      <c r="E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3:28" x14ac:dyDescent="0.3">
      <c r="C147" s="1"/>
      <c r="D147" s="1"/>
      <c r="E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3:28" x14ac:dyDescent="0.3">
      <c r="C148" s="1"/>
      <c r="D148" s="1"/>
      <c r="E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3:28" x14ac:dyDescent="0.3">
      <c r="C149" s="1"/>
      <c r="D149" s="1"/>
      <c r="E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3:28" x14ac:dyDescent="0.3">
      <c r="C150" s="1"/>
      <c r="D150" s="1"/>
      <c r="E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3:28" x14ac:dyDescent="0.3">
      <c r="C151" s="1"/>
      <c r="D151" s="1"/>
      <c r="E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3:28" x14ac:dyDescent="0.3">
      <c r="C152" s="1"/>
      <c r="D152" s="1"/>
      <c r="E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3:28" x14ac:dyDescent="0.3">
      <c r="C153" s="1"/>
      <c r="D153" s="1"/>
      <c r="E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3:28" x14ac:dyDescent="0.3">
      <c r="C154" s="1"/>
      <c r="D154" s="1"/>
      <c r="E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3:28" x14ac:dyDescent="0.3">
      <c r="C155" s="1"/>
      <c r="D155" s="1"/>
      <c r="E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3:28" x14ac:dyDescent="0.3">
      <c r="C156" s="1"/>
      <c r="D156" s="1"/>
      <c r="E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3:28" x14ac:dyDescent="0.3">
      <c r="C157" s="1"/>
      <c r="D157" s="1"/>
      <c r="E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3:28" x14ac:dyDescent="0.3">
      <c r="C158" s="1"/>
      <c r="D158" s="1"/>
      <c r="E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3:28" x14ac:dyDescent="0.3">
      <c r="S159" s="1"/>
      <c r="T159" s="1"/>
      <c r="V159" s="1"/>
      <c r="W159" s="1"/>
      <c r="Y159" s="1"/>
      <c r="Z159" s="1"/>
      <c r="AB159" s="1"/>
    </row>
    <row r="160" spans="3:28" x14ac:dyDescent="0.3">
      <c r="S160" s="1"/>
      <c r="T160" s="1"/>
      <c r="V160" s="1"/>
      <c r="W160" s="1"/>
      <c r="Y160" s="1"/>
      <c r="Z160" s="1"/>
      <c r="AB160" s="1"/>
    </row>
    <row r="161" spans="19:28" x14ac:dyDescent="0.3">
      <c r="S161" s="1"/>
      <c r="T161" s="1"/>
      <c r="V161" s="1"/>
      <c r="W161" s="1"/>
      <c r="Y161" s="1"/>
      <c r="Z161" s="1"/>
      <c r="AB161" s="1"/>
    </row>
    <row r="162" spans="19:28" x14ac:dyDescent="0.3">
      <c r="S162" s="1"/>
      <c r="T162" s="1"/>
      <c r="V162" s="1"/>
      <c r="W162" s="1"/>
      <c r="Y162" s="1"/>
      <c r="Z162" s="1"/>
      <c r="AB162" s="1"/>
    </row>
    <row r="163" spans="19:28" x14ac:dyDescent="0.3">
      <c r="S163" s="1"/>
      <c r="T163" s="1"/>
      <c r="V163" s="1"/>
      <c r="W163" s="1"/>
      <c r="Y163" s="1"/>
      <c r="Z163" s="1"/>
      <c r="AB163" s="1"/>
    </row>
    <row r="164" spans="19:28" x14ac:dyDescent="0.3">
      <c r="S164" s="1"/>
      <c r="T164" s="1"/>
      <c r="V164" s="1"/>
      <c r="W164" s="1"/>
      <c r="Y164" s="1"/>
      <c r="Z164" s="1"/>
      <c r="AB164" s="1"/>
    </row>
    <row r="165" spans="19:28" x14ac:dyDescent="0.3">
      <c r="S165" s="1"/>
      <c r="T165" s="1"/>
      <c r="V165" s="1"/>
      <c r="W165" s="1"/>
      <c r="Y165" s="1"/>
      <c r="Z165" s="1"/>
      <c r="AB165" s="1"/>
    </row>
    <row r="166" spans="19:28" x14ac:dyDescent="0.3">
      <c r="S166" s="1"/>
      <c r="T166" s="1"/>
      <c r="V166" s="1"/>
      <c r="W166" s="1"/>
      <c r="Y166" s="1"/>
      <c r="Z166" s="1"/>
      <c r="AB166" s="1"/>
    </row>
    <row r="167" spans="19:28" x14ac:dyDescent="0.3">
      <c r="S167" s="1"/>
      <c r="T167" s="1"/>
      <c r="V167" s="1"/>
      <c r="W167" s="1"/>
      <c r="Y167" s="1"/>
      <c r="Z167" s="1"/>
      <c r="AB167" s="1"/>
    </row>
    <row r="168" spans="19:28" x14ac:dyDescent="0.3">
      <c r="S168" s="1"/>
      <c r="T168" s="1"/>
      <c r="V168" s="1"/>
      <c r="W168" s="1"/>
      <c r="Y168" s="1"/>
      <c r="Z168" s="1"/>
      <c r="AB168" s="1"/>
    </row>
    <row r="169" spans="19:28" x14ac:dyDescent="0.3">
      <c r="S169" s="1"/>
      <c r="T169" s="1"/>
      <c r="V169" s="1"/>
      <c r="W169" s="1"/>
      <c r="Y169" s="1"/>
      <c r="Z169" s="1"/>
      <c r="AB169" s="1"/>
    </row>
    <row r="170" spans="19:28" x14ac:dyDescent="0.3">
      <c r="S170" s="1"/>
      <c r="T170" s="1"/>
      <c r="V170" s="1"/>
      <c r="W170" s="1"/>
      <c r="Y170" s="1"/>
      <c r="Z170" s="1"/>
      <c r="AB170" s="1"/>
    </row>
    <row r="171" spans="19:28" x14ac:dyDescent="0.3">
      <c r="S171" s="1"/>
      <c r="T171" s="1"/>
      <c r="V171" s="1"/>
      <c r="W171" s="1"/>
      <c r="Y171" s="1"/>
      <c r="Z171" s="1"/>
      <c r="AB171" s="1"/>
    </row>
    <row r="172" spans="19:28" x14ac:dyDescent="0.3">
      <c r="S172" s="1"/>
      <c r="T172" s="1"/>
      <c r="V172" s="1"/>
      <c r="W172" s="1"/>
      <c r="Y172" s="1"/>
      <c r="Z172" s="1"/>
      <c r="AB172" s="1"/>
    </row>
    <row r="173" spans="19:28" x14ac:dyDescent="0.3">
      <c r="S173" s="1"/>
      <c r="T173" s="1"/>
      <c r="V173" s="1"/>
      <c r="W173" s="1"/>
      <c r="Y173" s="1"/>
      <c r="Z173" s="1"/>
      <c r="AB173" s="1"/>
    </row>
    <row r="174" spans="19:28" x14ac:dyDescent="0.3">
      <c r="S174" s="1"/>
      <c r="T174" s="1"/>
      <c r="V174" s="1"/>
      <c r="W174" s="1"/>
      <c r="Y174" s="1"/>
      <c r="Z174" s="1"/>
      <c r="AB174" s="1"/>
    </row>
    <row r="175" spans="19:28" x14ac:dyDescent="0.3">
      <c r="S175" s="1"/>
      <c r="T175" s="1"/>
      <c r="V175" s="1"/>
      <c r="W175" s="1"/>
      <c r="Y175" s="1"/>
      <c r="Z175" s="1"/>
      <c r="AB175" s="1"/>
    </row>
    <row r="176" spans="19:28" x14ac:dyDescent="0.3">
      <c r="S176" s="1"/>
      <c r="T176" s="1"/>
      <c r="V176" s="1"/>
      <c r="W176" s="1"/>
      <c r="Y176" s="1"/>
      <c r="Z176" s="1"/>
      <c r="AB176" s="1"/>
    </row>
    <row r="177" spans="19:28" x14ac:dyDescent="0.3">
      <c r="S177" s="1"/>
      <c r="T177" s="1"/>
      <c r="V177" s="1"/>
      <c r="W177" s="1"/>
      <c r="Y177" s="1"/>
      <c r="Z177" s="1"/>
      <c r="AB177" s="1"/>
    </row>
    <row r="178" spans="19:28" x14ac:dyDescent="0.3">
      <c r="S178" s="1"/>
      <c r="T178" s="1"/>
      <c r="V178" s="1"/>
      <c r="W178" s="1"/>
      <c r="Y178" s="1"/>
      <c r="Z178" s="1"/>
      <c r="AB178" s="1"/>
    </row>
    <row r="179" spans="19:28" x14ac:dyDescent="0.3">
      <c r="S179" s="1"/>
      <c r="T179" s="1"/>
      <c r="V179" s="1"/>
      <c r="W179" s="1"/>
      <c r="Y179" s="1"/>
      <c r="Z179" s="1"/>
      <c r="AB179" s="1"/>
    </row>
    <row r="180" spans="19:28" x14ac:dyDescent="0.3">
      <c r="S180" s="1"/>
      <c r="T180" s="1"/>
      <c r="V180" s="1"/>
      <c r="W180" s="1"/>
      <c r="Y180" s="1"/>
      <c r="Z180" s="1"/>
      <c r="AB180" s="1"/>
    </row>
    <row r="181" spans="19:28" x14ac:dyDescent="0.3">
      <c r="S181" s="1"/>
      <c r="T181" s="1"/>
      <c r="V181" s="1"/>
      <c r="W181" s="1"/>
      <c r="Y181" s="1"/>
      <c r="Z181" s="1"/>
      <c r="AB181" s="1"/>
    </row>
    <row r="182" spans="19:28" x14ac:dyDescent="0.3">
      <c r="S182" s="1"/>
      <c r="T182" s="1"/>
      <c r="V182" s="1"/>
      <c r="W182" s="1"/>
      <c r="Y182" s="1"/>
      <c r="Z182" s="1"/>
      <c r="AB182" s="1"/>
    </row>
    <row r="183" spans="19:28" x14ac:dyDescent="0.3">
      <c r="S183" s="1"/>
      <c r="T183" s="1"/>
      <c r="V183" s="1"/>
      <c r="W183" s="1"/>
      <c r="Y183" s="1"/>
      <c r="Z183" s="1"/>
      <c r="AB183" s="1"/>
    </row>
    <row r="184" spans="19:28" x14ac:dyDescent="0.3">
      <c r="S184" s="1"/>
      <c r="T184" s="1"/>
      <c r="V184" s="1"/>
      <c r="W184" s="1"/>
      <c r="Y184" s="1"/>
      <c r="Z184" s="1"/>
      <c r="AB184" s="1"/>
    </row>
    <row r="185" spans="19:28" x14ac:dyDescent="0.3">
      <c r="S185" s="1"/>
      <c r="T185" s="1"/>
      <c r="V185" s="1"/>
      <c r="W185" s="1"/>
      <c r="Y185" s="1"/>
      <c r="Z185" s="1"/>
      <c r="AB185" s="1"/>
    </row>
    <row r="186" spans="19:28" x14ac:dyDescent="0.3">
      <c r="S186" s="1"/>
      <c r="T186" s="1"/>
      <c r="V186" s="1"/>
      <c r="W186" s="1"/>
      <c r="Y186" s="1"/>
      <c r="Z186" s="1"/>
      <c r="AB186" s="1"/>
    </row>
    <row r="187" spans="19:28" x14ac:dyDescent="0.3">
      <c r="S187" s="1"/>
      <c r="T187" s="1"/>
      <c r="V187" s="1"/>
      <c r="W187" s="1"/>
      <c r="Y187" s="1"/>
      <c r="Z187" s="1"/>
      <c r="AB187" s="1"/>
    </row>
    <row r="188" spans="19:28" x14ac:dyDescent="0.3">
      <c r="S188" s="1"/>
      <c r="T188" s="1"/>
      <c r="V188" s="1"/>
      <c r="W188" s="1"/>
      <c r="Y188" s="1"/>
      <c r="Z188" s="1"/>
      <c r="AB188" s="1"/>
    </row>
    <row r="189" spans="19:28" x14ac:dyDescent="0.3">
      <c r="S189" s="1"/>
      <c r="T189" s="1"/>
      <c r="V189" s="1"/>
      <c r="W189" s="1"/>
      <c r="Y189" s="1"/>
      <c r="Z189" s="1"/>
      <c r="AB189" s="1"/>
    </row>
    <row r="190" spans="19:28" x14ac:dyDescent="0.3">
      <c r="S190" s="1"/>
      <c r="T190" s="1"/>
      <c r="V190" s="1"/>
      <c r="W190" s="1"/>
      <c r="Y190" s="1"/>
      <c r="Z190" s="1"/>
      <c r="AB190" s="1"/>
    </row>
    <row r="191" spans="19:28" x14ac:dyDescent="0.3">
      <c r="S191" s="1"/>
      <c r="T191" s="1"/>
      <c r="V191" s="1"/>
      <c r="W191" s="1"/>
      <c r="Y191" s="1"/>
      <c r="Z191" s="1"/>
      <c r="AB191" s="1"/>
    </row>
    <row r="192" spans="19:28" x14ac:dyDescent="0.3">
      <c r="S192" s="1"/>
      <c r="T192" s="1"/>
      <c r="V192" s="1"/>
      <c r="W192" s="1"/>
      <c r="Y192" s="1"/>
      <c r="Z192" s="1"/>
      <c r="AB192" s="1"/>
    </row>
    <row r="193" spans="19:28" x14ac:dyDescent="0.3">
      <c r="S193" s="1"/>
      <c r="T193" s="1"/>
      <c r="V193" s="1"/>
      <c r="W193" s="1"/>
      <c r="Y193" s="1"/>
      <c r="Z193" s="1"/>
      <c r="AB193" s="1"/>
    </row>
  </sheetData>
  <mergeCells count="14">
    <mergeCell ref="Y2:AA2"/>
    <mergeCell ref="B2:B3"/>
    <mergeCell ref="F2:F3"/>
    <mergeCell ref="C2:E2"/>
    <mergeCell ref="G2:I2"/>
    <mergeCell ref="J2:L2"/>
    <mergeCell ref="M2:O2"/>
    <mergeCell ref="P2:R2"/>
    <mergeCell ref="S2:U2"/>
    <mergeCell ref="C39:C40"/>
    <mergeCell ref="B39:B40"/>
    <mergeCell ref="D39:D40"/>
    <mergeCell ref="E39:E40"/>
    <mergeCell ref="V2:X2"/>
  </mergeCell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B227"/>
  <sheetViews>
    <sheetView zoomScale="60" zoomScaleNormal="6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35" sqref="D35:D36"/>
    </sheetView>
  </sheetViews>
  <sheetFormatPr defaultRowHeight="14.4" x14ac:dyDescent="0.3"/>
  <cols>
    <col min="1" max="1" width="42.33203125" style="4" customWidth="1"/>
    <col min="2" max="2" width="9.6640625" style="13" customWidth="1"/>
    <col min="3" max="3" width="17.77734375" customWidth="1"/>
    <col min="4" max="4" width="37.44140625" customWidth="1"/>
    <col min="5" max="5" width="20.44140625" customWidth="1"/>
    <col min="6" max="6" width="9.6640625" style="13" customWidth="1"/>
    <col min="7" max="7" width="14.77734375" customWidth="1"/>
    <col min="8" max="8" width="22.33203125" customWidth="1"/>
    <col min="9" max="9" width="20.44140625" customWidth="1"/>
    <col min="10" max="10" width="14.77734375" customWidth="1"/>
    <col min="11" max="11" width="22.33203125" customWidth="1"/>
    <col min="12" max="12" width="20.44140625" customWidth="1"/>
    <col min="13" max="13" width="14.77734375" bestFit="1" customWidth="1"/>
    <col min="14" max="14" width="16" customWidth="1"/>
    <col min="15" max="15" width="14" customWidth="1"/>
    <col min="16" max="16" width="14.77734375" bestFit="1" customWidth="1"/>
    <col min="17" max="17" width="16" customWidth="1"/>
    <col min="18" max="18" width="14.5546875" customWidth="1"/>
    <col min="19" max="19" width="13.44140625" customWidth="1"/>
    <col min="20" max="20" width="14.21875" customWidth="1"/>
    <col min="21" max="21" width="15.109375" customWidth="1"/>
    <col min="22" max="22" width="13.109375" customWidth="1"/>
    <col min="23" max="23" width="12.88671875" customWidth="1"/>
    <col min="24" max="24" width="13.44140625" customWidth="1"/>
    <col min="25" max="25" width="13.33203125" customWidth="1"/>
    <col min="26" max="26" width="13.21875" customWidth="1"/>
    <col min="27" max="27" width="15.6640625" customWidth="1"/>
  </cols>
  <sheetData>
    <row r="2" spans="1:27" s="5" customFormat="1" ht="15.6" customHeight="1" x14ac:dyDescent="0.3">
      <c r="A2" s="10"/>
      <c r="B2" s="80" t="s">
        <v>1</v>
      </c>
      <c r="C2" s="37" t="s">
        <v>46</v>
      </c>
      <c r="D2" s="37"/>
      <c r="E2" s="37"/>
      <c r="F2" s="80" t="s">
        <v>1</v>
      </c>
      <c r="G2" s="79" t="s">
        <v>47</v>
      </c>
      <c r="H2" s="79"/>
      <c r="I2" s="79"/>
      <c r="J2" s="79" t="s">
        <v>48</v>
      </c>
      <c r="K2" s="79"/>
      <c r="L2" s="79"/>
      <c r="M2" s="79" t="s">
        <v>51</v>
      </c>
      <c r="N2" s="79"/>
      <c r="O2" s="79"/>
      <c r="P2" s="79" t="s">
        <v>41</v>
      </c>
      <c r="Q2" s="79"/>
      <c r="R2" s="79"/>
      <c r="S2" s="79" t="s">
        <v>22</v>
      </c>
      <c r="T2" s="79"/>
      <c r="U2" s="79"/>
      <c r="V2" s="79" t="s">
        <v>23</v>
      </c>
      <c r="W2" s="79"/>
      <c r="X2" s="79"/>
      <c r="Y2" s="79" t="s">
        <v>24</v>
      </c>
      <c r="Z2" s="79"/>
      <c r="AA2" s="79"/>
    </row>
    <row r="3" spans="1:27" s="5" customFormat="1" ht="15.6" x14ac:dyDescent="0.3">
      <c r="A3" s="11" t="s">
        <v>0</v>
      </c>
      <c r="B3" s="80"/>
      <c r="C3" s="6" t="s">
        <v>2</v>
      </c>
      <c r="D3" s="7" t="s">
        <v>10</v>
      </c>
      <c r="E3" s="7" t="s">
        <v>71</v>
      </c>
      <c r="F3" s="80"/>
      <c r="G3" s="6" t="s">
        <v>2</v>
      </c>
      <c r="H3" s="7" t="s">
        <v>10</v>
      </c>
      <c r="I3" s="7" t="s">
        <v>71</v>
      </c>
      <c r="J3" s="6" t="s">
        <v>2</v>
      </c>
      <c r="K3" s="7" t="s">
        <v>10</v>
      </c>
      <c r="L3" s="7" t="s">
        <v>71</v>
      </c>
      <c r="M3" s="6" t="s">
        <v>2</v>
      </c>
      <c r="N3" s="7" t="s">
        <v>10</v>
      </c>
      <c r="O3" s="7" t="s">
        <v>71</v>
      </c>
      <c r="P3" s="6" t="s">
        <v>2</v>
      </c>
      <c r="Q3" s="7" t="s">
        <v>10</v>
      </c>
      <c r="R3" s="7" t="s">
        <v>71</v>
      </c>
      <c r="S3" s="6" t="s">
        <v>2</v>
      </c>
      <c r="T3" s="7" t="s">
        <v>10</v>
      </c>
      <c r="U3" s="7" t="s">
        <v>71</v>
      </c>
      <c r="V3" s="6" t="s">
        <v>2</v>
      </c>
      <c r="W3" s="7" t="s">
        <v>10</v>
      </c>
      <c r="X3" s="7" t="s">
        <v>71</v>
      </c>
      <c r="Y3" s="6" t="s">
        <v>2</v>
      </c>
      <c r="Z3" s="7" t="s">
        <v>10</v>
      </c>
      <c r="AA3" s="7" t="s">
        <v>71</v>
      </c>
    </row>
    <row r="4" spans="1:27" s="3" customFormat="1" x14ac:dyDescent="0.3">
      <c r="A4" s="9" t="s">
        <v>31</v>
      </c>
      <c r="B4" s="14" t="s">
        <v>3</v>
      </c>
      <c r="C4" s="12"/>
      <c r="D4" s="12"/>
      <c r="E4" s="36" t="str">
        <f>IFERROR(D4/C4,"")</f>
        <v/>
      </c>
      <c r="F4" s="14" t="s">
        <v>3</v>
      </c>
      <c r="G4" s="12"/>
      <c r="H4" s="12"/>
      <c r="I4" s="36" t="str">
        <f>IFERROR(H4/G4,"")</f>
        <v/>
      </c>
      <c r="J4" s="12"/>
      <c r="K4" s="12"/>
      <c r="L4" s="36" t="str">
        <f>IFERROR(K4/J4,"")</f>
        <v/>
      </c>
      <c r="M4" s="12">
        <f>2514+300</f>
        <v>2814</v>
      </c>
      <c r="N4" s="12">
        <f>5404+101</f>
        <v>5505</v>
      </c>
      <c r="O4" s="36">
        <f>IFERROR(N4/M4,"")</f>
        <v>1.9562899786780383</v>
      </c>
      <c r="P4" s="12">
        <f>2635+129</f>
        <v>2764</v>
      </c>
      <c r="Q4" s="12">
        <v>5972</v>
      </c>
      <c r="R4" s="36">
        <f>IFERROR(Q4/P4,"")</f>
        <v>2.1606367583212736</v>
      </c>
      <c r="S4" s="12">
        <v>1547</v>
      </c>
      <c r="T4" s="12">
        <v>3128</v>
      </c>
      <c r="U4" s="36">
        <f>IFERROR(T4/S4,"")</f>
        <v>2.0219780219780219</v>
      </c>
      <c r="V4" s="12">
        <v>1162</v>
      </c>
      <c r="W4" s="12">
        <v>2397</v>
      </c>
      <c r="X4" s="36">
        <f>IFERROR(W4/V4,"")</f>
        <v>2.0628227194492257</v>
      </c>
      <c r="Y4" s="12">
        <v>1212</v>
      </c>
      <c r="Z4" s="12">
        <v>2390</v>
      </c>
      <c r="AA4" s="36">
        <f>IFERROR(Z4/Y4,"")</f>
        <v>1.971947194719472</v>
      </c>
    </row>
    <row r="5" spans="1:27" s="3" customFormat="1" x14ac:dyDescent="0.3">
      <c r="A5" s="9" t="s">
        <v>32</v>
      </c>
      <c r="B5" s="14" t="s">
        <v>13</v>
      </c>
      <c r="C5" s="12"/>
      <c r="D5" s="12"/>
      <c r="E5" s="36" t="str">
        <f t="shared" ref="E5:E27" si="0">IFERROR(D5/C5,"")</f>
        <v/>
      </c>
      <c r="F5" s="14" t="s">
        <v>13</v>
      </c>
      <c r="G5" s="12"/>
      <c r="H5" s="12"/>
      <c r="I5" s="36" t="str">
        <f t="shared" ref="I5:I27" si="1">IFERROR(H5/G5,"")</f>
        <v/>
      </c>
      <c r="J5" s="12"/>
      <c r="K5" s="12"/>
      <c r="L5" s="36" t="str">
        <f t="shared" ref="L5:L27" si="2">IFERROR(K5/J5,"")</f>
        <v/>
      </c>
      <c r="M5" s="12">
        <v>3752632</v>
      </c>
      <c r="N5" s="12">
        <v>1147</v>
      </c>
      <c r="O5" s="36">
        <f t="shared" ref="O5:O27" si="3">IFERROR(N5/M5,"")</f>
        <v>3.0565213961827328E-4</v>
      </c>
      <c r="P5" s="12">
        <v>2794057</v>
      </c>
      <c r="Q5" s="12">
        <v>758</v>
      </c>
      <c r="R5" s="36">
        <f t="shared" ref="R5:R27" si="4">IFERROR(Q5/P5,"")</f>
        <v>2.712900989493056E-4</v>
      </c>
      <c r="S5" s="12">
        <v>2912643</v>
      </c>
      <c r="T5" s="12">
        <v>1015</v>
      </c>
      <c r="U5" s="36">
        <f t="shared" ref="U5:U27" si="5">IFERROR(T5/S5,"")</f>
        <v>3.4848074412140449E-4</v>
      </c>
      <c r="V5" s="12">
        <v>2582625</v>
      </c>
      <c r="W5" s="12">
        <v>816</v>
      </c>
      <c r="X5" s="36">
        <f t="shared" ref="X5:X27" si="6">IFERROR(W5/V5,"")</f>
        <v>3.1595760127776972E-4</v>
      </c>
      <c r="Y5" s="12">
        <v>1348200</v>
      </c>
      <c r="Z5" s="12">
        <v>387</v>
      </c>
      <c r="AA5" s="36">
        <f t="shared" ref="AA5:AA27" si="7">IFERROR(Z5/Y5,"")</f>
        <v>2.8704939919893194E-4</v>
      </c>
    </row>
    <row r="6" spans="1:27" s="3" customFormat="1" ht="15" x14ac:dyDescent="0.3">
      <c r="A6" s="68" t="s">
        <v>33</v>
      </c>
      <c r="B6" s="14" t="s">
        <v>13</v>
      </c>
      <c r="C6" s="12"/>
      <c r="D6" s="12"/>
      <c r="E6" s="36" t="str">
        <f t="shared" si="0"/>
        <v/>
      </c>
      <c r="F6" s="14" t="s">
        <v>13</v>
      </c>
      <c r="G6" s="12">
        <f>12000*$D$35</f>
        <v>1560000</v>
      </c>
      <c r="H6" s="12">
        <v>6665</v>
      </c>
      <c r="I6" s="36">
        <f t="shared" si="1"/>
        <v>4.2724358974358971E-3</v>
      </c>
      <c r="J6" s="12">
        <f>100000*$D$40</f>
        <v>3600000</v>
      </c>
      <c r="K6" s="12">
        <v>15800</v>
      </c>
      <c r="L6" s="36">
        <f t="shared" si="2"/>
        <v>4.3888888888888892E-3</v>
      </c>
      <c r="M6" s="12">
        <v>381036</v>
      </c>
      <c r="N6" s="12">
        <v>1791</v>
      </c>
      <c r="O6" s="36">
        <f t="shared" si="3"/>
        <v>4.7003432746512142E-3</v>
      </c>
      <c r="P6" s="12">
        <v>221032</v>
      </c>
      <c r="Q6" s="12">
        <v>1057</v>
      </c>
      <c r="R6" s="36">
        <f t="shared" si="4"/>
        <v>4.7821129972130732E-3</v>
      </c>
      <c r="S6" s="12">
        <v>284901</v>
      </c>
      <c r="T6" s="12">
        <v>1218</v>
      </c>
      <c r="U6" s="36">
        <f t="shared" si="5"/>
        <v>4.2751692693251339E-3</v>
      </c>
      <c r="V6" s="12">
        <v>324395</v>
      </c>
      <c r="W6" s="12">
        <v>1507</v>
      </c>
      <c r="X6" s="36">
        <f t="shared" si="6"/>
        <v>4.6455709859893031E-3</v>
      </c>
      <c r="Y6" s="12">
        <v>115024</v>
      </c>
      <c r="Z6" s="12">
        <v>564</v>
      </c>
      <c r="AA6" s="36">
        <f t="shared" si="7"/>
        <v>4.9033245235776879E-3</v>
      </c>
    </row>
    <row r="7" spans="1:27" s="3" customFormat="1" x14ac:dyDescent="0.3">
      <c r="A7" s="9" t="s">
        <v>143</v>
      </c>
      <c r="B7" s="14" t="s">
        <v>13</v>
      </c>
      <c r="C7" s="12"/>
      <c r="D7" s="12"/>
      <c r="E7" s="36" t="str">
        <f t="shared" si="0"/>
        <v/>
      </c>
      <c r="F7" s="14" t="s">
        <v>13</v>
      </c>
      <c r="G7" s="12"/>
      <c r="H7" s="12"/>
      <c r="I7" s="36" t="str">
        <f t="shared" si="1"/>
        <v/>
      </c>
      <c r="J7" s="12"/>
      <c r="K7" s="12"/>
      <c r="L7" s="36" t="str">
        <f t="shared" si="2"/>
        <v/>
      </c>
      <c r="M7" s="12">
        <v>785895</v>
      </c>
      <c r="N7" s="12">
        <v>1212</v>
      </c>
      <c r="O7" s="36">
        <f t="shared" si="3"/>
        <v>1.5421907506727999E-3</v>
      </c>
      <c r="P7" s="12">
        <v>358130</v>
      </c>
      <c r="Q7" s="12">
        <v>669</v>
      </c>
      <c r="R7" s="36">
        <f t="shared" si="4"/>
        <v>1.8680367464328595E-3</v>
      </c>
      <c r="S7" s="12">
        <v>294294</v>
      </c>
      <c r="T7" s="12">
        <v>1049</v>
      </c>
      <c r="U7" s="36">
        <f t="shared" si="5"/>
        <v>3.5644627481362175E-3</v>
      </c>
      <c r="V7" s="12">
        <v>1316175</v>
      </c>
      <c r="W7" s="12">
        <v>1922</v>
      </c>
      <c r="X7" s="36">
        <f t="shared" si="6"/>
        <v>1.4602921344046193E-3</v>
      </c>
      <c r="Y7" s="12">
        <v>569634</v>
      </c>
      <c r="Z7" s="12">
        <v>981</v>
      </c>
      <c r="AA7" s="36">
        <f t="shared" si="7"/>
        <v>1.722158438576349E-3</v>
      </c>
    </row>
    <row r="8" spans="1:27" s="3" customFormat="1" ht="15" x14ac:dyDescent="0.3">
      <c r="A8" s="9" t="s">
        <v>34</v>
      </c>
      <c r="B8" s="14" t="s">
        <v>13</v>
      </c>
      <c r="C8" s="12"/>
      <c r="D8" s="12"/>
      <c r="E8" s="36" t="str">
        <f t="shared" si="0"/>
        <v/>
      </c>
      <c r="F8" s="14" t="s">
        <v>13</v>
      </c>
      <c r="G8" s="12"/>
      <c r="H8" s="12"/>
      <c r="I8" s="36" t="str">
        <f t="shared" si="1"/>
        <v/>
      </c>
      <c r="J8" s="12"/>
      <c r="K8" s="12"/>
      <c r="L8" s="36" t="str">
        <f t="shared" si="2"/>
        <v/>
      </c>
      <c r="M8" s="12">
        <v>814515</v>
      </c>
      <c r="N8" s="12">
        <v>1635</v>
      </c>
      <c r="O8" s="36">
        <f t="shared" si="3"/>
        <v>2.0073295151102188E-3</v>
      </c>
      <c r="P8" s="12">
        <v>1234259</v>
      </c>
      <c r="Q8" s="12">
        <v>2824</v>
      </c>
      <c r="R8" s="36">
        <f t="shared" si="4"/>
        <v>2.2880124836035225E-3</v>
      </c>
      <c r="S8" s="12">
        <v>794007</v>
      </c>
      <c r="T8" s="12">
        <v>2231</v>
      </c>
      <c r="U8" s="36">
        <f t="shared" si="5"/>
        <v>2.8097989060549846E-3</v>
      </c>
      <c r="V8" s="12">
        <v>4671705</v>
      </c>
      <c r="W8" s="12">
        <v>6832</v>
      </c>
      <c r="X8" s="36">
        <f t="shared" si="6"/>
        <v>1.4624211074971557E-3</v>
      </c>
      <c r="Y8" s="12">
        <v>3523474</v>
      </c>
      <c r="Z8" s="12">
        <v>7908</v>
      </c>
      <c r="AA8" s="36">
        <f t="shared" si="7"/>
        <v>2.2443758631396173E-3</v>
      </c>
    </row>
    <row r="9" spans="1:27" s="3" customFormat="1" x14ac:dyDescent="0.3">
      <c r="A9" s="9" t="s">
        <v>35</v>
      </c>
      <c r="B9" s="14" t="s">
        <v>13</v>
      </c>
      <c r="C9" s="12"/>
      <c r="D9" s="12"/>
      <c r="E9" s="36" t="str">
        <f t="shared" si="0"/>
        <v/>
      </c>
      <c r="F9" s="14" t="s">
        <v>13</v>
      </c>
      <c r="G9" s="12"/>
      <c r="H9" s="12"/>
      <c r="I9" s="36" t="str">
        <f t="shared" si="1"/>
        <v/>
      </c>
      <c r="J9" s="12"/>
      <c r="K9" s="12"/>
      <c r="L9" s="36" t="str">
        <f t="shared" si="2"/>
        <v/>
      </c>
      <c r="M9" s="12">
        <v>832318</v>
      </c>
      <c r="N9" s="12">
        <v>11898</v>
      </c>
      <c r="O9" s="36">
        <f t="shared" si="3"/>
        <v>1.4295017048772224E-2</v>
      </c>
      <c r="P9" s="12">
        <v>631169</v>
      </c>
      <c r="Q9" s="12">
        <v>11312</v>
      </c>
      <c r="R9" s="36">
        <f t="shared" si="4"/>
        <v>1.7922299732718177E-2</v>
      </c>
      <c r="S9" s="12">
        <v>77376</v>
      </c>
      <c r="T9" s="12">
        <v>1784</v>
      </c>
      <c r="U9" s="36">
        <f t="shared" si="5"/>
        <v>2.3056244830438378E-2</v>
      </c>
      <c r="V9" s="12">
        <v>324324</v>
      </c>
      <c r="W9" s="12">
        <v>6748</v>
      </c>
      <c r="X9" s="36">
        <f t="shared" si="6"/>
        <v>2.0806354139687473E-2</v>
      </c>
      <c r="Y9" s="12">
        <v>517590</v>
      </c>
      <c r="Z9" s="12">
        <v>14136</v>
      </c>
      <c r="AA9" s="36">
        <f t="shared" si="7"/>
        <v>2.7311192256419172E-2</v>
      </c>
    </row>
    <row r="10" spans="1:27" s="3" customFormat="1" x14ac:dyDescent="0.3">
      <c r="A10" s="9" t="s">
        <v>36</v>
      </c>
      <c r="B10" s="14" t="s">
        <v>13</v>
      </c>
      <c r="C10" s="12"/>
      <c r="D10" s="12"/>
      <c r="E10" s="36" t="str">
        <f t="shared" si="0"/>
        <v/>
      </c>
      <c r="F10" s="14" t="s">
        <v>13</v>
      </c>
      <c r="G10" s="12"/>
      <c r="H10" s="12"/>
      <c r="I10" s="36" t="str">
        <f t="shared" si="1"/>
        <v/>
      </c>
      <c r="J10" s="12"/>
      <c r="K10" s="12"/>
      <c r="L10" s="36" t="str">
        <f t="shared" si="2"/>
        <v/>
      </c>
      <c r="M10" s="12"/>
      <c r="N10" s="12"/>
      <c r="O10" s="36" t="str">
        <f t="shared" si="3"/>
        <v/>
      </c>
      <c r="P10" s="12">
        <v>269730</v>
      </c>
      <c r="Q10" s="12">
        <v>1764</v>
      </c>
      <c r="R10" s="36">
        <f t="shared" si="4"/>
        <v>6.5398732065398736E-3</v>
      </c>
      <c r="S10" s="12">
        <v>210223</v>
      </c>
      <c r="T10" s="12">
        <v>984</v>
      </c>
      <c r="U10" s="36">
        <f t="shared" si="5"/>
        <v>4.6807437816033448E-3</v>
      </c>
      <c r="V10" s="12">
        <v>99693</v>
      </c>
      <c r="W10" s="12">
        <v>502</v>
      </c>
      <c r="X10" s="36">
        <f t="shared" si="6"/>
        <v>5.0354588586961971E-3</v>
      </c>
      <c r="Y10" s="12">
        <v>163315</v>
      </c>
      <c r="Z10" s="12">
        <v>933</v>
      </c>
      <c r="AA10" s="36">
        <f t="shared" si="7"/>
        <v>5.7128861402810519E-3</v>
      </c>
    </row>
    <row r="11" spans="1:27" s="3" customFormat="1" x14ac:dyDescent="0.3">
      <c r="A11" s="9" t="s">
        <v>142</v>
      </c>
      <c r="B11" s="14" t="s">
        <v>13</v>
      </c>
      <c r="C11" s="12"/>
      <c r="D11" s="12"/>
      <c r="E11" s="36" t="str">
        <f t="shared" si="0"/>
        <v/>
      </c>
      <c r="F11" s="14" t="s">
        <v>13</v>
      </c>
      <c r="G11" s="12"/>
      <c r="H11" s="12"/>
      <c r="I11" s="36" t="str">
        <f t="shared" si="1"/>
        <v/>
      </c>
      <c r="J11" s="12"/>
      <c r="K11" s="12"/>
      <c r="L11" s="36" t="str">
        <f t="shared" si="2"/>
        <v/>
      </c>
      <c r="M11" s="12">
        <v>645599</v>
      </c>
      <c r="N11" s="12">
        <v>4773</v>
      </c>
      <c r="O11" s="36">
        <f t="shared" si="3"/>
        <v>7.3931341281507565E-3</v>
      </c>
      <c r="P11" s="12">
        <v>513591</v>
      </c>
      <c r="Q11" s="12">
        <v>4399</v>
      </c>
      <c r="R11" s="36">
        <f t="shared" si="4"/>
        <v>8.5651812434407917E-3</v>
      </c>
      <c r="S11" s="12">
        <v>623512</v>
      </c>
      <c r="T11" s="12">
        <v>5592</v>
      </c>
      <c r="U11" s="36">
        <f t="shared" si="5"/>
        <v>8.968552329385801E-3</v>
      </c>
      <c r="V11" s="12">
        <v>419516</v>
      </c>
      <c r="W11" s="12">
        <v>5254</v>
      </c>
      <c r="X11" s="36">
        <f t="shared" si="6"/>
        <v>1.2523956178071873E-2</v>
      </c>
      <c r="Y11" s="12">
        <v>501497</v>
      </c>
      <c r="Z11" s="12">
        <v>6786</v>
      </c>
      <c r="AA11" s="36">
        <f t="shared" si="7"/>
        <v>1.3531486728734169E-2</v>
      </c>
    </row>
    <row r="12" spans="1:27" s="3" customFormat="1" x14ac:dyDescent="0.3">
      <c r="A12" s="9" t="s">
        <v>37</v>
      </c>
      <c r="B12" s="14" t="s">
        <v>13</v>
      </c>
      <c r="C12" s="12"/>
      <c r="D12" s="12"/>
      <c r="E12" s="36" t="str">
        <f t="shared" si="0"/>
        <v/>
      </c>
      <c r="F12" s="14" t="s">
        <v>13</v>
      </c>
      <c r="G12" s="12"/>
      <c r="H12" s="12"/>
      <c r="I12" s="36" t="str">
        <f t="shared" si="1"/>
        <v/>
      </c>
      <c r="J12" s="12"/>
      <c r="K12" s="12"/>
      <c r="L12" s="36" t="str">
        <f t="shared" si="2"/>
        <v/>
      </c>
      <c r="M12" s="12">
        <v>29237</v>
      </c>
      <c r="N12" s="12">
        <v>184</v>
      </c>
      <c r="O12" s="36">
        <f t="shared" si="3"/>
        <v>6.2933953552006018E-3</v>
      </c>
      <c r="P12" s="12">
        <v>36055</v>
      </c>
      <c r="Q12" s="12">
        <v>199</v>
      </c>
      <c r="R12" s="36">
        <f t="shared" si="4"/>
        <v>5.5193454444598528E-3</v>
      </c>
      <c r="S12" s="12">
        <v>122876</v>
      </c>
      <c r="T12" s="12">
        <v>494</v>
      </c>
      <c r="U12" s="36">
        <f t="shared" si="5"/>
        <v>4.0203131612357177E-3</v>
      </c>
      <c r="V12" s="12">
        <v>175119</v>
      </c>
      <c r="W12" s="12">
        <v>679</v>
      </c>
      <c r="X12" s="36">
        <f t="shared" si="6"/>
        <v>3.8773633928928328E-3</v>
      </c>
      <c r="Y12" s="12">
        <v>245722</v>
      </c>
      <c r="Z12" s="12">
        <v>780</v>
      </c>
      <c r="AA12" s="36">
        <f t="shared" si="7"/>
        <v>3.1743189458005388E-3</v>
      </c>
    </row>
    <row r="13" spans="1:27" s="3" customFormat="1" x14ac:dyDescent="0.3">
      <c r="A13" s="9" t="s">
        <v>38</v>
      </c>
      <c r="B13" s="14" t="s">
        <v>13</v>
      </c>
      <c r="C13" s="12"/>
      <c r="D13" s="12"/>
      <c r="E13" s="36" t="str">
        <f t="shared" si="0"/>
        <v/>
      </c>
      <c r="F13" s="14" t="s">
        <v>13</v>
      </c>
      <c r="G13" s="12"/>
      <c r="H13" s="12"/>
      <c r="I13" s="36" t="str">
        <f t="shared" si="1"/>
        <v/>
      </c>
      <c r="J13" s="12"/>
      <c r="K13" s="12"/>
      <c r="L13" s="36" t="str">
        <f t="shared" si="2"/>
        <v/>
      </c>
      <c r="M13" s="12">
        <v>1109335</v>
      </c>
      <c r="N13" s="12">
        <v>2392</v>
      </c>
      <c r="O13" s="36">
        <f t="shared" si="3"/>
        <v>2.1562467604465739E-3</v>
      </c>
      <c r="P13" s="12">
        <v>424976</v>
      </c>
      <c r="Q13" s="12">
        <v>902</v>
      </c>
      <c r="R13" s="36">
        <f t="shared" si="4"/>
        <v>2.1224727984639133E-3</v>
      </c>
      <c r="S13" s="12">
        <v>2624303</v>
      </c>
      <c r="T13" s="12">
        <v>1716</v>
      </c>
      <c r="U13" s="36">
        <f t="shared" si="5"/>
        <v>6.5388790852275824E-4</v>
      </c>
      <c r="V13" s="12">
        <v>1048356</v>
      </c>
      <c r="W13" s="12">
        <v>1495</v>
      </c>
      <c r="X13" s="36">
        <f t="shared" si="6"/>
        <v>1.426042298608488E-3</v>
      </c>
      <c r="Y13" s="12">
        <v>559572</v>
      </c>
      <c r="Z13" s="12">
        <v>971</v>
      </c>
      <c r="AA13" s="36">
        <f t="shared" si="7"/>
        <v>1.7352548018842973E-3</v>
      </c>
    </row>
    <row r="14" spans="1:27" s="3" customFormat="1" x14ac:dyDescent="0.3">
      <c r="A14" s="9" t="s">
        <v>145</v>
      </c>
      <c r="B14" s="15" t="s">
        <v>44</v>
      </c>
      <c r="C14" s="12">
        <v>7887</v>
      </c>
      <c r="D14" s="12">
        <v>8983</v>
      </c>
      <c r="E14" s="36">
        <f t="shared" si="0"/>
        <v>1.1389628502599214</v>
      </c>
      <c r="F14" s="14" t="s">
        <v>13</v>
      </c>
      <c r="G14" s="12"/>
      <c r="H14" s="12"/>
      <c r="I14" s="36" t="str">
        <f t="shared" si="1"/>
        <v/>
      </c>
      <c r="J14" s="12"/>
      <c r="K14" s="12"/>
      <c r="L14" s="36" t="str">
        <f t="shared" si="2"/>
        <v/>
      </c>
      <c r="M14" s="12">
        <v>2271087</v>
      </c>
      <c r="N14" s="12">
        <v>14907</v>
      </c>
      <c r="O14" s="36">
        <f t="shared" si="3"/>
        <v>6.5638172381771373E-3</v>
      </c>
      <c r="P14" s="12">
        <v>2002903</v>
      </c>
      <c r="Q14" s="12">
        <v>12974</v>
      </c>
      <c r="R14" s="36">
        <f t="shared" si="4"/>
        <v>6.4775977668414296E-3</v>
      </c>
      <c r="S14" s="12">
        <v>2497196</v>
      </c>
      <c r="T14" s="12">
        <v>29872</v>
      </c>
      <c r="U14" s="36">
        <f t="shared" si="5"/>
        <v>1.1962216822387991E-2</v>
      </c>
      <c r="V14" s="12">
        <v>2265917</v>
      </c>
      <c r="W14" s="12">
        <v>27201</v>
      </c>
      <c r="X14" s="36">
        <f t="shared" si="6"/>
        <v>1.2004411459025198E-2</v>
      </c>
      <c r="Y14" s="12">
        <v>4917474</v>
      </c>
      <c r="Z14" s="12">
        <v>53243</v>
      </c>
      <c r="AA14" s="36">
        <f t="shared" si="7"/>
        <v>1.0827306865272699E-2</v>
      </c>
    </row>
    <row r="15" spans="1:27" s="3" customFormat="1" x14ac:dyDescent="0.3">
      <c r="A15" s="9" t="s">
        <v>4</v>
      </c>
      <c r="B15" s="14" t="s">
        <v>13</v>
      </c>
      <c r="C15" s="12"/>
      <c r="D15" s="12"/>
      <c r="E15" s="36" t="str">
        <f t="shared" si="0"/>
        <v/>
      </c>
      <c r="F15" s="14" t="s">
        <v>13</v>
      </c>
      <c r="G15" s="12"/>
      <c r="H15" s="12"/>
      <c r="I15" s="36" t="str">
        <f t="shared" si="1"/>
        <v/>
      </c>
      <c r="J15" s="12"/>
      <c r="K15" s="12"/>
      <c r="L15" s="36" t="str">
        <f t="shared" si="2"/>
        <v/>
      </c>
      <c r="M15" s="12">
        <v>688012</v>
      </c>
      <c r="N15" s="12">
        <v>7761</v>
      </c>
      <c r="O15" s="36">
        <f t="shared" si="3"/>
        <v>1.1280326505933035E-2</v>
      </c>
      <c r="P15" s="12">
        <v>1335269</v>
      </c>
      <c r="Q15" s="12">
        <v>10864</v>
      </c>
      <c r="R15" s="36">
        <f t="shared" si="4"/>
        <v>8.1361882886519504E-3</v>
      </c>
      <c r="S15" s="12">
        <v>2139819</v>
      </c>
      <c r="T15" s="12">
        <v>14833</v>
      </c>
      <c r="U15" s="36">
        <f t="shared" si="5"/>
        <v>6.9318947069822263E-3</v>
      </c>
      <c r="V15" s="12">
        <v>4039959</v>
      </c>
      <c r="W15" s="12">
        <v>23817</v>
      </c>
      <c r="X15" s="36">
        <f t="shared" si="6"/>
        <v>5.8953568588196066E-3</v>
      </c>
      <c r="Y15" s="12">
        <v>4608751</v>
      </c>
      <c r="Z15" s="12">
        <v>20974</v>
      </c>
      <c r="AA15" s="36">
        <f t="shared" si="7"/>
        <v>4.5509076103265288E-3</v>
      </c>
    </row>
    <row r="16" spans="1:27" s="3" customFormat="1" x14ac:dyDescent="0.3">
      <c r="A16" s="9" t="s">
        <v>7</v>
      </c>
      <c r="B16" s="14"/>
      <c r="C16" s="12"/>
      <c r="D16" s="12"/>
      <c r="E16" s="36" t="str">
        <f t="shared" si="0"/>
        <v/>
      </c>
      <c r="F16" s="14"/>
      <c r="G16" s="12"/>
      <c r="H16" s="12"/>
      <c r="I16" s="36" t="str">
        <f t="shared" si="1"/>
        <v/>
      </c>
      <c r="J16" s="12"/>
      <c r="K16" s="12"/>
      <c r="L16" s="36" t="str">
        <f t="shared" si="2"/>
        <v/>
      </c>
      <c r="M16" s="12">
        <v>197970</v>
      </c>
      <c r="N16" s="12">
        <v>2037</v>
      </c>
      <c r="O16" s="36">
        <f t="shared" si="3"/>
        <v>1.0289437793605092E-2</v>
      </c>
      <c r="P16" s="12">
        <v>153705</v>
      </c>
      <c r="Q16" s="12">
        <v>1526</v>
      </c>
      <c r="R16" s="36">
        <f t="shared" si="4"/>
        <v>9.9281090400442414E-3</v>
      </c>
      <c r="S16" s="12">
        <v>59280</v>
      </c>
      <c r="T16" s="12">
        <v>603</v>
      </c>
      <c r="U16" s="36">
        <f t="shared" si="5"/>
        <v>1.0172064777327934E-2</v>
      </c>
      <c r="V16" s="12"/>
      <c r="W16" s="12"/>
      <c r="X16" s="36" t="str">
        <f t="shared" si="6"/>
        <v/>
      </c>
      <c r="Y16" s="12"/>
      <c r="Z16" s="12"/>
      <c r="AA16" s="36" t="str">
        <f t="shared" si="7"/>
        <v/>
      </c>
    </row>
    <row r="17" spans="1:28" s="3" customFormat="1" x14ac:dyDescent="0.3">
      <c r="A17" s="9" t="s">
        <v>14</v>
      </c>
      <c r="B17" s="14" t="s">
        <v>13</v>
      </c>
      <c r="C17" s="12"/>
      <c r="D17" s="12"/>
      <c r="E17" s="36" t="str">
        <f t="shared" si="0"/>
        <v/>
      </c>
      <c r="F17" s="14" t="s">
        <v>13</v>
      </c>
      <c r="G17" s="12"/>
      <c r="H17" s="12"/>
      <c r="I17" s="36" t="str">
        <f t="shared" si="1"/>
        <v/>
      </c>
      <c r="J17" s="12"/>
      <c r="K17" s="12"/>
      <c r="L17" s="36" t="str">
        <f t="shared" si="2"/>
        <v/>
      </c>
      <c r="M17" s="12">
        <v>19025</v>
      </c>
      <c r="N17" s="12">
        <v>282</v>
      </c>
      <c r="O17" s="36">
        <f t="shared" si="3"/>
        <v>1.4822601839684625E-2</v>
      </c>
      <c r="P17" s="12">
        <v>28372</v>
      </c>
      <c r="Q17" s="12">
        <v>1004</v>
      </c>
      <c r="R17" s="36">
        <f t="shared" si="4"/>
        <v>3.5387001268856619E-2</v>
      </c>
      <c r="S17" s="12">
        <v>52312</v>
      </c>
      <c r="T17" s="12">
        <v>1767</v>
      </c>
      <c r="U17" s="36">
        <f t="shared" si="5"/>
        <v>3.3778100627007188E-2</v>
      </c>
      <c r="V17" s="12">
        <v>70876</v>
      </c>
      <c r="W17" s="12">
        <v>3742</v>
      </c>
      <c r="X17" s="36">
        <f t="shared" si="6"/>
        <v>5.2796433207291611E-2</v>
      </c>
      <c r="Y17" s="12">
        <v>107159</v>
      </c>
      <c r="Z17" s="12">
        <v>4141</v>
      </c>
      <c r="AA17" s="36">
        <f t="shared" si="7"/>
        <v>3.8643511044335985E-2</v>
      </c>
    </row>
    <row r="18" spans="1:28" s="3" customFormat="1" x14ac:dyDescent="0.3">
      <c r="A18" s="9" t="s">
        <v>154</v>
      </c>
      <c r="B18" s="14"/>
      <c r="C18" s="12"/>
      <c r="D18" s="12"/>
      <c r="E18" s="36" t="str">
        <f t="shared" si="0"/>
        <v/>
      </c>
      <c r="F18" s="14"/>
      <c r="G18" s="12"/>
      <c r="H18" s="12"/>
      <c r="I18" s="36" t="str">
        <f t="shared" si="1"/>
        <v/>
      </c>
      <c r="J18" s="12"/>
      <c r="K18" s="12"/>
      <c r="L18" s="36" t="str">
        <f t="shared" si="2"/>
        <v/>
      </c>
      <c r="M18" s="12">
        <v>52624</v>
      </c>
      <c r="N18" s="12">
        <v>182</v>
      </c>
      <c r="O18" s="36">
        <f t="shared" si="3"/>
        <v>3.458498023715415E-3</v>
      </c>
      <c r="P18" s="12">
        <v>27761</v>
      </c>
      <c r="Q18" s="12">
        <v>76</v>
      </c>
      <c r="R18" s="36">
        <f t="shared" si="4"/>
        <v>2.7376535427398149E-3</v>
      </c>
      <c r="S18" s="12">
        <v>14007</v>
      </c>
      <c r="T18" s="12">
        <v>40</v>
      </c>
      <c r="U18" s="36">
        <f t="shared" si="5"/>
        <v>2.8557149996430355E-3</v>
      </c>
      <c r="V18" s="12"/>
      <c r="W18" s="12"/>
      <c r="X18" s="36" t="str">
        <f t="shared" si="6"/>
        <v/>
      </c>
      <c r="Y18" s="12"/>
      <c r="Z18" s="12"/>
      <c r="AA18" s="36" t="str">
        <f t="shared" si="7"/>
        <v/>
      </c>
    </row>
    <row r="19" spans="1:28" s="3" customFormat="1" x14ac:dyDescent="0.3">
      <c r="A19" s="9" t="s">
        <v>20</v>
      </c>
      <c r="B19" s="14" t="s">
        <v>13</v>
      </c>
      <c r="C19" s="12"/>
      <c r="D19" s="12"/>
      <c r="E19" s="36" t="str">
        <f t="shared" si="0"/>
        <v/>
      </c>
      <c r="F19" s="14" t="s">
        <v>13</v>
      </c>
      <c r="G19" s="12"/>
      <c r="H19" s="12"/>
      <c r="I19" s="36" t="str">
        <f t="shared" si="1"/>
        <v/>
      </c>
      <c r="J19" s="12"/>
      <c r="K19" s="12"/>
      <c r="L19" s="36" t="str">
        <f t="shared" si="2"/>
        <v/>
      </c>
      <c r="M19" s="12">
        <v>5408</v>
      </c>
      <c r="N19" s="12">
        <v>10610</v>
      </c>
      <c r="O19" s="36">
        <f t="shared" si="3"/>
        <v>1.9619082840236686</v>
      </c>
      <c r="P19" s="12">
        <v>3139</v>
      </c>
      <c r="Q19" s="12">
        <v>6272</v>
      </c>
      <c r="R19" s="36">
        <f t="shared" si="4"/>
        <v>1.9980885632366996</v>
      </c>
      <c r="S19" s="12">
        <v>4023</v>
      </c>
      <c r="T19" s="12">
        <v>7720</v>
      </c>
      <c r="U19" s="36">
        <f t="shared" si="5"/>
        <v>1.9189659458115833</v>
      </c>
      <c r="V19" s="12">
        <v>1096</v>
      </c>
      <c r="W19" s="12">
        <v>2286</v>
      </c>
      <c r="X19" s="36">
        <f t="shared" si="6"/>
        <v>2.085766423357664</v>
      </c>
      <c r="Y19" s="12">
        <v>2071</v>
      </c>
      <c r="Z19" s="12">
        <v>4092</v>
      </c>
      <c r="AA19" s="36">
        <f t="shared" si="7"/>
        <v>1.975857073877354</v>
      </c>
    </row>
    <row r="20" spans="1:28" s="3" customFormat="1" ht="15" x14ac:dyDescent="0.3">
      <c r="A20" s="9" t="s">
        <v>39</v>
      </c>
      <c r="B20" s="14" t="s">
        <v>13</v>
      </c>
      <c r="C20" s="12"/>
      <c r="D20" s="12"/>
      <c r="E20" s="36" t="str">
        <f t="shared" si="0"/>
        <v/>
      </c>
      <c r="F20" s="14" t="s">
        <v>13</v>
      </c>
      <c r="G20" s="12">
        <f>200000*$D$39</f>
        <v>2900000</v>
      </c>
      <c r="H20" s="12">
        <v>27800</v>
      </c>
      <c r="I20" s="36">
        <f t="shared" si="1"/>
        <v>9.5862068965517234E-3</v>
      </c>
      <c r="J20" s="12">
        <f>210000*$D$39</f>
        <v>3045000</v>
      </c>
      <c r="K20" s="12">
        <v>27600</v>
      </c>
      <c r="L20" s="36">
        <f t="shared" si="2"/>
        <v>9.0640394088669952E-3</v>
      </c>
      <c r="M20" s="12">
        <v>8520343</v>
      </c>
      <c r="N20" s="12">
        <v>197081</v>
      </c>
      <c r="O20" s="36">
        <f t="shared" si="3"/>
        <v>2.3130641571589314E-2</v>
      </c>
      <c r="P20" s="12">
        <v>7632098</v>
      </c>
      <c r="Q20" s="12">
        <v>180495</v>
      </c>
      <c r="R20" s="36">
        <f t="shared" si="4"/>
        <v>2.364946047600542E-2</v>
      </c>
      <c r="S20" s="12">
        <v>7701141</v>
      </c>
      <c r="T20" s="12">
        <v>191324</v>
      </c>
      <c r="U20" s="36">
        <f t="shared" si="5"/>
        <v>2.4843591358735023E-2</v>
      </c>
      <c r="V20" s="12">
        <v>10354660</v>
      </c>
      <c r="W20" s="12">
        <v>273911</v>
      </c>
      <c r="X20" s="36">
        <f t="shared" si="6"/>
        <v>2.6452920713958741E-2</v>
      </c>
      <c r="Y20" s="12">
        <v>10848275</v>
      </c>
      <c r="Z20" s="12">
        <v>334272</v>
      </c>
      <c r="AA20" s="36">
        <f t="shared" si="7"/>
        <v>3.0813378163809454E-2</v>
      </c>
    </row>
    <row r="21" spans="1:28" s="3" customFormat="1" x14ac:dyDescent="0.3">
      <c r="A21" s="9" t="s">
        <v>21</v>
      </c>
      <c r="B21" s="14" t="s">
        <v>13</v>
      </c>
      <c r="C21" s="12">
        <f>1500*$D$42</f>
        <v>504000</v>
      </c>
      <c r="D21" s="12">
        <v>4038</v>
      </c>
      <c r="E21" s="36">
        <f t="shared" si="0"/>
        <v>8.0119047619047618E-3</v>
      </c>
      <c r="F21" s="14" t="s">
        <v>13</v>
      </c>
      <c r="G21" s="12">
        <f>1500*$D$39</f>
        <v>21750</v>
      </c>
      <c r="H21" s="12">
        <v>2080</v>
      </c>
      <c r="I21" s="36">
        <f t="shared" si="1"/>
        <v>9.5632183908045981E-2</v>
      </c>
      <c r="J21" s="12">
        <f>1400*$D$39</f>
        <v>20300</v>
      </c>
      <c r="K21" s="12">
        <v>2210</v>
      </c>
      <c r="L21" s="36">
        <f t="shared" si="2"/>
        <v>0.10886699507389162</v>
      </c>
      <c r="M21" s="12">
        <v>1186334</v>
      </c>
      <c r="N21" s="12">
        <v>24014</v>
      </c>
      <c r="O21" s="36">
        <f t="shared" si="3"/>
        <v>2.0242191490760612E-2</v>
      </c>
      <c r="P21" s="12">
        <v>1174121</v>
      </c>
      <c r="Q21" s="12">
        <v>20872</v>
      </c>
      <c r="R21" s="36">
        <f t="shared" si="4"/>
        <v>1.7776702741880947E-2</v>
      </c>
      <c r="S21" s="12">
        <v>1261188</v>
      </c>
      <c r="T21" s="12">
        <v>16639</v>
      </c>
      <c r="U21" s="36">
        <f t="shared" si="5"/>
        <v>1.3193116331585774E-2</v>
      </c>
      <c r="V21" s="12">
        <v>1413351</v>
      </c>
      <c r="W21" s="12">
        <v>25386</v>
      </c>
      <c r="X21" s="36">
        <f t="shared" si="6"/>
        <v>1.7961567933231025E-2</v>
      </c>
      <c r="Y21" s="12">
        <v>1591848</v>
      </c>
      <c r="Z21" s="12">
        <v>34461</v>
      </c>
      <c r="AA21" s="36">
        <f t="shared" si="7"/>
        <v>2.1648423718847527E-2</v>
      </c>
    </row>
    <row r="22" spans="1:28" s="3" customFormat="1" x14ac:dyDescent="0.3">
      <c r="A22" s="9" t="s">
        <v>30</v>
      </c>
      <c r="B22" s="14" t="s">
        <v>13</v>
      </c>
      <c r="C22" s="12"/>
      <c r="D22" s="12"/>
      <c r="E22" s="36" t="str">
        <f t="shared" si="0"/>
        <v/>
      </c>
      <c r="F22" s="14" t="s">
        <v>13</v>
      </c>
      <c r="G22" s="12"/>
      <c r="H22" s="12"/>
      <c r="I22" s="36" t="str">
        <f t="shared" si="1"/>
        <v/>
      </c>
      <c r="J22" s="12"/>
      <c r="K22" s="12"/>
      <c r="L22" s="36" t="str">
        <f t="shared" si="2"/>
        <v/>
      </c>
      <c r="M22" s="12">
        <v>2197</v>
      </c>
      <c r="N22" s="12">
        <v>414</v>
      </c>
      <c r="O22" s="36">
        <f t="shared" si="3"/>
        <v>0.18843878015475649</v>
      </c>
      <c r="P22" s="12">
        <v>1924</v>
      </c>
      <c r="Q22" s="12">
        <v>210</v>
      </c>
      <c r="R22" s="36">
        <f t="shared" si="4"/>
        <v>0.10914760914760915</v>
      </c>
      <c r="S22" s="12">
        <v>11661</v>
      </c>
      <c r="T22" s="12">
        <v>2052</v>
      </c>
      <c r="U22" s="36">
        <f t="shared" si="5"/>
        <v>0.17597118600463083</v>
      </c>
      <c r="V22" s="12">
        <v>1829</v>
      </c>
      <c r="W22" s="12">
        <v>229</v>
      </c>
      <c r="X22" s="36">
        <f t="shared" si="6"/>
        <v>0.12520503007107708</v>
      </c>
      <c r="Y22" s="12">
        <v>5315</v>
      </c>
      <c r="Z22" s="12">
        <v>1238</v>
      </c>
      <c r="AA22" s="36">
        <f t="shared" si="7"/>
        <v>0.23292568203198494</v>
      </c>
    </row>
    <row r="23" spans="1:28" s="3" customFormat="1" x14ac:dyDescent="0.3">
      <c r="A23" s="9" t="s">
        <v>50</v>
      </c>
      <c r="B23" s="14"/>
      <c r="C23" s="12"/>
      <c r="D23" s="12"/>
      <c r="E23" s="36" t="str">
        <f t="shared" si="0"/>
        <v/>
      </c>
      <c r="F23" s="14"/>
      <c r="G23" s="12">
        <f>2000*$D$39</f>
        <v>29000</v>
      </c>
      <c r="H23" s="12">
        <v>6665</v>
      </c>
      <c r="I23" s="36">
        <f t="shared" si="1"/>
        <v>0.22982758620689656</v>
      </c>
      <c r="J23" s="12">
        <f>2200*$D$39</f>
        <v>31900</v>
      </c>
      <c r="K23" s="12">
        <v>6940</v>
      </c>
      <c r="L23" s="36">
        <f t="shared" si="2"/>
        <v>0.21755485893416929</v>
      </c>
      <c r="M23" s="12"/>
      <c r="N23" s="12"/>
      <c r="O23" s="36" t="str">
        <f t="shared" si="3"/>
        <v/>
      </c>
      <c r="P23" s="12"/>
      <c r="Q23" s="12"/>
      <c r="R23" s="36" t="str">
        <f t="shared" si="4"/>
        <v/>
      </c>
      <c r="S23" s="12"/>
      <c r="T23" s="12"/>
      <c r="U23" s="36" t="str">
        <f t="shared" si="5"/>
        <v/>
      </c>
      <c r="V23" s="12"/>
      <c r="W23" s="12"/>
      <c r="X23" s="36" t="str">
        <f t="shared" si="6"/>
        <v/>
      </c>
      <c r="Y23" s="12"/>
      <c r="Z23" s="12"/>
      <c r="AA23" s="36" t="str">
        <f t="shared" si="7"/>
        <v/>
      </c>
    </row>
    <row r="24" spans="1:28" s="3" customFormat="1" ht="15" customHeight="1" x14ac:dyDescent="0.3">
      <c r="A24" s="9" t="s">
        <v>163</v>
      </c>
      <c r="B24" s="15" t="s">
        <v>42</v>
      </c>
      <c r="C24" s="12">
        <f>200+400</f>
        <v>600</v>
      </c>
      <c r="D24" s="12">
        <f>9231+27692</f>
        <v>36923</v>
      </c>
      <c r="E24" s="36">
        <f t="shared" si="0"/>
        <v>61.538333333333334</v>
      </c>
      <c r="F24" s="14" t="s">
        <v>13</v>
      </c>
      <c r="G24" s="12">
        <f>4000*$D$39</f>
        <v>58000</v>
      </c>
      <c r="H24" s="12">
        <v>2780</v>
      </c>
      <c r="I24" s="36">
        <f t="shared" si="1"/>
        <v>4.7931034482758622E-2</v>
      </c>
      <c r="J24" s="12">
        <f>5000*$D$39</f>
        <v>72500</v>
      </c>
      <c r="K24" s="12">
        <v>3280</v>
      </c>
      <c r="L24" s="36">
        <f t="shared" si="2"/>
        <v>4.5241379310344824E-2</v>
      </c>
      <c r="M24" s="12">
        <v>29835</v>
      </c>
      <c r="N24" s="12">
        <v>3145</v>
      </c>
      <c r="O24" s="36">
        <f t="shared" si="3"/>
        <v>0.10541310541310542</v>
      </c>
      <c r="P24" s="12">
        <v>43771</v>
      </c>
      <c r="Q24" s="12">
        <v>5002</v>
      </c>
      <c r="R24" s="36">
        <f t="shared" si="4"/>
        <v>0.11427657581503735</v>
      </c>
      <c r="S24" s="12">
        <v>43225</v>
      </c>
      <c r="T24" s="12">
        <v>5358</v>
      </c>
      <c r="U24" s="36">
        <f t="shared" si="5"/>
        <v>0.12395604395604395</v>
      </c>
      <c r="V24" s="12">
        <v>37002</v>
      </c>
      <c r="W24" s="12">
        <v>4868</v>
      </c>
      <c r="X24" s="36">
        <f t="shared" si="6"/>
        <v>0.13156045619155721</v>
      </c>
      <c r="Y24" s="12">
        <v>26630</v>
      </c>
      <c r="Z24" s="12">
        <v>3620</v>
      </c>
      <c r="AA24" s="36">
        <f t="shared" si="7"/>
        <v>0.13593691325572663</v>
      </c>
    </row>
    <row r="25" spans="1:28" s="3" customFormat="1" ht="15" customHeight="1" x14ac:dyDescent="0.3">
      <c r="A25" s="9" t="s">
        <v>43</v>
      </c>
      <c r="B25" s="15" t="s">
        <v>42</v>
      </c>
      <c r="C25" s="12">
        <v>400</v>
      </c>
      <c r="D25" s="12">
        <v>3846</v>
      </c>
      <c r="E25" s="36">
        <f t="shared" si="0"/>
        <v>9.6150000000000002</v>
      </c>
      <c r="F25" s="14"/>
      <c r="G25" s="12"/>
      <c r="H25" s="12"/>
      <c r="I25" s="36" t="str">
        <f t="shared" si="1"/>
        <v/>
      </c>
      <c r="K25" s="12"/>
      <c r="L25" s="36" t="str">
        <f t="shared" si="2"/>
        <v/>
      </c>
      <c r="O25" s="36" t="str">
        <f t="shared" si="3"/>
        <v/>
      </c>
      <c r="P25" s="12"/>
      <c r="Q25" s="12"/>
      <c r="R25" s="36" t="str">
        <f t="shared" si="4"/>
        <v/>
      </c>
      <c r="S25" s="12"/>
      <c r="T25" s="12"/>
      <c r="U25" s="36" t="str">
        <f t="shared" si="5"/>
        <v/>
      </c>
      <c r="V25" s="12"/>
      <c r="W25" s="12"/>
      <c r="X25" s="36" t="str">
        <f t="shared" si="6"/>
        <v/>
      </c>
      <c r="Y25" s="12"/>
      <c r="Z25" s="12"/>
      <c r="AA25" s="36" t="str">
        <f t="shared" si="7"/>
        <v/>
      </c>
    </row>
    <row r="26" spans="1:28" s="3" customFormat="1" ht="15" customHeight="1" x14ac:dyDescent="0.3">
      <c r="A26" s="9" t="s">
        <v>40</v>
      </c>
      <c r="B26" s="14" t="s">
        <v>13</v>
      </c>
      <c r="C26" s="12">
        <f>788*$D$41</f>
        <v>268708</v>
      </c>
      <c r="D26" s="12">
        <v>60613</v>
      </c>
      <c r="E26" s="36">
        <f t="shared" si="0"/>
        <v>0.22557199636780445</v>
      </c>
      <c r="F26" s="14" t="s">
        <v>13</v>
      </c>
      <c r="G26" s="12"/>
      <c r="H26" s="12"/>
      <c r="I26" s="36" t="str">
        <f t="shared" si="1"/>
        <v/>
      </c>
      <c r="J26" s="12"/>
      <c r="K26" s="12"/>
      <c r="L26" s="36" t="str">
        <f t="shared" si="2"/>
        <v/>
      </c>
      <c r="M26" s="12">
        <v>120412</v>
      </c>
      <c r="N26" s="12">
        <v>2519</v>
      </c>
      <c r="O26" s="36">
        <f t="shared" si="3"/>
        <v>2.0919841876224962E-2</v>
      </c>
      <c r="P26" s="12">
        <v>129233</v>
      </c>
      <c r="Q26" s="12">
        <v>3222</v>
      </c>
      <c r="R26" s="36">
        <f t="shared" si="4"/>
        <v>2.4931712488296332E-2</v>
      </c>
      <c r="S26" s="12">
        <v>106590</v>
      </c>
      <c r="T26" s="12">
        <v>2610</v>
      </c>
      <c r="U26" s="36">
        <f t="shared" si="5"/>
        <v>2.4486349563748944E-2</v>
      </c>
      <c r="V26" s="12">
        <v>69580</v>
      </c>
      <c r="W26" s="12">
        <v>2494</v>
      </c>
      <c r="X26" s="36">
        <f t="shared" si="6"/>
        <v>3.5843633227939063E-2</v>
      </c>
      <c r="Y26" s="12">
        <v>70835</v>
      </c>
      <c r="Z26" s="12">
        <v>3791</v>
      </c>
      <c r="AA26" s="36">
        <f t="shared" si="7"/>
        <v>5.3518740735512105E-2</v>
      </c>
    </row>
    <row r="27" spans="1:28" s="3" customFormat="1" ht="15" customHeight="1" x14ac:dyDescent="0.3">
      <c r="A27" s="9" t="s">
        <v>45</v>
      </c>
      <c r="B27" s="14" t="s">
        <v>13</v>
      </c>
      <c r="C27" s="12">
        <f>1383.5*$D$38</f>
        <v>154952</v>
      </c>
      <c r="D27" s="12">
        <v>3192</v>
      </c>
      <c r="E27" s="36">
        <f t="shared" si="0"/>
        <v>2.059992771955186E-2</v>
      </c>
      <c r="F27" s="14"/>
      <c r="G27" s="12"/>
      <c r="H27" s="12"/>
      <c r="I27" s="36" t="str">
        <f t="shared" si="1"/>
        <v/>
      </c>
      <c r="J27" s="12"/>
      <c r="K27" s="12"/>
      <c r="L27" s="36" t="str">
        <f t="shared" si="2"/>
        <v/>
      </c>
      <c r="M27" s="12"/>
      <c r="N27" s="12"/>
      <c r="O27" s="36" t="str">
        <f t="shared" si="3"/>
        <v/>
      </c>
      <c r="P27" s="12"/>
      <c r="Q27" s="12"/>
      <c r="R27" s="36" t="str">
        <f t="shared" si="4"/>
        <v/>
      </c>
      <c r="S27" s="12"/>
      <c r="T27" s="12"/>
      <c r="U27" s="36" t="str">
        <f t="shared" si="5"/>
        <v/>
      </c>
      <c r="V27" s="12"/>
      <c r="W27" s="12"/>
      <c r="X27" s="36" t="str">
        <f t="shared" si="6"/>
        <v/>
      </c>
      <c r="Y27" s="12"/>
      <c r="Z27" s="12"/>
      <c r="AA27" s="36" t="str">
        <f t="shared" si="7"/>
        <v/>
      </c>
    </row>
    <row r="28" spans="1:28" s="3" customFormat="1" x14ac:dyDescent="0.3">
      <c r="A28" s="8" t="s">
        <v>6</v>
      </c>
      <c r="B28" s="14"/>
      <c r="C28" s="12"/>
      <c r="D28" s="12">
        <v>158828</v>
      </c>
      <c r="E28" s="12"/>
      <c r="F28" s="14"/>
      <c r="G28" s="12"/>
      <c r="H28" s="12">
        <v>71075</v>
      </c>
      <c r="I28" s="12"/>
      <c r="J28" s="12"/>
      <c r="K28" s="12">
        <v>80515</v>
      </c>
      <c r="L28" s="12"/>
      <c r="M28" s="12"/>
      <c r="N28" s="12">
        <v>296691</v>
      </c>
      <c r="O28" s="12"/>
      <c r="P28" s="12"/>
      <c r="Q28" s="12">
        <v>276648</v>
      </c>
      <c r="R28" s="12"/>
      <c r="S28" s="12"/>
      <c r="T28" s="12">
        <v>295161</v>
      </c>
      <c r="U28" s="12"/>
      <c r="V28" s="12"/>
      <c r="W28" s="12">
        <v>395164</v>
      </c>
      <c r="X28" s="12"/>
      <c r="Y28" s="12"/>
      <c r="Z28" s="12">
        <v>499747</v>
      </c>
      <c r="AA28" s="12"/>
    </row>
    <row r="29" spans="1:28" s="3" customFormat="1" x14ac:dyDescent="0.3">
      <c r="A29" s="9"/>
      <c r="B29" s="13"/>
      <c r="C29" s="2"/>
      <c r="D29" s="2"/>
      <c r="E29" s="2"/>
      <c r="F29" s="13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s="3" customFormat="1" x14ac:dyDescent="0.3">
      <c r="A30" s="9"/>
      <c r="B30" s="13"/>
      <c r="C30" s="2"/>
      <c r="D30" s="2"/>
      <c r="E30" s="2"/>
      <c r="F30" s="13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s="3" customFormat="1" x14ac:dyDescent="0.3">
      <c r="A31" s="65" t="s">
        <v>136</v>
      </c>
      <c r="B31" s="13"/>
      <c r="C31" s="2"/>
      <c r="D31" s="2"/>
      <c r="E31" s="2"/>
      <c r="F31" s="13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s="3" customFormat="1" x14ac:dyDescent="0.3">
      <c r="A32" s="9"/>
      <c r="B32" s="13"/>
      <c r="C32" s="2"/>
      <c r="D32" s="2"/>
      <c r="E32" s="2"/>
      <c r="F32" s="13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s="3" customFormat="1" x14ac:dyDescent="0.3">
      <c r="A33" s="9" t="s">
        <v>82</v>
      </c>
      <c r="B33" s="71">
        <v>1</v>
      </c>
      <c r="C33" s="66" t="s">
        <v>137</v>
      </c>
      <c r="D33" s="67">
        <v>99.007999999999996</v>
      </c>
      <c r="E33" s="66" t="s">
        <v>103</v>
      </c>
      <c r="F33" s="13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s="3" customFormat="1" x14ac:dyDescent="0.3">
      <c r="A34" s="9" t="s">
        <v>9</v>
      </c>
      <c r="B34" s="71">
        <v>1</v>
      </c>
      <c r="C34" s="66" t="s">
        <v>140</v>
      </c>
      <c r="D34" s="67">
        <v>2.98</v>
      </c>
      <c r="E34" s="66" t="s">
        <v>141</v>
      </c>
      <c r="F34" s="13">
        <f>D34*D38</f>
        <v>333.76</v>
      </c>
      <c r="G34" s="66" t="s">
        <v>103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s="3" customFormat="1" x14ac:dyDescent="0.3">
      <c r="A35" s="9"/>
      <c r="B35" s="81">
        <v>1</v>
      </c>
      <c r="C35" s="75" t="s">
        <v>138</v>
      </c>
      <c r="D35" s="77">
        <v>130</v>
      </c>
      <c r="E35" s="78" t="s">
        <v>103</v>
      </c>
      <c r="F35" s="13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s="3" customFormat="1" x14ac:dyDescent="0.3">
      <c r="A36" s="9"/>
      <c r="B36" s="81"/>
      <c r="C36" s="75"/>
      <c r="D36" s="77"/>
      <c r="E36" s="78"/>
      <c r="F36" s="13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s="3" customFormat="1" x14ac:dyDescent="0.3">
      <c r="A37" s="9"/>
      <c r="B37" s="71">
        <v>1</v>
      </c>
      <c r="C37" s="66" t="s">
        <v>139</v>
      </c>
      <c r="D37" s="67">
        <v>260</v>
      </c>
      <c r="E37" s="66" t="s">
        <v>103</v>
      </c>
      <c r="F37" s="13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s="3" customFormat="1" x14ac:dyDescent="0.3">
      <c r="A38" s="9"/>
      <c r="B38" s="71">
        <v>1</v>
      </c>
      <c r="C38" s="66" t="s">
        <v>164</v>
      </c>
      <c r="D38" s="67">
        <v>112</v>
      </c>
      <c r="E38" s="66" t="s">
        <v>103</v>
      </c>
      <c r="F38" s="13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s="3" customFormat="1" x14ac:dyDescent="0.3">
      <c r="A39" s="9"/>
      <c r="B39" s="71">
        <v>1</v>
      </c>
      <c r="C39" s="66" t="s">
        <v>148</v>
      </c>
      <c r="D39" s="67">
        <v>14.5</v>
      </c>
      <c r="E39" s="66" t="s">
        <v>103</v>
      </c>
      <c r="F39" s="13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s="3" customFormat="1" x14ac:dyDescent="0.3">
      <c r="A40" s="9"/>
      <c r="B40" s="71">
        <v>1</v>
      </c>
      <c r="C40" s="66" t="s">
        <v>102</v>
      </c>
      <c r="D40" s="67">
        <v>36</v>
      </c>
      <c r="E40" s="66" t="s">
        <v>103</v>
      </c>
      <c r="F40" s="13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s="3" customFormat="1" x14ac:dyDescent="0.3">
      <c r="A41" s="9" t="s">
        <v>147</v>
      </c>
      <c r="B41">
        <v>1</v>
      </c>
      <c r="C41" s="55" t="s">
        <v>140</v>
      </c>
      <c r="D41" s="69">
        <f>(355+327)/2</f>
        <v>341</v>
      </c>
      <c r="E41" s="55" t="s">
        <v>103</v>
      </c>
      <c r="F41" s="70">
        <f>D41/D38</f>
        <v>3.0446428571428572</v>
      </c>
      <c r="G41" s="55" t="s">
        <v>141</v>
      </c>
      <c r="S41" s="2"/>
      <c r="T41" s="2"/>
      <c r="V41" s="2"/>
      <c r="W41" s="2"/>
      <c r="Y41" s="2"/>
      <c r="Z41" s="2"/>
      <c r="AB41" s="2"/>
    </row>
    <row r="42" spans="1:28" s="3" customFormat="1" x14ac:dyDescent="0.3">
      <c r="A42" s="9" t="s">
        <v>81</v>
      </c>
      <c r="B42">
        <v>1</v>
      </c>
      <c r="C42" s="65" t="s">
        <v>140</v>
      </c>
      <c r="D42" s="69">
        <v>336</v>
      </c>
      <c r="E42" s="55" t="s">
        <v>103</v>
      </c>
      <c r="F42" s="70">
        <f>D42/D38</f>
        <v>3</v>
      </c>
      <c r="G42" s="55" t="s">
        <v>141</v>
      </c>
      <c r="S42" s="2"/>
      <c r="T42" s="2"/>
      <c r="V42" s="2"/>
      <c r="W42" s="2"/>
      <c r="Y42" s="2"/>
      <c r="Z42" s="2"/>
      <c r="AB42" s="2"/>
    </row>
    <row r="43" spans="1:28" s="3" customFormat="1" x14ac:dyDescent="0.3">
      <c r="A43" s="9"/>
      <c r="B43" s="13"/>
      <c r="F43" s="13"/>
      <c r="S43" s="2"/>
      <c r="T43" s="2"/>
      <c r="V43" s="2"/>
      <c r="W43" s="2"/>
      <c r="Y43" s="2"/>
      <c r="Z43" s="2"/>
      <c r="AB43" s="2"/>
    </row>
    <row r="44" spans="1:28" s="3" customFormat="1" x14ac:dyDescent="0.3">
      <c r="A44" s="9"/>
      <c r="B44" s="13"/>
      <c r="F44" s="13"/>
      <c r="S44" s="2"/>
      <c r="T44" s="2"/>
      <c r="V44" s="2"/>
      <c r="W44" s="2"/>
      <c r="Y44" s="2"/>
      <c r="Z44" s="2"/>
      <c r="AB44" s="2"/>
    </row>
    <row r="45" spans="1:28" s="3" customFormat="1" x14ac:dyDescent="0.3">
      <c r="A45" s="9"/>
      <c r="B45" s="13"/>
      <c r="F45" s="13"/>
      <c r="S45" s="2"/>
      <c r="T45" s="2"/>
      <c r="V45" s="2"/>
      <c r="W45" s="2"/>
      <c r="Y45" s="2"/>
      <c r="Z45" s="2"/>
      <c r="AB45" s="2"/>
    </row>
    <row r="46" spans="1:28" s="3" customFormat="1" x14ac:dyDescent="0.3">
      <c r="A46" s="9"/>
      <c r="B46" s="13"/>
      <c r="F46" s="13"/>
      <c r="S46" s="2"/>
      <c r="T46" s="2"/>
      <c r="V46" s="2"/>
      <c r="W46" s="2"/>
      <c r="Y46" s="2"/>
      <c r="Z46" s="2"/>
      <c r="AB46" s="2"/>
    </row>
    <row r="47" spans="1:28" s="3" customFormat="1" x14ac:dyDescent="0.3">
      <c r="A47" s="9"/>
      <c r="B47" s="13"/>
      <c r="F47" s="13"/>
      <c r="S47" s="2"/>
      <c r="T47" s="2"/>
      <c r="V47" s="2"/>
      <c r="W47" s="2"/>
      <c r="Y47" s="2"/>
      <c r="Z47" s="2"/>
      <c r="AB47" s="2"/>
    </row>
    <row r="48" spans="1:28" s="3" customFormat="1" x14ac:dyDescent="0.3">
      <c r="A48" s="9"/>
      <c r="B48" s="13"/>
      <c r="F48" s="13"/>
      <c r="S48" s="2"/>
      <c r="T48" s="2"/>
      <c r="V48" s="2"/>
      <c r="W48" s="2"/>
      <c r="Y48" s="2"/>
      <c r="Z48" s="2"/>
      <c r="AB48" s="2"/>
    </row>
    <row r="49" spans="1:28" s="3" customFormat="1" x14ac:dyDescent="0.3">
      <c r="A49" s="9"/>
      <c r="B49" s="13"/>
      <c r="F49" s="13"/>
      <c r="S49" s="2"/>
      <c r="T49" s="2"/>
      <c r="V49" s="2"/>
      <c r="W49" s="2"/>
      <c r="Y49" s="2"/>
      <c r="Z49" s="2"/>
      <c r="AB49" s="2"/>
    </row>
    <row r="50" spans="1:28" s="3" customFormat="1" x14ac:dyDescent="0.3">
      <c r="A50" s="9"/>
      <c r="B50" s="13"/>
      <c r="F50" s="13"/>
      <c r="S50" s="2"/>
      <c r="T50" s="2"/>
      <c r="V50" s="2"/>
      <c r="W50" s="2"/>
      <c r="Y50" s="2"/>
      <c r="Z50" s="2"/>
      <c r="AB50" s="2"/>
    </row>
    <row r="51" spans="1:28" s="3" customFormat="1" x14ac:dyDescent="0.3">
      <c r="A51" s="9"/>
      <c r="B51" s="13"/>
      <c r="C51" s="2"/>
      <c r="D51" s="2"/>
      <c r="E51" s="2"/>
      <c r="F51" s="13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s="3" customFormat="1" x14ac:dyDescent="0.3">
      <c r="A52" s="9"/>
      <c r="B52" s="13"/>
      <c r="C52" s="2"/>
      <c r="D52" s="2"/>
      <c r="E52" s="2"/>
      <c r="F52" s="13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s="3" customFormat="1" x14ac:dyDescent="0.3">
      <c r="A53" s="9"/>
      <c r="B53" s="13"/>
      <c r="C53" s="2"/>
      <c r="D53" s="2"/>
      <c r="E53" s="2"/>
      <c r="F53" s="13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s="3" customFormat="1" x14ac:dyDescent="0.3">
      <c r="A54" s="9"/>
      <c r="B54" s="13"/>
      <c r="C54" s="2"/>
      <c r="D54" s="2"/>
      <c r="E54" s="2"/>
      <c r="F54" s="13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s="3" customFormat="1" x14ac:dyDescent="0.3">
      <c r="A55" s="9"/>
      <c r="B55" s="13"/>
      <c r="C55" s="2"/>
      <c r="D55" s="2"/>
      <c r="E55" s="2"/>
      <c r="F55" s="13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s="3" customFormat="1" x14ac:dyDescent="0.3">
      <c r="A56" s="9"/>
      <c r="B56" s="13"/>
      <c r="C56" s="2"/>
      <c r="D56" s="2"/>
      <c r="E56" s="2"/>
      <c r="F56" s="13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s="3" customFormat="1" x14ac:dyDescent="0.3">
      <c r="A57" s="9"/>
      <c r="B57" s="13"/>
      <c r="C57" s="2"/>
      <c r="D57" s="2"/>
      <c r="E57" s="2"/>
      <c r="F57" s="13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s="3" customFormat="1" x14ac:dyDescent="0.3">
      <c r="A58" s="9"/>
      <c r="B58" s="13"/>
      <c r="C58" s="2"/>
      <c r="D58" s="2"/>
      <c r="E58" s="2"/>
      <c r="F58" s="13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s="3" customFormat="1" x14ac:dyDescent="0.3">
      <c r="A59" s="9"/>
      <c r="B59" s="13"/>
      <c r="C59" s="2"/>
      <c r="D59" s="2"/>
      <c r="E59" s="2"/>
      <c r="F59" s="13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s="3" customFormat="1" x14ac:dyDescent="0.3">
      <c r="A60" s="9"/>
      <c r="B60" s="13"/>
      <c r="C60" s="2"/>
      <c r="D60" s="2"/>
      <c r="E60" s="2"/>
      <c r="F60" s="13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s="3" customFormat="1" x14ac:dyDescent="0.3">
      <c r="A61" s="9"/>
      <c r="B61" s="13"/>
      <c r="C61" s="2"/>
      <c r="D61" s="2"/>
      <c r="E61" s="2"/>
      <c r="F61" s="13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U61" s="2"/>
      <c r="X61" s="2"/>
      <c r="AA61" s="2"/>
      <c r="AB61" s="2"/>
    </row>
    <row r="62" spans="1:28" s="3" customFormat="1" x14ac:dyDescent="0.3">
      <c r="A62" s="9"/>
      <c r="B62" s="13"/>
      <c r="C62" s="2"/>
      <c r="D62" s="2"/>
      <c r="E62" s="2"/>
      <c r="F62" s="13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U62" s="2"/>
      <c r="X62" s="2"/>
      <c r="AA62" s="2"/>
      <c r="AB62" s="2"/>
    </row>
    <row r="63" spans="1:28" s="3" customFormat="1" x14ac:dyDescent="0.3">
      <c r="A63" s="9"/>
      <c r="B63" s="13"/>
      <c r="C63" s="2"/>
      <c r="D63" s="2"/>
      <c r="E63" s="2"/>
      <c r="F63" s="13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U63" s="2"/>
      <c r="X63" s="2"/>
      <c r="AA63" s="2"/>
      <c r="AB63" s="2"/>
    </row>
    <row r="64" spans="1:28" s="3" customFormat="1" x14ac:dyDescent="0.3">
      <c r="A64" s="9"/>
      <c r="B64" s="13"/>
      <c r="F64" s="13"/>
      <c r="AB64" s="2"/>
    </row>
    <row r="65" spans="1:28" s="3" customFormat="1" x14ac:dyDescent="0.3">
      <c r="A65" s="9"/>
      <c r="B65" s="13"/>
      <c r="C65" s="2"/>
      <c r="D65" s="2"/>
      <c r="E65" s="2"/>
      <c r="F65" s="13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U65" s="2"/>
      <c r="X65" s="2"/>
      <c r="AA65" s="2"/>
      <c r="AB65" s="2"/>
    </row>
    <row r="66" spans="1:28" s="3" customFormat="1" x14ac:dyDescent="0.3">
      <c r="A66" s="9"/>
      <c r="B66" s="13"/>
      <c r="C66" s="2"/>
      <c r="D66" s="2"/>
      <c r="E66" s="2"/>
      <c r="F66" s="13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U66" s="2"/>
      <c r="X66" s="2"/>
      <c r="AA66" s="2"/>
      <c r="AB66" s="2"/>
    </row>
    <row r="67" spans="1:28" s="3" customFormat="1" x14ac:dyDescent="0.3">
      <c r="A67" s="9"/>
      <c r="B67" s="13"/>
      <c r="C67" s="2"/>
      <c r="D67" s="2"/>
      <c r="E67" s="2"/>
      <c r="F67" s="13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U67" s="2"/>
      <c r="X67" s="2"/>
      <c r="AA67" s="2"/>
      <c r="AB67" s="2"/>
    </row>
    <row r="68" spans="1:28" s="3" customFormat="1" x14ac:dyDescent="0.3">
      <c r="A68" s="9"/>
      <c r="B68" s="13"/>
      <c r="C68" s="2"/>
      <c r="D68" s="2"/>
      <c r="E68" s="2"/>
      <c r="F68" s="13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U68" s="2"/>
      <c r="X68" s="2"/>
      <c r="AA68" s="2"/>
      <c r="AB68" s="2"/>
    </row>
    <row r="69" spans="1:28" s="3" customFormat="1" x14ac:dyDescent="0.3">
      <c r="A69" s="9"/>
      <c r="B69" s="13"/>
      <c r="C69" s="2"/>
      <c r="D69" s="2"/>
      <c r="E69" s="2"/>
      <c r="F69" s="13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U69" s="2"/>
      <c r="X69" s="2"/>
      <c r="AA69" s="2"/>
      <c r="AB69" s="2"/>
    </row>
    <row r="70" spans="1:28" s="3" customFormat="1" x14ac:dyDescent="0.3">
      <c r="A70" s="9"/>
      <c r="B70" s="13"/>
      <c r="C70" s="2"/>
      <c r="D70" s="2"/>
      <c r="E70" s="2"/>
      <c r="F70" s="13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U70" s="2"/>
      <c r="X70" s="2"/>
      <c r="AA70" s="2"/>
      <c r="AB70" s="2"/>
    </row>
    <row r="71" spans="1:28" s="3" customFormat="1" x14ac:dyDescent="0.3">
      <c r="A71" s="9"/>
      <c r="B71" s="13"/>
      <c r="C71" s="2"/>
      <c r="D71" s="2"/>
      <c r="E71" s="2"/>
      <c r="F71" s="13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s="3" customFormat="1" x14ac:dyDescent="0.3">
      <c r="A72" s="9"/>
      <c r="B72" s="13"/>
      <c r="C72" s="2"/>
      <c r="D72" s="2"/>
      <c r="E72" s="2"/>
      <c r="F72" s="13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s="3" customFormat="1" x14ac:dyDescent="0.3">
      <c r="A73" s="9"/>
      <c r="B73" s="13"/>
      <c r="C73" s="2"/>
      <c r="D73" s="2"/>
      <c r="E73" s="2"/>
      <c r="F73" s="13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s="3" customFormat="1" x14ac:dyDescent="0.3">
      <c r="A74" s="9"/>
      <c r="B74" s="13"/>
      <c r="C74" s="2"/>
      <c r="D74" s="2"/>
      <c r="E74" s="2"/>
      <c r="F74" s="13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s="3" customFormat="1" x14ac:dyDescent="0.3">
      <c r="A75" s="9"/>
      <c r="B75" s="13"/>
      <c r="C75" s="2"/>
      <c r="D75" s="2"/>
      <c r="E75" s="2"/>
      <c r="F75" s="13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s="3" customFormat="1" x14ac:dyDescent="0.3">
      <c r="A76" s="9"/>
      <c r="B76" s="13"/>
      <c r="C76" s="2"/>
      <c r="D76" s="2"/>
      <c r="E76" s="2"/>
      <c r="F76" s="13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s="3" customFormat="1" x14ac:dyDescent="0.3">
      <c r="A77" s="9"/>
      <c r="B77" s="13"/>
      <c r="C77" s="2"/>
      <c r="D77" s="2"/>
      <c r="E77" s="2"/>
      <c r="F77" s="13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8" s="3" customFormat="1" x14ac:dyDescent="0.3">
      <c r="A78" s="9"/>
      <c r="B78" s="13"/>
      <c r="C78" s="2"/>
      <c r="D78" s="2"/>
      <c r="E78" s="2"/>
      <c r="F78" s="13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8" s="3" customFormat="1" x14ac:dyDescent="0.3">
      <c r="A79" s="9"/>
      <c r="B79" s="13"/>
      <c r="C79" s="2"/>
      <c r="D79" s="2"/>
      <c r="E79" s="2"/>
      <c r="F79" s="13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8" s="3" customFormat="1" x14ac:dyDescent="0.3">
      <c r="A80" s="9"/>
      <c r="B80" s="13"/>
      <c r="C80" s="2"/>
      <c r="D80" s="2"/>
      <c r="E80" s="2"/>
      <c r="F80" s="13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8" s="3" customFormat="1" x14ac:dyDescent="0.3">
      <c r="A81" s="9"/>
      <c r="B81" s="13"/>
      <c r="C81" s="2"/>
      <c r="D81" s="2"/>
      <c r="E81" s="2"/>
      <c r="F81" s="13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8" s="3" customFormat="1" x14ac:dyDescent="0.3">
      <c r="A82" s="9"/>
      <c r="B82" s="13"/>
      <c r="C82" s="2"/>
      <c r="D82" s="2"/>
      <c r="E82" s="2"/>
      <c r="F82" s="13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8" s="3" customFormat="1" x14ac:dyDescent="0.3">
      <c r="A83" s="9"/>
      <c r="B83" s="13"/>
      <c r="C83" s="2"/>
      <c r="D83" s="2"/>
      <c r="E83" s="2"/>
      <c r="F83" s="13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8" s="3" customFormat="1" x14ac:dyDescent="0.3">
      <c r="A84" s="9"/>
      <c r="B84" s="13"/>
      <c r="C84" s="2"/>
      <c r="D84" s="2"/>
      <c r="E84" s="2"/>
      <c r="F84" s="13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U84" s="2"/>
      <c r="X84" s="2"/>
      <c r="AA84" s="2"/>
    </row>
    <row r="85" spans="1:28" s="3" customFormat="1" x14ac:dyDescent="0.3">
      <c r="A85" s="9"/>
      <c r="B85" s="13"/>
      <c r="C85" s="2"/>
      <c r="D85" s="2"/>
      <c r="E85" s="2"/>
      <c r="F85" s="13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8" s="3" customFormat="1" x14ac:dyDescent="0.3">
      <c r="A86" s="9"/>
      <c r="B86" s="13"/>
      <c r="C86" s="2"/>
      <c r="D86" s="2"/>
      <c r="E86" s="2"/>
      <c r="F86" s="13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8" s="3" customFormat="1" x14ac:dyDescent="0.3">
      <c r="A87" s="9"/>
      <c r="B87" s="13"/>
      <c r="C87" s="2"/>
      <c r="D87" s="2"/>
      <c r="E87" s="2"/>
      <c r="F87" s="13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s="3" customFormat="1" x14ac:dyDescent="0.3">
      <c r="A88" s="9"/>
      <c r="B88" s="13"/>
      <c r="C88" s="2"/>
      <c r="D88" s="2"/>
      <c r="E88" s="2"/>
      <c r="F88" s="13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s="3" customFormat="1" x14ac:dyDescent="0.3">
      <c r="A89" s="9"/>
      <c r="B89" s="13"/>
      <c r="C89" s="2"/>
      <c r="D89" s="2"/>
      <c r="E89" s="2"/>
      <c r="F89" s="13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s="3" customFormat="1" x14ac:dyDescent="0.3">
      <c r="A90" s="9"/>
      <c r="B90" s="13"/>
      <c r="C90" s="2"/>
      <c r="D90" s="2"/>
      <c r="E90" s="2"/>
      <c r="F90" s="13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s="3" customFormat="1" x14ac:dyDescent="0.3">
      <c r="A91" s="9"/>
      <c r="B91" s="13"/>
      <c r="C91" s="2"/>
      <c r="D91" s="2"/>
      <c r="E91" s="2"/>
      <c r="F91" s="13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s="3" customFormat="1" x14ac:dyDescent="0.3">
      <c r="A92" s="9"/>
      <c r="B92" s="13"/>
      <c r="C92" s="2"/>
      <c r="D92" s="2"/>
      <c r="E92" s="2"/>
      <c r="F92" s="13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s="3" customFormat="1" x14ac:dyDescent="0.3">
      <c r="A93" s="9"/>
      <c r="B93" s="13"/>
      <c r="C93" s="2"/>
      <c r="D93" s="2"/>
      <c r="E93" s="2"/>
      <c r="F93" s="13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s="3" customFormat="1" x14ac:dyDescent="0.3">
      <c r="A94" s="9"/>
      <c r="B94" s="13"/>
      <c r="C94" s="2"/>
      <c r="D94" s="2"/>
      <c r="E94" s="2"/>
      <c r="F94" s="13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s="3" customFormat="1" x14ac:dyDescent="0.3">
      <c r="A95" s="9"/>
      <c r="B95" s="13"/>
      <c r="C95" s="2"/>
      <c r="D95" s="2"/>
      <c r="E95" s="2"/>
      <c r="F95" s="13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s="3" customFormat="1" x14ac:dyDescent="0.3">
      <c r="A96" s="9"/>
      <c r="B96" s="13"/>
      <c r="C96" s="2"/>
      <c r="D96" s="2"/>
      <c r="E96" s="2"/>
      <c r="F96" s="13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s="3" customFormat="1" x14ac:dyDescent="0.3">
      <c r="A97" s="9"/>
      <c r="B97" s="13"/>
      <c r="C97" s="2"/>
      <c r="D97" s="2"/>
      <c r="E97" s="2"/>
      <c r="F97" s="13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s="3" customFormat="1" x14ac:dyDescent="0.3">
      <c r="A98" s="9"/>
      <c r="B98" s="13"/>
      <c r="C98" s="2"/>
      <c r="D98" s="2"/>
      <c r="E98" s="2"/>
      <c r="F98" s="13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s="3" customFormat="1" x14ac:dyDescent="0.3">
      <c r="A99" s="9"/>
      <c r="B99" s="13"/>
      <c r="C99" s="2"/>
      <c r="D99" s="2"/>
      <c r="E99" s="2"/>
      <c r="F99" s="13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s="3" customFormat="1" x14ac:dyDescent="0.3">
      <c r="A100" s="9"/>
      <c r="B100" s="13"/>
      <c r="C100" s="2"/>
      <c r="D100" s="2"/>
      <c r="E100" s="2"/>
      <c r="F100" s="13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8" s="3" customFormat="1" x14ac:dyDescent="0.3">
      <c r="A101" s="9"/>
      <c r="B101" s="13"/>
      <c r="C101" s="2"/>
      <c r="D101" s="2"/>
      <c r="E101" s="2"/>
      <c r="F101" s="13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s="3" customFormat="1" x14ac:dyDescent="0.3">
      <c r="A102" s="9"/>
      <c r="B102" s="13"/>
      <c r="C102" s="2"/>
      <c r="D102" s="2"/>
      <c r="E102" s="2"/>
      <c r="F102" s="13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s="3" customFormat="1" x14ac:dyDescent="0.3">
      <c r="A103" s="9"/>
      <c r="B103" s="13"/>
      <c r="C103" s="2"/>
      <c r="D103" s="2"/>
      <c r="E103" s="2"/>
      <c r="F103" s="13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s="3" customFormat="1" x14ac:dyDescent="0.3">
      <c r="A104" s="9"/>
      <c r="B104" s="13"/>
      <c r="C104" s="2"/>
      <c r="D104" s="2"/>
      <c r="E104" s="2"/>
      <c r="F104" s="13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s="3" customFormat="1" x14ac:dyDescent="0.3">
      <c r="A105" s="9"/>
      <c r="B105" s="13"/>
      <c r="C105" s="2"/>
      <c r="D105" s="2"/>
      <c r="E105" s="2"/>
      <c r="F105" s="13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s="3" customFormat="1" x14ac:dyDescent="0.3">
      <c r="A106" s="9"/>
      <c r="B106" s="13"/>
      <c r="C106" s="2"/>
      <c r="D106" s="2"/>
      <c r="E106" s="2"/>
      <c r="F106" s="13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s="3" customFormat="1" x14ac:dyDescent="0.3">
      <c r="A107" s="9"/>
      <c r="B107" s="13"/>
      <c r="C107" s="2"/>
      <c r="D107" s="2"/>
      <c r="E107" s="2"/>
      <c r="F107" s="13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 s="3" customFormat="1" x14ac:dyDescent="0.3">
      <c r="A108" s="9"/>
      <c r="B108" s="13"/>
      <c r="C108" s="2"/>
      <c r="D108" s="2"/>
      <c r="E108" s="2"/>
      <c r="F108" s="13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 s="3" customFormat="1" x14ac:dyDescent="0.3">
      <c r="A109" s="9"/>
      <c r="B109" s="13"/>
      <c r="C109" s="2"/>
      <c r="D109" s="2"/>
      <c r="E109" s="2"/>
      <c r="F109" s="13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 s="3" customFormat="1" x14ac:dyDescent="0.3">
      <c r="A110" s="9"/>
      <c r="B110" s="13"/>
      <c r="C110" s="2"/>
      <c r="D110" s="2"/>
      <c r="E110" s="2"/>
      <c r="F110" s="13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 s="3" customFormat="1" x14ac:dyDescent="0.3">
      <c r="A111" s="9"/>
      <c r="B111" s="13"/>
      <c r="C111" s="2"/>
      <c r="D111" s="2"/>
      <c r="E111" s="2"/>
      <c r="F111" s="13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 s="3" customFormat="1" x14ac:dyDescent="0.3">
      <c r="A112" s="9"/>
      <c r="B112" s="13"/>
      <c r="C112" s="2"/>
      <c r="D112" s="2"/>
      <c r="E112" s="2"/>
      <c r="F112" s="13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 s="3" customFormat="1" x14ac:dyDescent="0.3">
      <c r="A113" s="9"/>
      <c r="B113" s="13"/>
      <c r="C113" s="2"/>
      <c r="D113" s="2"/>
      <c r="E113" s="2"/>
      <c r="F113" s="13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 s="3" customFormat="1" x14ac:dyDescent="0.3">
      <c r="A114" s="9"/>
      <c r="B114" s="13"/>
      <c r="C114" s="2"/>
      <c r="D114" s="2"/>
      <c r="E114" s="2"/>
      <c r="F114" s="13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 s="3" customFormat="1" x14ac:dyDescent="0.3">
      <c r="A115" s="9"/>
      <c r="B115" s="13"/>
      <c r="C115" s="2"/>
      <c r="D115" s="2"/>
      <c r="E115" s="2"/>
      <c r="F115" s="13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 s="3" customFormat="1" x14ac:dyDescent="0.3">
      <c r="A116" s="9"/>
      <c r="B116" s="13"/>
      <c r="C116" s="1"/>
      <c r="D116" s="1"/>
      <c r="E116" s="1"/>
      <c r="F116" s="13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2"/>
      <c r="T116" s="2"/>
      <c r="U116" s="1"/>
      <c r="V116" s="2"/>
      <c r="W116" s="2"/>
      <c r="X116" s="1"/>
      <c r="Y116" s="2"/>
      <c r="Z116" s="2"/>
      <c r="AA116" s="1"/>
      <c r="AB116" s="2"/>
    </row>
    <row r="117" spans="1:28" s="3" customFormat="1" x14ac:dyDescent="0.3">
      <c r="A117" s="9"/>
      <c r="B117" s="13"/>
      <c r="C117" s="1"/>
      <c r="D117" s="1"/>
      <c r="E117" s="1"/>
      <c r="F117" s="13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2"/>
      <c r="T117" s="2"/>
      <c r="U117" s="1"/>
      <c r="V117" s="2"/>
      <c r="W117" s="2"/>
      <c r="X117" s="1"/>
      <c r="Y117" s="2"/>
      <c r="Z117" s="2"/>
      <c r="AA117" s="1"/>
      <c r="AB117" s="2"/>
    </row>
    <row r="118" spans="1:28" s="3" customFormat="1" x14ac:dyDescent="0.3">
      <c r="A118" s="9"/>
      <c r="B118" s="13"/>
      <c r="C118" s="1"/>
      <c r="D118" s="1"/>
      <c r="E118" s="1"/>
      <c r="F118" s="13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2"/>
      <c r="T118" s="2"/>
      <c r="U118" s="1"/>
      <c r="V118" s="2"/>
      <c r="W118" s="2"/>
      <c r="X118" s="1"/>
      <c r="Y118" s="2"/>
      <c r="Z118" s="2"/>
      <c r="AA118" s="1"/>
      <c r="AB118" s="2"/>
    </row>
    <row r="119" spans="1:28" s="3" customFormat="1" x14ac:dyDescent="0.3">
      <c r="A119" s="9"/>
      <c r="B119" s="13"/>
      <c r="C119" s="1"/>
      <c r="D119" s="1"/>
      <c r="E119" s="1"/>
      <c r="F119" s="13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2"/>
      <c r="T119" s="2"/>
      <c r="U119" s="1"/>
      <c r="V119" s="2"/>
      <c r="W119" s="2"/>
      <c r="X119" s="1"/>
      <c r="Y119" s="2"/>
      <c r="Z119" s="2"/>
      <c r="AA119" s="1"/>
      <c r="AB119" s="2"/>
    </row>
    <row r="120" spans="1:28" s="3" customFormat="1" x14ac:dyDescent="0.3">
      <c r="A120" s="9"/>
      <c r="B120" s="13"/>
      <c r="C120" s="1"/>
      <c r="D120" s="1"/>
      <c r="E120" s="1"/>
      <c r="F120" s="13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2"/>
      <c r="T120" s="2"/>
      <c r="U120" s="1"/>
      <c r="V120" s="2"/>
      <c r="W120" s="2"/>
      <c r="X120" s="1"/>
      <c r="Y120" s="2"/>
      <c r="Z120" s="2"/>
      <c r="AA120" s="1"/>
      <c r="AB120" s="2"/>
    </row>
    <row r="121" spans="1:28" s="3" customFormat="1" x14ac:dyDescent="0.3">
      <c r="A121" s="9"/>
      <c r="B121" s="13"/>
      <c r="C121" s="1"/>
      <c r="D121" s="1"/>
      <c r="E121" s="1"/>
      <c r="F121" s="13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2"/>
      <c r="T121" s="2"/>
      <c r="U121" s="1"/>
      <c r="V121" s="2"/>
      <c r="W121" s="2"/>
      <c r="X121" s="1"/>
      <c r="Y121" s="2"/>
      <c r="Z121" s="2"/>
      <c r="AA121" s="1"/>
      <c r="AB121" s="2"/>
    </row>
    <row r="122" spans="1:28" s="3" customFormat="1" x14ac:dyDescent="0.3">
      <c r="A122" s="9"/>
      <c r="B122" s="13"/>
      <c r="C122" s="1"/>
      <c r="D122" s="1"/>
      <c r="E122" s="1"/>
      <c r="F122" s="13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2"/>
      <c r="T122" s="2"/>
      <c r="U122" s="1"/>
      <c r="V122" s="2"/>
      <c r="W122" s="2"/>
      <c r="X122" s="1"/>
      <c r="Y122" s="2"/>
      <c r="Z122" s="2"/>
      <c r="AA122" s="1"/>
      <c r="AB122" s="2"/>
    </row>
    <row r="123" spans="1:28" s="3" customFormat="1" x14ac:dyDescent="0.3">
      <c r="A123" s="9"/>
      <c r="B123" s="13"/>
      <c r="C123" s="1"/>
      <c r="D123" s="1"/>
      <c r="E123" s="1"/>
      <c r="F123" s="13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2"/>
      <c r="T123" s="2"/>
      <c r="U123" s="1"/>
      <c r="V123" s="2"/>
      <c r="W123" s="2"/>
      <c r="X123" s="1"/>
      <c r="Y123" s="2"/>
      <c r="Z123" s="2"/>
      <c r="AA123" s="1"/>
      <c r="AB123" s="2"/>
    </row>
    <row r="124" spans="1:28" s="3" customFormat="1" x14ac:dyDescent="0.3">
      <c r="A124" s="9"/>
      <c r="B124" s="13"/>
      <c r="C124" s="1"/>
      <c r="D124" s="1"/>
      <c r="E124" s="1"/>
      <c r="F124" s="13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2"/>
      <c r="T124" s="2"/>
      <c r="U124" s="1"/>
      <c r="V124" s="2"/>
      <c r="W124" s="2"/>
      <c r="X124" s="1"/>
      <c r="Y124" s="2"/>
      <c r="Z124" s="2"/>
      <c r="AA124" s="1"/>
      <c r="AB124" s="2"/>
    </row>
    <row r="125" spans="1:28" s="3" customFormat="1" x14ac:dyDescent="0.3">
      <c r="A125" s="9"/>
      <c r="B125" s="13"/>
      <c r="C125" s="1"/>
      <c r="D125" s="1"/>
      <c r="E125" s="1"/>
      <c r="F125" s="13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2"/>
      <c r="T125" s="2"/>
      <c r="U125" s="1"/>
      <c r="V125" s="2"/>
      <c r="W125" s="2"/>
      <c r="X125" s="1"/>
      <c r="Y125" s="2"/>
      <c r="Z125" s="2"/>
      <c r="AA125" s="1"/>
      <c r="AB125" s="2"/>
    </row>
    <row r="126" spans="1:28" s="3" customFormat="1" x14ac:dyDescent="0.3">
      <c r="A126" s="9"/>
      <c r="B126" s="13"/>
      <c r="C126" s="1"/>
      <c r="D126" s="1"/>
      <c r="E126" s="1"/>
      <c r="F126" s="13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2"/>
      <c r="T126" s="2"/>
      <c r="U126" s="1"/>
      <c r="V126" s="2"/>
      <c r="W126" s="2"/>
      <c r="X126" s="1"/>
      <c r="Y126" s="2"/>
      <c r="Z126" s="2"/>
      <c r="AA126" s="1"/>
      <c r="AB126" s="2"/>
    </row>
    <row r="127" spans="1:28" s="3" customFormat="1" x14ac:dyDescent="0.3">
      <c r="A127" s="9"/>
      <c r="B127" s="13"/>
      <c r="C127" s="1"/>
      <c r="D127" s="1"/>
      <c r="E127" s="1"/>
      <c r="F127" s="13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2"/>
      <c r="T127" s="2"/>
      <c r="U127" s="1"/>
      <c r="V127" s="2"/>
      <c r="W127" s="2"/>
      <c r="X127" s="1"/>
      <c r="Y127" s="2"/>
      <c r="Z127" s="2"/>
      <c r="AA127" s="1"/>
      <c r="AB127" s="2"/>
    </row>
    <row r="128" spans="1:28" s="3" customFormat="1" x14ac:dyDescent="0.3">
      <c r="A128" s="9"/>
      <c r="B128" s="13"/>
      <c r="C128" s="1"/>
      <c r="D128" s="1"/>
      <c r="E128" s="1"/>
      <c r="F128" s="13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2"/>
      <c r="T128" s="2"/>
      <c r="U128" s="1"/>
      <c r="V128" s="2"/>
      <c r="W128" s="2"/>
      <c r="X128" s="1"/>
      <c r="Y128" s="2"/>
      <c r="Z128" s="2"/>
      <c r="AA128" s="1"/>
      <c r="AB128" s="2"/>
    </row>
    <row r="129" spans="1:28" s="3" customFormat="1" x14ac:dyDescent="0.3">
      <c r="A129" s="9"/>
      <c r="B129" s="13"/>
      <c r="C129" s="1"/>
      <c r="D129" s="1"/>
      <c r="E129" s="1"/>
      <c r="F129" s="13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2"/>
      <c r="T129" s="2"/>
      <c r="U129" s="1"/>
      <c r="V129" s="2"/>
      <c r="W129" s="2"/>
      <c r="X129" s="1"/>
      <c r="Y129" s="2"/>
      <c r="Z129" s="2"/>
      <c r="AA129" s="1"/>
      <c r="AB129" s="2"/>
    </row>
    <row r="130" spans="1:28" s="3" customFormat="1" x14ac:dyDescent="0.3">
      <c r="A130" s="9"/>
      <c r="B130" s="13"/>
      <c r="C130" s="1"/>
      <c r="D130" s="1"/>
      <c r="E130" s="1"/>
      <c r="F130" s="13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2"/>
      <c r="T130" s="2"/>
      <c r="U130" s="1"/>
      <c r="V130" s="2"/>
      <c r="W130" s="2"/>
      <c r="X130" s="1"/>
      <c r="Y130" s="2"/>
      <c r="Z130" s="2"/>
      <c r="AA130" s="1"/>
      <c r="AB130" s="2"/>
    </row>
    <row r="131" spans="1:28" s="3" customFormat="1" x14ac:dyDescent="0.3">
      <c r="A131" s="9"/>
      <c r="B131" s="13"/>
      <c r="C131" s="1"/>
      <c r="D131" s="1"/>
      <c r="E131" s="1"/>
      <c r="F131" s="13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2"/>
      <c r="T131" s="2"/>
      <c r="U131" s="1"/>
      <c r="V131" s="2"/>
      <c r="W131" s="2"/>
      <c r="X131" s="1"/>
      <c r="Y131" s="2"/>
      <c r="Z131" s="2"/>
      <c r="AA131" s="1"/>
      <c r="AB131" s="2"/>
    </row>
    <row r="132" spans="1:28" s="3" customFormat="1" x14ac:dyDescent="0.3">
      <c r="A132" s="9"/>
      <c r="B132" s="13"/>
      <c r="C132" s="1"/>
      <c r="D132" s="1"/>
      <c r="E132" s="1"/>
      <c r="F132" s="13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2"/>
      <c r="T132" s="2"/>
      <c r="U132" s="1"/>
      <c r="V132" s="2"/>
      <c r="W132" s="2"/>
      <c r="X132" s="1"/>
      <c r="Y132" s="2"/>
      <c r="Z132" s="2"/>
      <c r="AA132" s="1"/>
      <c r="AB132" s="2"/>
    </row>
    <row r="133" spans="1:28" s="3" customFormat="1" x14ac:dyDescent="0.3">
      <c r="A133" s="9"/>
      <c r="B133" s="13"/>
      <c r="C133" s="1"/>
      <c r="D133" s="1"/>
      <c r="E133" s="1"/>
      <c r="F133" s="13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2"/>
      <c r="T133" s="2"/>
      <c r="U133" s="1"/>
      <c r="V133" s="2"/>
      <c r="W133" s="2"/>
      <c r="X133" s="1"/>
      <c r="Y133" s="2"/>
      <c r="Z133" s="2"/>
      <c r="AA133" s="1"/>
      <c r="AB133" s="2"/>
    </row>
    <row r="134" spans="1:28" s="3" customFormat="1" x14ac:dyDescent="0.3">
      <c r="A134" s="9"/>
      <c r="B134" s="13"/>
      <c r="C134" s="1"/>
      <c r="D134" s="1"/>
      <c r="E134" s="1"/>
      <c r="F134" s="13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2"/>
      <c r="T134" s="2"/>
      <c r="U134" s="1"/>
      <c r="V134" s="2"/>
      <c r="W134" s="2"/>
      <c r="X134" s="1"/>
      <c r="Y134" s="2"/>
      <c r="Z134" s="2"/>
      <c r="AA134" s="1"/>
      <c r="AB134" s="2"/>
    </row>
    <row r="135" spans="1:28" s="3" customFormat="1" x14ac:dyDescent="0.3">
      <c r="A135" s="9"/>
      <c r="B135" s="13"/>
      <c r="C135" s="1"/>
      <c r="D135" s="1"/>
      <c r="E135" s="1"/>
      <c r="F135" s="13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2"/>
      <c r="T135" s="2"/>
      <c r="U135" s="1"/>
      <c r="V135" s="2"/>
      <c r="W135" s="2"/>
      <c r="X135" s="1"/>
      <c r="Y135" s="2"/>
      <c r="Z135" s="2"/>
      <c r="AA135" s="1"/>
      <c r="AB135" s="2"/>
    </row>
    <row r="136" spans="1:28" s="3" customFormat="1" x14ac:dyDescent="0.3">
      <c r="A136" s="9"/>
      <c r="B136" s="13"/>
      <c r="C136" s="1"/>
      <c r="D136" s="1"/>
      <c r="E136" s="1"/>
      <c r="F136" s="13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2"/>
    </row>
    <row r="137" spans="1:28" s="3" customFormat="1" x14ac:dyDescent="0.3">
      <c r="A137" s="9"/>
      <c r="B137" s="13"/>
      <c r="C137" s="1"/>
      <c r="D137" s="1"/>
      <c r="E137" s="1"/>
      <c r="F137" s="13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2"/>
    </row>
    <row r="138" spans="1:28" s="3" customFormat="1" x14ac:dyDescent="0.3">
      <c r="A138" s="9"/>
      <c r="B138" s="13"/>
      <c r="C138" s="1"/>
      <c r="D138" s="1"/>
      <c r="E138" s="1"/>
      <c r="F138" s="13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2"/>
    </row>
    <row r="139" spans="1:28" s="3" customFormat="1" x14ac:dyDescent="0.3">
      <c r="A139" s="9"/>
      <c r="B139" s="13"/>
      <c r="C139" s="1"/>
      <c r="D139" s="1"/>
      <c r="E139" s="1"/>
      <c r="F139" s="13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2"/>
    </row>
    <row r="140" spans="1:28" s="3" customFormat="1" x14ac:dyDescent="0.3">
      <c r="A140" s="9"/>
      <c r="B140" s="13"/>
      <c r="C140" s="1"/>
      <c r="D140" s="1"/>
      <c r="E140" s="1"/>
      <c r="F140" s="13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2"/>
    </row>
    <row r="141" spans="1:28" s="3" customFormat="1" x14ac:dyDescent="0.3">
      <c r="A141" s="9"/>
      <c r="B141" s="13"/>
      <c r="C141" s="1"/>
      <c r="D141" s="1"/>
      <c r="E141" s="1"/>
      <c r="F141" s="13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2"/>
    </row>
    <row r="142" spans="1:28" s="3" customFormat="1" x14ac:dyDescent="0.3">
      <c r="A142" s="9"/>
      <c r="B142" s="13"/>
      <c r="C142" s="1"/>
      <c r="D142" s="1"/>
      <c r="E142" s="1"/>
      <c r="F142" s="13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2"/>
    </row>
    <row r="143" spans="1:28" s="3" customFormat="1" x14ac:dyDescent="0.3">
      <c r="A143" s="9"/>
      <c r="B143" s="13"/>
      <c r="C143" s="1"/>
      <c r="D143" s="1"/>
      <c r="E143" s="1"/>
      <c r="F143" s="13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2"/>
    </row>
    <row r="144" spans="1:28" s="3" customFormat="1" x14ac:dyDescent="0.3">
      <c r="A144" s="9"/>
      <c r="B144" s="13"/>
      <c r="C144" s="1"/>
      <c r="D144" s="1"/>
      <c r="E144" s="1"/>
      <c r="F144" s="13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2"/>
    </row>
    <row r="145" spans="1:28" s="3" customFormat="1" x14ac:dyDescent="0.3">
      <c r="A145" s="9"/>
      <c r="B145" s="13"/>
      <c r="C145" s="1"/>
      <c r="D145" s="1"/>
      <c r="E145" s="1"/>
      <c r="F145" s="13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2"/>
    </row>
    <row r="146" spans="1:28" s="3" customFormat="1" x14ac:dyDescent="0.3">
      <c r="A146" s="9"/>
      <c r="B146" s="13"/>
      <c r="C146" s="1"/>
      <c r="D146" s="1"/>
      <c r="E146" s="1"/>
      <c r="F146" s="13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2"/>
    </row>
    <row r="147" spans="1:28" s="3" customFormat="1" x14ac:dyDescent="0.3">
      <c r="A147" s="9"/>
      <c r="B147" s="13"/>
      <c r="C147" s="1"/>
      <c r="D147" s="1"/>
      <c r="E147" s="1"/>
      <c r="F147" s="13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2"/>
    </row>
    <row r="148" spans="1:28" s="3" customFormat="1" x14ac:dyDescent="0.3">
      <c r="A148" s="9"/>
      <c r="B148" s="13"/>
      <c r="C148" s="1"/>
      <c r="D148" s="1"/>
      <c r="E148" s="1"/>
      <c r="F148" s="13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2"/>
    </row>
    <row r="149" spans="1:28" s="3" customFormat="1" x14ac:dyDescent="0.3">
      <c r="A149" s="9"/>
      <c r="B149" s="13"/>
      <c r="C149" s="1"/>
      <c r="D149" s="1"/>
      <c r="E149" s="1"/>
      <c r="F149" s="13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2"/>
    </row>
    <row r="150" spans="1:28" s="3" customFormat="1" x14ac:dyDescent="0.3">
      <c r="A150" s="9"/>
      <c r="B150" s="13"/>
      <c r="C150" s="1"/>
      <c r="D150" s="1"/>
      <c r="E150" s="1"/>
      <c r="F150" s="13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2"/>
    </row>
    <row r="151" spans="1:28" s="3" customFormat="1" x14ac:dyDescent="0.3">
      <c r="A151" s="9"/>
      <c r="B151" s="13"/>
      <c r="C151" s="1"/>
      <c r="D151" s="1"/>
      <c r="E151" s="1"/>
      <c r="F151" s="13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2"/>
    </row>
    <row r="152" spans="1:28" s="3" customFormat="1" x14ac:dyDescent="0.3">
      <c r="A152" s="9"/>
      <c r="B152" s="13"/>
      <c r="C152" s="1"/>
      <c r="D152" s="1"/>
      <c r="E152" s="1"/>
      <c r="F152" s="13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s="3" customFormat="1" x14ac:dyDescent="0.3">
      <c r="A153" s="9"/>
      <c r="B153" s="13"/>
      <c r="C153" s="1"/>
      <c r="D153" s="1"/>
      <c r="E153" s="1"/>
      <c r="F153" s="13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x14ac:dyDescent="0.3">
      <c r="C154" s="1"/>
      <c r="D154" s="1"/>
      <c r="E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x14ac:dyDescent="0.3">
      <c r="C155" s="1"/>
      <c r="D155" s="1"/>
      <c r="E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x14ac:dyDescent="0.3">
      <c r="C156" s="1"/>
      <c r="D156" s="1"/>
      <c r="E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x14ac:dyDescent="0.3">
      <c r="C157" s="1"/>
      <c r="D157" s="1"/>
      <c r="E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x14ac:dyDescent="0.3">
      <c r="C158" s="1"/>
      <c r="D158" s="1"/>
      <c r="E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x14ac:dyDescent="0.3">
      <c r="C159" s="1"/>
      <c r="D159" s="1"/>
      <c r="E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x14ac:dyDescent="0.3">
      <c r="C160" s="1"/>
      <c r="D160" s="1"/>
      <c r="E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3:28" x14ac:dyDescent="0.3">
      <c r="C161" s="1"/>
      <c r="D161" s="1"/>
      <c r="E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3:28" x14ac:dyDescent="0.3">
      <c r="C162" s="1"/>
      <c r="D162" s="1"/>
      <c r="E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3:28" x14ac:dyDescent="0.3">
      <c r="C163" s="1"/>
      <c r="D163" s="1"/>
      <c r="E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3:28" x14ac:dyDescent="0.3">
      <c r="C164" s="1"/>
      <c r="D164" s="1"/>
      <c r="E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3:28" x14ac:dyDescent="0.3">
      <c r="C165" s="1"/>
      <c r="D165" s="1"/>
      <c r="E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3:28" x14ac:dyDescent="0.3">
      <c r="C166" s="1"/>
      <c r="D166" s="1"/>
      <c r="E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3:28" x14ac:dyDescent="0.3">
      <c r="C167" s="1"/>
      <c r="D167" s="1"/>
      <c r="E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3:28" x14ac:dyDescent="0.3">
      <c r="C168" s="1"/>
      <c r="D168" s="1"/>
      <c r="E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3:28" x14ac:dyDescent="0.3">
      <c r="C169" s="1"/>
      <c r="D169" s="1"/>
      <c r="E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3:28" x14ac:dyDescent="0.3">
      <c r="C170" s="1"/>
      <c r="D170" s="1"/>
      <c r="E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3:28" x14ac:dyDescent="0.3">
      <c r="C171" s="1"/>
      <c r="D171" s="1"/>
      <c r="E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3:28" x14ac:dyDescent="0.3">
      <c r="C172" s="1"/>
      <c r="D172" s="1"/>
      <c r="E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3:28" x14ac:dyDescent="0.3">
      <c r="C173" s="1"/>
      <c r="D173" s="1"/>
      <c r="E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3:28" x14ac:dyDescent="0.3">
      <c r="C174" s="1"/>
      <c r="D174" s="1"/>
      <c r="E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3:28" x14ac:dyDescent="0.3">
      <c r="C175" s="1"/>
      <c r="D175" s="1"/>
      <c r="E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3:28" x14ac:dyDescent="0.3">
      <c r="C176" s="1"/>
      <c r="D176" s="1"/>
      <c r="E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3:28" x14ac:dyDescent="0.3">
      <c r="C177" s="1"/>
      <c r="D177" s="1"/>
      <c r="E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3:28" x14ac:dyDescent="0.3">
      <c r="C178" s="1"/>
      <c r="D178" s="1"/>
      <c r="E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3:28" x14ac:dyDescent="0.3">
      <c r="C179" s="1"/>
      <c r="D179" s="1"/>
      <c r="E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3:28" x14ac:dyDescent="0.3">
      <c r="C180" s="1"/>
      <c r="D180" s="1"/>
      <c r="E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3:28" x14ac:dyDescent="0.3">
      <c r="C181" s="1"/>
      <c r="D181" s="1"/>
      <c r="E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3:28" x14ac:dyDescent="0.3">
      <c r="C182" s="1"/>
      <c r="D182" s="1"/>
      <c r="E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3:28" x14ac:dyDescent="0.3">
      <c r="C183" s="1"/>
      <c r="D183" s="1"/>
      <c r="E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3:28" x14ac:dyDescent="0.3">
      <c r="C184" s="1"/>
      <c r="D184" s="1"/>
      <c r="E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3:28" x14ac:dyDescent="0.3">
      <c r="C185" s="1"/>
      <c r="D185" s="1"/>
      <c r="E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3:28" x14ac:dyDescent="0.3">
      <c r="C186" s="1"/>
      <c r="D186" s="1"/>
      <c r="E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3:28" x14ac:dyDescent="0.3">
      <c r="C187" s="1"/>
      <c r="D187" s="1"/>
      <c r="E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3:28" x14ac:dyDescent="0.3">
      <c r="C188" s="1"/>
      <c r="D188" s="1"/>
      <c r="E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3:28" x14ac:dyDescent="0.3">
      <c r="C189" s="1"/>
      <c r="D189" s="1"/>
      <c r="E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3:28" x14ac:dyDescent="0.3">
      <c r="C190" s="1"/>
      <c r="D190" s="1"/>
      <c r="E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3:28" x14ac:dyDescent="0.3">
      <c r="C191" s="1"/>
      <c r="D191" s="1"/>
      <c r="E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3:28" x14ac:dyDescent="0.3">
      <c r="S192" s="1"/>
      <c r="T192" s="1"/>
      <c r="V192" s="1"/>
      <c r="W192" s="1"/>
      <c r="Y192" s="1"/>
      <c r="Z192" s="1"/>
      <c r="AB192" s="1"/>
    </row>
    <row r="193" spans="19:28" x14ac:dyDescent="0.3">
      <c r="S193" s="1"/>
      <c r="T193" s="1"/>
      <c r="V193" s="1"/>
      <c r="W193" s="1"/>
      <c r="Y193" s="1"/>
      <c r="Z193" s="1"/>
      <c r="AB193" s="1"/>
    </row>
    <row r="194" spans="19:28" x14ac:dyDescent="0.3">
      <c r="S194" s="1"/>
      <c r="T194" s="1"/>
      <c r="V194" s="1"/>
      <c r="W194" s="1"/>
      <c r="Y194" s="1"/>
      <c r="Z194" s="1"/>
      <c r="AB194" s="1"/>
    </row>
    <row r="195" spans="19:28" x14ac:dyDescent="0.3">
      <c r="S195" s="1"/>
      <c r="T195" s="1"/>
      <c r="V195" s="1"/>
      <c r="W195" s="1"/>
      <c r="Y195" s="1"/>
      <c r="Z195" s="1"/>
      <c r="AB195" s="1"/>
    </row>
    <row r="196" spans="19:28" x14ac:dyDescent="0.3">
      <c r="S196" s="1"/>
      <c r="T196" s="1"/>
      <c r="V196" s="1"/>
      <c r="W196" s="1"/>
      <c r="Y196" s="1"/>
      <c r="Z196" s="1"/>
      <c r="AB196" s="1"/>
    </row>
    <row r="197" spans="19:28" x14ac:dyDescent="0.3">
      <c r="S197" s="1"/>
      <c r="T197" s="1"/>
      <c r="V197" s="1"/>
      <c r="W197" s="1"/>
      <c r="Y197" s="1"/>
      <c r="Z197" s="1"/>
      <c r="AB197" s="1"/>
    </row>
    <row r="198" spans="19:28" x14ac:dyDescent="0.3">
      <c r="S198" s="1"/>
      <c r="T198" s="1"/>
      <c r="V198" s="1"/>
      <c r="W198" s="1"/>
      <c r="Y198" s="1"/>
      <c r="Z198" s="1"/>
      <c r="AB198" s="1"/>
    </row>
    <row r="199" spans="19:28" x14ac:dyDescent="0.3">
      <c r="S199" s="1"/>
      <c r="T199" s="1"/>
      <c r="V199" s="1"/>
      <c r="W199" s="1"/>
      <c r="Y199" s="1"/>
      <c r="Z199" s="1"/>
      <c r="AB199" s="1"/>
    </row>
    <row r="200" spans="19:28" x14ac:dyDescent="0.3">
      <c r="S200" s="1"/>
      <c r="T200" s="1"/>
      <c r="V200" s="1"/>
      <c r="W200" s="1"/>
      <c r="Y200" s="1"/>
      <c r="Z200" s="1"/>
      <c r="AB200" s="1"/>
    </row>
    <row r="201" spans="19:28" x14ac:dyDescent="0.3">
      <c r="S201" s="1"/>
      <c r="T201" s="1"/>
      <c r="V201" s="1"/>
      <c r="W201" s="1"/>
      <c r="Y201" s="1"/>
      <c r="Z201" s="1"/>
      <c r="AB201" s="1"/>
    </row>
    <row r="202" spans="19:28" x14ac:dyDescent="0.3">
      <c r="S202" s="1"/>
      <c r="T202" s="1"/>
      <c r="V202" s="1"/>
      <c r="W202" s="1"/>
      <c r="Y202" s="1"/>
      <c r="Z202" s="1"/>
      <c r="AB202" s="1"/>
    </row>
    <row r="203" spans="19:28" x14ac:dyDescent="0.3">
      <c r="S203" s="1"/>
      <c r="T203" s="1"/>
      <c r="V203" s="1"/>
      <c r="W203" s="1"/>
      <c r="Y203" s="1"/>
      <c r="Z203" s="1"/>
      <c r="AB203" s="1"/>
    </row>
    <row r="204" spans="19:28" x14ac:dyDescent="0.3">
      <c r="S204" s="1"/>
      <c r="T204" s="1"/>
      <c r="V204" s="1"/>
      <c r="W204" s="1"/>
      <c r="Y204" s="1"/>
      <c r="Z204" s="1"/>
      <c r="AB204" s="1"/>
    </row>
    <row r="205" spans="19:28" x14ac:dyDescent="0.3">
      <c r="S205" s="1"/>
      <c r="T205" s="1"/>
      <c r="V205" s="1"/>
      <c r="W205" s="1"/>
      <c r="Y205" s="1"/>
      <c r="Z205" s="1"/>
      <c r="AB205" s="1"/>
    </row>
    <row r="206" spans="19:28" x14ac:dyDescent="0.3">
      <c r="S206" s="1"/>
      <c r="T206" s="1"/>
      <c r="V206" s="1"/>
      <c r="W206" s="1"/>
      <c r="Y206" s="1"/>
      <c r="Z206" s="1"/>
      <c r="AB206" s="1"/>
    </row>
    <row r="207" spans="19:28" x14ac:dyDescent="0.3">
      <c r="S207" s="1"/>
      <c r="T207" s="1"/>
      <c r="V207" s="1"/>
      <c r="W207" s="1"/>
      <c r="Y207" s="1"/>
      <c r="Z207" s="1"/>
      <c r="AB207" s="1"/>
    </row>
    <row r="208" spans="19:28" x14ac:dyDescent="0.3">
      <c r="S208" s="1"/>
      <c r="T208" s="1"/>
      <c r="V208" s="1"/>
      <c r="W208" s="1"/>
      <c r="Y208" s="1"/>
      <c r="Z208" s="1"/>
      <c r="AB208" s="1"/>
    </row>
    <row r="209" spans="19:28" x14ac:dyDescent="0.3">
      <c r="S209" s="1"/>
      <c r="T209" s="1"/>
      <c r="V209" s="1"/>
      <c r="W209" s="1"/>
      <c r="Y209" s="1"/>
      <c r="Z209" s="1"/>
      <c r="AB209" s="1"/>
    </row>
    <row r="210" spans="19:28" x14ac:dyDescent="0.3">
      <c r="S210" s="1"/>
      <c r="T210" s="1"/>
      <c r="V210" s="1"/>
      <c r="W210" s="1"/>
      <c r="Y210" s="1"/>
      <c r="Z210" s="1"/>
      <c r="AB210" s="1"/>
    </row>
    <row r="211" spans="19:28" x14ac:dyDescent="0.3">
      <c r="S211" s="1"/>
      <c r="T211" s="1"/>
      <c r="V211" s="1"/>
      <c r="W211" s="1"/>
      <c r="Y211" s="1"/>
      <c r="Z211" s="1"/>
      <c r="AB211" s="1"/>
    </row>
    <row r="212" spans="19:28" x14ac:dyDescent="0.3">
      <c r="AB212" s="1"/>
    </row>
    <row r="213" spans="19:28" x14ac:dyDescent="0.3">
      <c r="AB213" s="1"/>
    </row>
    <row r="214" spans="19:28" x14ac:dyDescent="0.3">
      <c r="AB214" s="1"/>
    </row>
    <row r="215" spans="19:28" x14ac:dyDescent="0.3">
      <c r="AB215" s="1"/>
    </row>
    <row r="216" spans="19:28" x14ac:dyDescent="0.3">
      <c r="AB216" s="1"/>
    </row>
    <row r="217" spans="19:28" x14ac:dyDescent="0.3">
      <c r="AB217" s="1"/>
    </row>
    <row r="218" spans="19:28" x14ac:dyDescent="0.3">
      <c r="AB218" s="1"/>
    </row>
    <row r="219" spans="19:28" x14ac:dyDescent="0.3">
      <c r="AB219" s="1"/>
    </row>
    <row r="220" spans="19:28" x14ac:dyDescent="0.3">
      <c r="AB220" s="1"/>
    </row>
    <row r="221" spans="19:28" x14ac:dyDescent="0.3">
      <c r="AB221" s="1"/>
    </row>
    <row r="222" spans="19:28" x14ac:dyDescent="0.3">
      <c r="AB222" s="1"/>
    </row>
    <row r="223" spans="19:28" x14ac:dyDescent="0.3">
      <c r="AB223" s="1"/>
    </row>
    <row r="224" spans="19:28" x14ac:dyDescent="0.3">
      <c r="AB224" s="1"/>
    </row>
    <row r="225" spans="28:28" x14ac:dyDescent="0.3">
      <c r="AB225" s="1"/>
    </row>
    <row r="226" spans="28:28" x14ac:dyDescent="0.3">
      <c r="AB226" s="1"/>
    </row>
    <row r="227" spans="28:28" x14ac:dyDescent="0.3">
      <c r="AB227" s="1"/>
    </row>
  </sheetData>
  <mergeCells count="13">
    <mergeCell ref="V2:X2"/>
    <mergeCell ref="F2:F3"/>
    <mergeCell ref="Y2:AA2"/>
    <mergeCell ref="B2:B3"/>
    <mergeCell ref="G2:I2"/>
    <mergeCell ref="J2:L2"/>
    <mergeCell ref="M2:O2"/>
    <mergeCell ref="P2:R2"/>
    <mergeCell ref="B35:B36"/>
    <mergeCell ref="C35:C36"/>
    <mergeCell ref="D35:D36"/>
    <mergeCell ref="E35:E36"/>
    <mergeCell ref="S2:U2"/>
  </mergeCell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27"/>
  <sheetViews>
    <sheetView zoomScale="70" zoomScaleNormal="70" workbookViewId="0">
      <pane xSplit="2" ySplit="1" topLeftCell="C2" activePane="bottomRight" state="frozen"/>
      <selection activeCell="AK15" sqref="AK15"/>
      <selection pane="topRight" activeCell="AK15" sqref="AK15"/>
      <selection pane="bottomLeft" activeCell="AK15" sqref="AK15"/>
      <selection pane="bottomRight" activeCell="C25" sqref="C25"/>
    </sheetView>
  </sheetViews>
  <sheetFormatPr defaultRowHeight="14.4" x14ac:dyDescent="0.3"/>
  <cols>
    <col min="1" max="1" width="27.6640625" customWidth="1"/>
    <col min="2" max="2" width="14.6640625" customWidth="1"/>
    <col min="3" max="4" width="14.109375" customWidth="1"/>
    <col min="5" max="5" width="15.21875" customWidth="1"/>
    <col min="6" max="6" width="14.109375" customWidth="1"/>
    <col min="7" max="7" width="14" customWidth="1"/>
    <col min="8" max="8" width="14.88671875" customWidth="1"/>
    <col min="9" max="9" width="14.109375" customWidth="1"/>
    <col min="10" max="10" width="15.6640625" customWidth="1"/>
    <col min="11" max="11" width="16" customWidth="1"/>
    <col min="12" max="12" width="14.109375" customWidth="1"/>
    <col min="13" max="13" width="15.88671875" style="4" customWidth="1"/>
    <col min="14" max="14" width="14.21875" customWidth="1"/>
    <col min="15" max="15" width="15.88671875" style="4" customWidth="1"/>
    <col min="16" max="16" width="16.6640625" style="4" customWidth="1"/>
    <col min="17" max="17" width="18.33203125" customWidth="1"/>
    <col min="18" max="18" width="12.77734375" hidden="1" customWidth="1"/>
    <col min="19" max="20" width="15.88671875" style="4" hidden="1" customWidth="1"/>
    <col min="21" max="21" width="15.33203125" hidden="1" customWidth="1"/>
    <col min="22" max="22" width="15.21875" hidden="1" customWidth="1"/>
    <col min="23" max="23" width="16.6640625" hidden="1" customWidth="1"/>
    <col min="24" max="24" width="18.21875" hidden="1" customWidth="1"/>
  </cols>
  <sheetData>
    <row r="1" spans="1:20" s="51" customFormat="1" ht="51" customHeight="1" x14ac:dyDescent="0.3">
      <c r="A1" s="51" t="s">
        <v>0</v>
      </c>
      <c r="B1" s="51" t="s">
        <v>83</v>
      </c>
      <c r="C1" s="52" t="s">
        <v>165</v>
      </c>
    </row>
    <row r="2" spans="1:20" x14ac:dyDescent="0.3">
      <c r="A2" t="s">
        <v>8</v>
      </c>
      <c r="B2" t="s">
        <v>72</v>
      </c>
      <c r="C2" s="54">
        <f>((0/$D$13)+(9.6/$F$13))/$C$17</f>
        <v>3.1372549019607842E-3</v>
      </c>
      <c r="M2"/>
      <c r="O2"/>
      <c r="P2"/>
      <c r="S2"/>
      <c r="T2"/>
    </row>
    <row r="3" spans="1:20" x14ac:dyDescent="0.3">
      <c r="A3" t="s">
        <v>84</v>
      </c>
      <c r="B3" t="s">
        <v>72</v>
      </c>
      <c r="C3" s="54">
        <f>((2/$D$13)+(4.5/$F$13))/$C$17</f>
        <v>9.3137254901960783E-3</v>
      </c>
      <c r="M3"/>
      <c r="O3"/>
      <c r="P3"/>
      <c r="S3"/>
      <c r="T3"/>
    </row>
    <row r="4" spans="1:20" x14ac:dyDescent="0.3">
      <c r="A4" t="s">
        <v>107</v>
      </c>
      <c r="B4" t="s">
        <v>56</v>
      </c>
      <c r="C4" s="54">
        <f>((0/$D$13)+(9.5/$F$13))/100</f>
        <v>3.9583333333333332E-4</v>
      </c>
      <c r="M4"/>
      <c r="O4"/>
      <c r="P4"/>
      <c r="S4"/>
      <c r="T4"/>
    </row>
    <row r="5" spans="1:20" x14ac:dyDescent="0.3">
      <c r="A5" t="s">
        <v>108</v>
      </c>
      <c r="B5" t="s">
        <v>56</v>
      </c>
      <c r="C5" s="54">
        <f>((4/$D$13)+(0/$F$13))/100</f>
        <v>2E-3</v>
      </c>
      <c r="M5"/>
      <c r="O5"/>
      <c r="P5"/>
      <c r="S5"/>
      <c r="T5"/>
    </row>
    <row r="6" spans="1:20" x14ac:dyDescent="0.3">
      <c r="A6" t="s">
        <v>85</v>
      </c>
      <c r="B6" t="s">
        <v>56</v>
      </c>
      <c r="C6" s="54">
        <f>((12/$D$13)+(9.6/$F$13))/1000</f>
        <v>6.4000000000000005E-4</v>
      </c>
      <c r="M6"/>
      <c r="O6"/>
      <c r="P6"/>
      <c r="S6"/>
      <c r="T6"/>
    </row>
    <row r="7" spans="1:20" x14ac:dyDescent="0.3">
      <c r="A7" t="s">
        <v>86</v>
      </c>
      <c r="B7" t="s">
        <v>56</v>
      </c>
      <c r="C7" s="54">
        <f>((14/$D$13)+(0/$F$13))/1000</f>
        <v>6.9999999999999999E-4</v>
      </c>
      <c r="M7"/>
      <c r="O7"/>
      <c r="P7"/>
      <c r="S7"/>
      <c r="T7"/>
    </row>
    <row r="8" spans="1:20" x14ac:dyDescent="0.3">
      <c r="A8" t="s">
        <v>87</v>
      </c>
      <c r="B8" t="s">
        <v>56</v>
      </c>
      <c r="C8" s="54">
        <f>(3+(((4/$D$13)+(0/$F$13))))/1000</f>
        <v>3.2000000000000002E-3</v>
      </c>
      <c r="M8"/>
      <c r="O8"/>
      <c r="P8"/>
      <c r="S8"/>
      <c r="T8"/>
    </row>
    <row r="9" spans="1:20" x14ac:dyDescent="0.3">
      <c r="A9" t="s">
        <v>11</v>
      </c>
      <c r="B9" t="s">
        <v>56</v>
      </c>
      <c r="C9" s="54">
        <f>6/1000</f>
        <v>6.0000000000000001E-3</v>
      </c>
      <c r="M9"/>
      <c r="O9"/>
      <c r="P9"/>
      <c r="S9"/>
      <c r="T9"/>
    </row>
    <row r="10" spans="1:20" x14ac:dyDescent="0.3">
      <c r="A10" t="s">
        <v>88</v>
      </c>
      <c r="B10" t="s">
        <v>56</v>
      </c>
      <c r="C10" s="54">
        <f>((2/$D$13)+(9.6/$F$13))</f>
        <v>0.14000000000000001</v>
      </c>
      <c r="M10"/>
      <c r="O10"/>
      <c r="P10"/>
      <c r="S10"/>
      <c r="T10"/>
    </row>
    <row r="11" spans="1:20" x14ac:dyDescent="0.3">
      <c r="Q11" s="53"/>
    </row>
    <row r="12" spans="1:20" x14ac:dyDescent="0.3">
      <c r="A12" t="s">
        <v>89</v>
      </c>
      <c r="O12"/>
      <c r="S12"/>
      <c r="T12"/>
    </row>
    <row r="13" spans="1:20" x14ac:dyDescent="0.3">
      <c r="B13">
        <v>1</v>
      </c>
      <c r="C13" t="s">
        <v>90</v>
      </c>
      <c r="D13">
        <v>20</v>
      </c>
      <c r="E13" t="s">
        <v>91</v>
      </c>
      <c r="F13">
        <v>240</v>
      </c>
      <c r="G13" t="s">
        <v>92</v>
      </c>
      <c r="L13" s="4"/>
      <c r="M13"/>
      <c r="P13"/>
      <c r="S13"/>
      <c r="T13"/>
    </row>
    <row r="14" spans="1:20" x14ac:dyDescent="0.3">
      <c r="B14">
        <v>1</v>
      </c>
      <c r="C14" t="s">
        <v>91</v>
      </c>
      <c r="D14">
        <v>12</v>
      </c>
      <c r="E14" t="s">
        <v>92</v>
      </c>
      <c r="L14" s="4"/>
      <c r="M14"/>
      <c r="P14"/>
      <c r="S14"/>
      <c r="T14"/>
    </row>
    <row r="15" spans="1:20" x14ac:dyDescent="0.3">
      <c r="O15"/>
      <c r="S15"/>
      <c r="T15"/>
    </row>
    <row r="16" spans="1:20" x14ac:dyDescent="0.3">
      <c r="O16"/>
      <c r="S16"/>
      <c r="T16"/>
    </row>
    <row r="17" spans="1:20" x14ac:dyDescent="0.3">
      <c r="A17">
        <v>1</v>
      </c>
      <c r="B17" s="55" t="s">
        <v>93</v>
      </c>
      <c r="C17">
        <v>12.75</v>
      </c>
      <c r="D17" s="55" t="s">
        <v>94</v>
      </c>
      <c r="I17" s="55"/>
      <c r="J17" s="4"/>
      <c r="K17" s="55"/>
      <c r="L17" s="4"/>
      <c r="N17" s="55"/>
      <c r="O17"/>
      <c r="P17"/>
      <c r="S17"/>
      <c r="T17"/>
    </row>
    <row r="18" spans="1:20" x14ac:dyDescent="0.3">
      <c r="A18">
        <v>1</v>
      </c>
      <c r="B18" s="55" t="s">
        <v>95</v>
      </c>
      <c r="C18">
        <v>25</v>
      </c>
      <c r="D18" s="55" t="s">
        <v>96</v>
      </c>
      <c r="E18">
        <f>C18*C20</f>
        <v>500</v>
      </c>
      <c r="F18" s="55" t="s">
        <v>97</v>
      </c>
      <c r="G18">
        <v>2.5</v>
      </c>
      <c r="H18" s="55" t="s">
        <v>98</v>
      </c>
      <c r="I18" s="55"/>
      <c r="J18" s="4"/>
      <c r="K18" s="55"/>
      <c r="L18" s="4"/>
      <c r="N18" s="55"/>
      <c r="O18"/>
      <c r="P18"/>
      <c r="S18"/>
      <c r="T18"/>
    </row>
    <row r="19" spans="1:20" x14ac:dyDescent="0.3">
      <c r="A19">
        <v>1</v>
      </c>
      <c r="B19" s="55" t="s">
        <v>99</v>
      </c>
      <c r="C19">
        <v>10</v>
      </c>
      <c r="D19" s="55" t="s">
        <v>96</v>
      </c>
      <c r="I19" s="55"/>
      <c r="J19" s="4"/>
      <c r="K19" s="55"/>
      <c r="L19" s="4"/>
      <c r="N19" s="55"/>
      <c r="O19"/>
      <c r="P19"/>
      <c r="S19"/>
      <c r="T19"/>
    </row>
    <row r="20" spans="1:20" x14ac:dyDescent="0.3">
      <c r="A20">
        <v>1</v>
      </c>
      <c r="B20" s="55" t="s">
        <v>100</v>
      </c>
      <c r="C20">
        <v>20</v>
      </c>
      <c r="D20" s="55" t="s">
        <v>97</v>
      </c>
      <c r="I20" s="55"/>
      <c r="J20" s="4"/>
      <c r="K20" s="55"/>
      <c r="L20" s="4"/>
      <c r="N20" s="55"/>
      <c r="O20"/>
      <c r="P20"/>
      <c r="S20"/>
      <c r="T20"/>
    </row>
    <row r="21" spans="1:20" x14ac:dyDescent="0.3">
      <c r="A21">
        <v>1</v>
      </c>
      <c r="B21" s="55" t="s">
        <v>100</v>
      </c>
      <c r="C21">
        <v>2</v>
      </c>
      <c r="D21" s="55" t="s">
        <v>101</v>
      </c>
      <c r="I21" s="55"/>
      <c r="J21" s="4"/>
      <c r="K21" s="55"/>
      <c r="L21" s="4"/>
      <c r="N21" s="55"/>
      <c r="O21"/>
      <c r="P21"/>
      <c r="S21"/>
      <c r="T21"/>
    </row>
    <row r="22" spans="1:20" x14ac:dyDescent="0.3">
      <c r="A22">
        <v>1</v>
      </c>
      <c r="B22" s="55" t="s">
        <v>102</v>
      </c>
      <c r="C22">
        <v>36</v>
      </c>
      <c r="D22" s="55" t="s">
        <v>103</v>
      </c>
      <c r="I22" s="55"/>
      <c r="J22" s="4"/>
      <c r="K22" s="55"/>
      <c r="L22" s="4"/>
      <c r="N22" s="55"/>
      <c r="O22"/>
      <c r="P22"/>
      <c r="S22"/>
      <c r="T22"/>
    </row>
    <row r="23" spans="1:20" x14ac:dyDescent="0.3">
      <c r="A23">
        <v>1</v>
      </c>
      <c r="B23" s="55" t="s">
        <v>104</v>
      </c>
      <c r="C23">
        <v>2204.6</v>
      </c>
      <c r="D23" s="55" t="s">
        <v>103</v>
      </c>
      <c r="I23" s="55"/>
      <c r="J23" s="4"/>
      <c r="K23" s="55"/>
      <c r="L23" s="4"/>
      <c r="N23" s="55"/>
      <c r="O23"/>
      <c r="P23"/>
      <c r="S23"/>
      <c r="T23"/>
    </row>
    <row r="24" spans="1:20" x14ac:dyDescent="0.3">
      <c r="A24">
        <v>1</v>
      </c>
      <c r="B24" s="55" t="s">
        <v>166</v>
      </c>
      <c r="C24">
        <v>2240</v>
      </c>
      <c r="D24" s="55" t="s">
        <v>103</v>
      </c>
      <c r="I24" s="55"/>
      <c r="J24" s="4"/>
      <c r="K24" s="55"/>
      <c r="L24" s="4"/>
      <c r="N24" s="55"/>
      <c r="O24"/>
      <c r="P24"/>
      <c r="S24"/>
      <c r="T24"/>
    </row>
    <row r="25" spans="1:20" x14ac:dyDescent="0.3">
      <c r="A25">
        <v>1</v>
      </c>
      <c r="B25" s="55" t="s">
        <v>105</v>
      </c>
      <c r="C25">
        <v>60</v>
      </c>
      <c r="D25" s="55" t="s">
        <v>103</v>
      </c>
      <c r="I25" s="55"/>
      <c r="J25" s="4"/>
      <c r="K25" s="55"/>
      <c r="L25" s="4"/>
      <c r="N25" s="55"/>
      <c r="O25"/>
      <c r="P25"/>
      <c r="S25"/>
      <c r="T25"/>
    </row>
    <row r="26" spans="1:20" x14ac:dyDescent="0.3">
      <c r="A26">
        <v>1</v>
      </c>
      <c r="B26" s="55" t="s">
        <v>106</v>
      </c>
      <c r="C26">
        <v>112</v>
      </c>
      <c r="D26" s="55" t="s">
        <v>94</v>
      </c>
      <c r="I26" s="55"/>
      <c r="J26" s="4"/>
      <c r="K26" s="55"/>
      <c r="L26" s="4"/>
      <c r="N26" s="55"/>
      <c r="O26"/>
      <c r="P26"/>
      <c r="S26"/>
      <c r="T26"/>
    </row>
    <row r="27" spans="1:20" x14ac:dyDescent="0.3">
      <c r="O27"/>
      <c r="S27"/>
      <c r="T27"/>
    </row>
  </sheetData>
  <pageMargins left="0.7" right="0.7" top="0.75" bottom="0.75" header="0.3" footer="0.3"/>
  <pageSetup orientation="portrait" horizontalDpi="1200" verticalDpi="12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"/>
  <sheetViews>
    <sheetView workbookViewId="0">
      <selection activeCell="E20" sqref="E20"/>
    </sheetView>
  </sheetViews>
  <sheetFormatPr defaultRowHeight="14.4" x14ac:dyDescent="0.3"/>
  <sheetData>
    <row r="3" spans="1:2" x14ac:dyDescent="0.3">
      <c r="A3" s="56"/>
      <c r="B3" s="55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Intro</vt:lpstr>
      <vt:lpstr>BenderGez&amp;Astarabad- Prices(Im)</vt:lpstr>
      <vt:lpstr>BenderGez&amp;Astarabad- Prices(Ex)</vt:lpstr>
      <vt:lpstr>Astarabad- Prices(Bazaar-Local)</vt:lpstr>
      <vt:lpstr>Imports - Data (Raw &amp; Adjusted)</vt:lpstr>
      <vt:lpstr>Exports - Data (Raw &amp; Adjusted)</vt:lpstr>
      <vt:lpstr>Bazaar(Local)- Prices (Raw&amp;Adj)</vt:lpstr>
      <vt:lpstr>Color Legend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2018-11-05T17:13:05Z</dcterms:modified>
</cp:coreProperties>
</file>