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96" tabRatio="788"/>
  </bookViews>
  <sheets>
    <sheet name="Intro" sheetId="26" r:id="rId1"/>
    <sheet name="Bam - Prices (Imports)" sheetId="24" r:id="rId2"/>
    <sheet name="Bam - Prices (Exports)" sheetId="25" r:id="rId3"/>
    <sheet name="Imports - Data (Raw&amp;Adjusted)" sheetId="1" r:id="rId4"/>
    <sheet name="Exports - Data (Raw&amp;Adjusted" sheetId="20" r:id="rId5"/>
    <sheet name="Color Legend" sheetId="28" r:id="rId6"/>
  </sheets>
  <calcPr calcId="152511"/>
</workbook>
</file>

<file path=xl/calcChain.xml><?xml version="1.0" encoding="utf-8"?>
<calcChain xmlns="http://schemas.openxmlformats.org/spreadsheetml/2006/main">
  <c r="F9" i="20" l="1"/>
  <c r="D18" i="20" l="1"/>
  <c r="D39" i="20"/>
  <c r="F39" i="20" s="1"/>
  <c r="D38" i="20"/>
  <c r="F38" i="20" s="1"/>
  <c r="F37" i="20" s="1"/>
  <c r="D35" i="20"/>
  <c r="D34" i="20"/>
  <c r="K12" i="1" l="1"/>
  <c r="K4" i="1"/>
  <c r="G4" i="1"/>
  <c r="F18" i="20" l="1"/>
  <c r="M6" i="1"/>
  <c r="M7" i="1"/>
  <c r="M8" i="1"/>
  <c r="M10" i="1"/>
  <c r="M23" i="1"/>
  <c r="M24" i="1"/>
  <c r="M25" i="1"/>
  <c r="M26" i="1"/>
  <c r="M4" i="1"/>
  <c r="I7" i="1"/>
  <c r="I12" i="1"/>
  <c r="I11" i="1"/>
  <c r="I8" i="1"/>
  <c r="I6" i="1"/>
  <c r="F6" i="1"/>
  <c r="F8" i="1"/>
  <c r="F11" i="1"/>
  <c r="F12" i="1"/>
  <c r="K19" i="20" l="1"/>
  <c r="D33" i="1"/>
  <c r="D5" i="1" s="1"/>
  <c r="F5" i="1" s="1"/>
  <c r="D26" i="20"/>
  <c r="D4" i="20" s="1"/>
  <c r="F4" i="20" s="1"/>
  <c r="D17" i="1"/>
  <c r="F17" i="1" s="1"/>
  <c r="K6" i="20"/>
  <c r="K19" i="1"/>
  <c r="M19" i="1" s="1"/>
  <c r="L9" i="1"/>
  <c r="M9" i="1" s="1"/>
  <c r="K9" i="1"/>
  <c r="L21" i="1"/>
  <c r="L12" i="1"/>
  <c r="L27" i="1"/>
  <c r="J4" i="20" l="1"/>
  <c r="L4" i="20" s="1"/>
  <c r="J13" i="20"/>
  <c r="L13" i="20" s="1"/>
  <c r="D10" i="20"/>
  <c r="F10" i="20" s="1"/>
  <c r="J5" i="20"/>
  <c r="L5" i="20" s="1"/>
  <c r="G6" i="20"/>
  <c r="I6" i="20" s="1"/>
  <c r="G5" i="20"/>
  <c r="I5" i="20" s="1"/>
  <c r="J11" i="20"/>
  <c r="L11" i="20" s="1"/>
  <c r="G8" i="20"/>
  <c r="I8" i="20" s="1"/>
  <c r="J6" i="20"/>
  <c r="L6" i="20" s="1"/>
  <c r="J15" i="20"/>
  <c r="L15" i="20" s="1"/>
  <c r="G4" i="20"/>
  <c r="I4" i="20" s="1"/>
  <c r="G9" i="20"/>
  <c r="I9" i="20" s="1"/>
  <c r="J10" i="20"/>
  <c r="L10" i="20" s="1"/>
  <c r="J17" i="20"/>
  <c r="L17" i="20" s="1"/>
  <c r="D6" i="20"/>
  <c r="F6" i="20" s="1"/>
  <c r="G10" i="20"/>
  <c r="I10" i="20" s="1"/>
  <c r="J9" i="20"/>
  <c r="L9" i="20" s="1"/>
  <c r="J14" i="20"/>
  <c r="L14" i="20" s="1"/>
  <c r="D5" i="20"/>
  <c r="F5" i="20" s="1"/>
  <c r="D7" i="20"/>
  <c r="F7" i="20" s="1"/>
  <c r="D12" i="20"/>
  <c r="F12" i="20" s="1"/>
  <c r="D8" i="20"/>
  <c r="F8" i="20" s="1"/>
  <c r="D11" i="20"/>
  <c r="F11" i="20" s="1"/>
  <c r="D9" i="20"/>
  <c r="M12" i="1"/>
  <c r="G14" i="1"/>
  <c r="I14" i="1" s="1"/>
  <c r="K13" i="1"/>
  <c r="M13" i="1" s="1"/>
  <c r="K20" i="1"/>
  <c r="M20" i="1" s="1"/>
  <c r="I4" i="1"/>
  <c r="G16" i="1"/>
  <c r="I16" i="1" s="1"/>
  <c r="K14" i="1"/>
  <c r="M14" i="1" s="1"/>
  <c r="K22" i="1"/>
  <c r="M22" i="1" s="1"/>
  <c r="G5" i="1"/>
  <c r="I5" i="1" s="1"/>
  <c r="K16" i="1"/>
  <c r="M16" i="1" s="1"/>
  <c r="G17" i="1"/>
  <c r="I17" i="1" s="1"/>
  <c r="K18" i="1"/>
  <c r="M18" i="1" s="1"/>
  <c r="K15" i="1"/>
  <c r="M15" i="1" s="1"/>
  <c r="D4" i="1"/>
  <c r="F4" i="1" s="1"/>
  <c r="D13" i="1"/>
  <c r="F13" i="1" s="1"/>
  <c r="D16" i="1"/>
  <c r="F16" i="1" s="1"/>
  <c r="M11" i="1"/>
  <c r="K17" i="1"/>
  <c r="M17" i="1" s="1"/>
  <c r="K21" i="1"/>
  <c r="M21" i="1" s="1"/>
  <c r="G13" i="1"/>
  <c r="I13" i="1" s="1"/>
  <c r="D14" i="1"/>
  <c r="F14" i="1" s="1"/>
  <c r="G15" i="1"/>
  <c r="I15" i="1" s="1"/>
  <c r="D15" i="1"/>
  <c r="F15" i="1" s="1"/>
  <c r="G7" i="20"/>
  <c r="I7" i="20" s="1"/>
  <c r="G12" i="20"/>
  <c r="I12" i="20" s="1"/>
  <c r="J8" i="20"/>
  <c r="L8" i="20" s="1"/>
  <c r="J12" i="20"/>
  <c r="L12" i="20" s="1"/>
  <c r="J16" i="20"/>
  <c r="L16" i="20" s="1"/>
</calcChain>
</file>

<file path=xl/comments1.xml><?xml version="1.0" encoding="utf-8"?>
<comments xmlns="http://schemas.openxmlformats.org/spreadsheetml/2006/main">
  <authors>
    <author>Author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trade from Russia via North, major products include Candles. Kerosene Oil, Chintz (second figures in the sum correspond to their values).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sugar, crystallized.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Averaged from 1912-13 and 1911-12 reports.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trade from Bam via Bunder Abbas for articles Gum, tragacanth, Cummin Seed (second figures in the sum correspond to their values).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by removing two zeros.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by removing two zeros.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Check for missing zeros, indicated by previous year's report with similar quantities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by removing two zeros.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by removing two zeros.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Check for missing zeros, indicated by previous year's report with similar quantities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differently in following year's report; primarily due to the value for wheat i.e. 850.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Check for missing zeros, indicated by previous year's report with similar quantities
</t>
        </r>
      </text>
    </comment>
  </commentList>
</comments>
</file>

<file path=xl/sharedStrings.xml><?xml version="1.0" encoding="utf-8"?>
<sst xmlns="http://schemas.openxmlformats.org/spreadsheetml/2006/main" count="334" uniqueCount="126">
  <si>
    <t>Articles</t>
  </si>
  <si>
    <t>Units</t>
  </si>
  <si>
    <t>Quantity</t>
  </si>
  <si>
    <t>Number</t>
  </si>
  <si>
    <t>Total (from regions)</t>
  </si>
  <si>
    <t>Coffee</t>
  </si>
  <si>
    <t>Wheat</t>
  </si>
  <si>
    <t>Barley</t>
  </si>
  <si>
    <t>Value (Sterling)</t>
  </si>
  <si>
    <t>Price (Sterling)</t>
  </si>
  <si>
    <t>Lbs</t>
  </si>
  <si>
    <t>Sugar, loaf</t>
  </si>
  <si>
    <t>Pieces</t>
  </si>
  <si>
    <t>£/Lbs</t>
  </si>
  <si>
    <t>Units of conversion</t>
  </si>
  <si>
    <t>ForEx - 1912-13</t>
  </si>
  <si>
    <t>l.</t>
  </si>
  <si>
    <t>krans</t>
  </si>
  <si>
    <t>man</t>
  </si>
  <si>
    <t>lbs.</t>
  </si>
  <si>
    <t>£/Piece</t>
  </si>
  <si>
    <t>Pepper</t>
  </si>
  <si>
    <t>Cases</t>
  </si>
  <si>
    <t>Steel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</si>
  <si>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Bam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1911-12</t>
    </r>
  </si>
  <si>
    <r>
      <rPr>
        <i/>
        <sz val="12"/>
        <color theme="1"/>
        <rFont val="Calibri"/>
        <family val="2"/>
        <scheme val="minor"/>
      </rPr>
      <t xml:space="preserve">into </t>
    </r>
    <r>
      <rPr>
        <sz val="12"/>
        <color theme="1"/>
        <rFont val="Calibri"/>
        <family val="2"/>
        <scheme val="minor"/>
      </rPr>
      <t xml:space="preserve">Bam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1912-13</t>
    </r>
  </si>
  <si>
    <t>Metal</t>
  </si>
  <si>
    <t>Chilwari</t>
  </si>
  <si>
    <t>Long cloth, unbleached</t>
  </si>
  <si>
    <t xml:space="preserve">Pieces </t>
  </si>
  <si>
    <t>Cashmere, half cotton</t>
  </si>
  <si>
    <t>Yards</t>
  </si>
  <si>
    <t xml:space="preserve">Chintz </t>
  </si>
  <si>
    <t>Muslin, broad</t>
  </si>
  <si>
    <t>Candles</t>
  </si>
  <si>
    <t>Turmeric</t>
  </si>
  <si>
    <t>Iron</t>
  </si>
  <si>
    <t>Copper</t>
  </si>
  <si>
    <t>Tea</t>
  </si>
  <si>
    <t>Kerosene oil</t>
  </si>
  <si>
    <t>Boots and shoes</t>
  </si>
  <si>
    <t>Pairs</t>
  </si>
  <si>
    <t>Socks</t>
  </si>
  <si>
    <t xml:space="preserve">Watches </t>
  </si>
  <si>
    <t>Zar</t>
  </si>
  <si>
    <r>
      <t xml:space="preserve">Bam </t>
    </r>
    <r>
      <rPr>
        <i/>
        <sz val="12"/>
        <color theme="1"/>
        <rFont val="Calibri"/>
        <family val="2"/>
        <scheme val="minor"/>
      </rPr>
      <t>to</t>
    </r>
    <r>
      <rPr>
        <sz val="12"/>
        <color theme="1"/>
        <rFont val="Calibri"/>
        <family val="2"/>
        <scheme val="minor"/>
      </rPr>
      <t>other parts of Persia, 1912-13</t>
    </r>
  </si>
  <si>
    <r>
      <t xml:space="preserve">Bam </t>
    </r>
    <r>
      <rPr>
        <i/>
        <sz val="12"/>
        <color theme="1"/>
        <rFont val="Calibri"/>
        <family val="2"/>
        <scheme val="minor"/>
      </rPr>
      <t>to</t>
    </r>
    <r>
      <rPr>
        <sz val="12"/>
        <color theme="1"/>
        <rFont val="Calibri"/>
        <family val="2"/>
        <scheme val="minor"/>
      </rPr>
      <t>other parts of Persia, 1911-12</t>
    </r>
  </si>
  <si>
    <r>
      <rPr>
        <sz val="11.5"/>
        <rFont val="Times New Roman"/>
        <family val="1"/>
      </rPr>
      <t xml:space="preserve">Indigo, leaves </t>
    </r>
  </si>
  <si>
    <r>
      <rPr>
        <sz val="11.5"/>
        <rFont val="Times New Roman"/>
        <family val="1"/>
      </rPr>
      <t xml:space="preserve">Ghee (clarified butter) </t>
    </r>
  </si>
  <si>
    <t>Henna</t>
  </si>
  <si>
    <t>Curds, dried</t>
  </si>
  <si>
    <t>Gum, tragacanth</t>
  </si>
  <si>
    <t>ForEx - 1911-12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</si>
  <si>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Bam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Bunder Abbas, 1910-11</t>
    </r>
  </si>
  <si>
    <r>
      <t xml:space="preserve">Bam </t>
    </r>
    <r>
      <rPr>
        <i/>
        <sz val="12"/>
        <color theme="1"/>
        <rFont val="Calibri"/>
        <family val="2"/>
        <scheme val="minor"/>
      </rPr>
      <t>to</t>
    </r>
    <r>
      <rPr>
        <sz val="12"/>
        <color theme="1"/>
        <rFont val="Calibri"/>
        <family val="2"/>
        <scheme val="minor"/>
      </rPr>
      <t>other parts of Persia, 1910-11</t>
    </r>
  </si>
  <si>
    <t>Skins, raw</t>
  </si>
  <si>
    <t>Prices and Wages in London &amp; Southern England, 1259-1914</t>
  </si>
  <si>
    <t>A1) Original Prices</t>
  </si>
  <si>
    <t>Source</t>
  </si>
  <si>
    <t>Currency/units</t>
  </si>
  <si>
    <t>£/Number</t>
  </si>
  <si>
    <t>£/Case</t>
  </si>
  <si>
    <t>Comment</t>
  </si>
  <si>
    <t>Place of Origin</t>
  </si>
  <si>
    <t>Good</t>
  </si>
  <si>
    <t>Year</t>
  </si>
  <si>
    <t>1912-13</t>
  </si>
  <si>
    <t>1911-12</t>
  </si>
  <si>
    <t>1910-11</t>
  </si>
  <si>
    <t>Price (Units)</t>
  </si>
  <si>
    <t>£/Pieces</t>
  </si>
  <si>
    <t xml:space="preserve">£/Pieces </t>
  </si>
  <si>
    <t>£/Yards</t>
  </si>
  <si>
    <t>£/Cases</t>
  </si>
  <si>
    <t>£/Pairs</t>
  </si>
  <si>
    <t>£/Zar</t>
  </si>
  <si>
    <t>£/Pair</t>
  </si>
  <si>
    <t>Ghee, clarified butter</t>
  </si>
  <si>
    <t>Indigo, leaves</t>
  </si>
  <si>
    <t>Cashmere, cloth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</si>
  <si>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</si>
  <si>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</si>
  <si>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</si>
  <si>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</si>
  <si>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</si>
  <si>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</si>
  <si>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</si>
  <si>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</si>
  <si>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Imports - Data (Raw &amp; Adjusted)</t>
  </si>
  <si>
    <t>Exports - Data (Raw &amp; Adjusted)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</si>
  <si>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</si>
  <si>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</si>
  <si>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</si>
  <si>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</si>
  <si>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</si>
  <si>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</si>
  <si>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 xml:space="preserve">Bam - Prices (Imports) </t>
  </si>
  <si>
    <t xml:space="preserve">Bam - Prices (Exports) 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</si>
  <si>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 xml:space="preserve">in the city of </t>
    </r>
    <r>
      <rPr>
        <b/>
        <i/>
        <sz val="10"/>
        <rFont val="Arial"/>
        <family val="2"/>
      </rPr>
      <t xml:space="preserve">Bam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1910-11 </t>
    </r>
    <r>
      <rPr>
        <sz val="10"/>
        <rFont val="Arial"/>
        <family val="2"/>
      </rPr>
      <t>to</t>
    </r>
    <r>
      <rPr>
        <b/>
        <i/>
        <sz val="10"/>
        <rFont val="Arial"/>
        <family val="2"/>
      </rPr>
      <t xml:space="preserve"> 1912-13</t>
    </r>
    <r>
      <rPr>
        <sz val="10"/>
        <rFont val="Arial"/>
        <family val="2"/>
      </rPr>
      <t>.  The data were compiled by British consuls.</t>
    </r>
  </si>
  <si>
    <t>£/Yard</t>
  </si>
  <si>
    <t>Change in unit of quantity</t>
  </si>
  <si>
    <t>box</t>
  </si>
  <si>
    <t>tin</t>
  </si>
  <si>
    <t>cwt</t>
  </si>
  <si>
    <t>lbs</t>
  </si>
  <si>
    <t>box, bale, halfload</t>
  </si>
  <si>
    <t>load</t>
  </si>
  <si>
    <t>Skins</t>
  </si>
  <si>
    <t>bundle</t>
  </si>
  <si>
    <t>bale</t>
  </si>
  <si>
    <t>cwt.</t>
  </si>
  <si>
    <t>piece</t>
  </si>
  <si>
    <t>Suspected data entries or invalid / unavailable conversion units</t>
  </si>
  <si>
    <t>- contains the raw and adjusted units for commodities and currencies of prices, quantities and values of imports taken from the sources described below.</t>
  </si>
  <si>
    <t>- contains the raw and adjusted units for commodities and currencies of prices, quantities and values of exports taken from the sources described below.</t>
  </si>
  <si>
    <t>Ginger, crystallised</t>
  </si>
  <si>
    <t>Tin</t>
  </si>
  <si>
    <t>Sugar, moist</t>
  </si>
  <si>
    <t>Caraway seeds</t>
  </si>
  <si>
    <t>Castor seeds</t>
  </si>
  <si>
    <t>Sesame seeds</t>
  </si>
  <si>
    <t xml:space="preserve">Lucerne seeds </t>
  </si>
  <si>
    <t>Cummin seeds</t>
  </si>
  <si>
    <t>Beans and peas</t>
  </si>
  <si>
    <t>Wool, raw</t>
  </si>
  <si>
    <t>half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</si>
</sst>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#,##0.000"/>
    <numFmt numFmtId="167" formatCode="0.0000"/>
    <numFmt numFmtId="168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.5"/>
      <name val="Times New Roman"/>
      <family val="1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8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7" fillId="0" borderId="0"/>
    <xf numFmtId="0" fontId="14" fillId="0" borderId="0">
      <alignment vertical="top"/>
    </xf>
    <xf numFmtId="0" fontId="23" fillId="0" borderId="0">
      <alignment vertical="top"/>
    </xf>
  </cellStyleXfs>
  <cellXfs count="91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0" fontId="2" fillId="0" borderId="0" xfId="0" applyFont="1"/>
    <xf numFmtId="0" fontId="0" fillId="0" borderId="0" xfId="0" applyFont="1"/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Fill="1" applyAlignment="1">
      <alignment horizontal="center"/>
    </xf>
    <xf numFmtId="164" fontId="0" fillId="0" borderId="0" xfId="1" applyNumberFormat="1" applyFont="1" applyFill="1"/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64" fontId="3" fillId="0" borderId="0" xfId="1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/>
    </xf>
    <xf numFmtId="0" fontId="5" fillId="0" borderId="0" xfId="0" applyFont="1" applyAlignment="1"/>
    <xf numFmtId="164" fontId="12" fillId="0" borderId="0" xfId="1" applyNumberFormat="1" applyFont="1" applyFill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" fontId="8" fillId="0" borderId="0" xfId="0" applyNumberFormat="1" applyFont="1" applyBorder="1" applyAlignment="1">
      <alignment horizontal="left" vertical="top"/>
    </xf>
    <xf numFmtId="4" fontId="0" fillId="0" borderId="0" xfId="0" applyNumberFormat="1" applyFill="1"/>
    <xf numFmtId="0" fontId="0" fillId="0" borderId="0" xfId="0" applyFill="1" applyAlignment="1">
      <alignment horizontal="right"/>
    </xf>
    <xf numFmtId="0" fontId="15" fillId="0" borderId="0" xfId="3" applyFont="1" applyBorder="1" applyAlignment="1">
      <alignment horizontal="left" vertical="center"/>
    </xf>
    <xf numFmtId="0" fontId="14" fillId="0" borderId="0" xfId="3" applyAlignment="1"/>
    <xf numFmtId="0" fontId="16" fillId="0" borderId="0" xfId="3" applyFont="1" applyAlignment="1"/>
    <xf numFmtId="0" fontId="17" fillId="0" borderId="0" xfId="3" applyFont="1" applyFill="1" applyBorder="1" applyAlignment="1">
      <alignment horizontal="left" vertical="center"/>
    </xf>
    <xf numFmtId="0" fontId="18" fillId="0" borderId="0" xfId="3" applyFont="1" applyBorder="1" applyAlignment="1">
      <alignment horizontal="right"/>
    </xf>
    <xf numFmtId="0" fontId="19" fillId="3" borderId="0" xfId="3" applyFont="1" applyFill="1" applyBorder="1" applyAlignment="1">
      <alignment horizontal="left"/>
    </xf>
    <xf numFmtId="0" fontId="18" fillId="3" borderId="0" xfId="3" applyFont="1" applyFill="1" applyBorder="1" applyAlignment="1">
      <alignment horizontal="center"/>
    </xf>
    <xf numFmtId="0" fontId="18" fillId="0" borderId="0" xfId="3" applyFont="1" applyBorder="1" applyAlignment="1">
      <alignment horizontal="center"/>
    </xf>
    <xf numFmtId="0" fontId="19" fillId="3" borderId="0" xfId="3" applyFont="1" applyFill="1" applyBorder="1" applyAlignment="1">
      <alignment horizontal="left" wrapText="1"/>
    </xf>
    <xf numFmtId="0" fontId="18" fillId="0" borderId="0" xfId="3" applyFont="1" applyBorder="1" applyAlignment="1">
      <alignment horizontal="left"/>
    </xf>
    <xf numFmtId="0" fontId="18" fillId="3" borderId="0" xfId="3" applyFont="1" applyFill="1" applyBorder="1" applyAlignment="1">
      <alignment horizontal="left"/>
    </xf>
    <xf numFmtId="0" fontId="16" fillId="0" borderId="0" xfId="3" applyFont="1" applyAlignment="1">
      <alignment horizontal="left"/>
    </xf>
    <xf numFmtId="0" fontId="19" fillId="3" borderId="0" xfId="3" applyFont="1" applyFill="1" applyBorder="1" applyAlignment="1">
      <alignment horizontal="right"/>
    </xf>
    <xf numFmtId="0" fontId="21" fillId="0" borderId="0" xfId="3" applyFont="1" applyBorder="1" applyAlignment="1">
      <alignment horizontal="right"/>
    </xf>
    <xf numFmtId="0" fontId="22" fillId="0" borderId="0" xfId="3" applyFont="1" applyBorder="1" applyAlignment="1">
      <alignment horizontal="center"/>
    </xf>
    <xf numFmtId="0" fontId="18" fillId="3" borderId="0" xfId="3" applyFont="1" applyFill="1" applyBorder="1" applyAlignment="1" applyProtection="1">
      <alignment horizontal="right"/>
    </xf>
    <xf numFmtId="0" fontId="22" fillId="0" borderId="0" xfId="3" applyFont="1" applyBorder="1" applyAlignment="1" applyProtection="1">
      <alignment horizontal="center"/>
    </xf>
    <xf numFmtId="2" fontId="22" fillId="0" borderId="0" xfId="3" applyNumberFormat="1" applyFont="1" applyBorder="1" applyAlignment="1" applyProtection="1">
      <alignment horizontal="center"/>
    </xf>
    <xf numFmtId="0" fontId="6" fillId="0" borderId="0" xfId="0" applyFont="1" applyBorder="1"/>
    <xf numFmtId="164" fontId="0" fillId="0" borderId="0" xfId="1" applyNumberFormat="1" applyFont="1" applyFill="1" applyBorder="1"/>
    <xf numFmtId="3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165" fontId="0" fillId="0" borderId="0" xfId="1" applyNumberFormat="1" applyFont="1" applyFill="1"/>
    <xf numFmtId="166" fontId="0" fillId="0" borderId="0" xfId="0" applyNumberFormat="1" applyFill="1"/>
    <xf numFmtId="166" fontId="3" fillId="0" borderId="0" xfId="1" applyNumberFormat="1" applyFont="1" applyBorder="1" applyAlignment="1">
      <alignment horizontal="right" vertical="center" wrapText="1"/>
    </xf>
    <xf numFmtId="167" fontId="22" fillId="0" borderId="0" xfId="3" applyNumberFormat="1" applyFont="1" applyBorder="1" applyAlignment="1" applyProtection="1">
      <alignment horizontal="center"/>
    </xf>
    <xf numFmtId="168" fontId="3" fillId="0" borderId="0" xfId="1" applyNumberFormat="1" applyFont="1" applyBorder="1" applyAlignment="1">
      <alignment horizontal="left" vertical="center" wrapText="1"/>
    </xf>
    <xf numFmtId="167" fontId="3" fillId="0" borderId="0" xfId="1" applyNumberFormat="1" applyFont="1" applyBorder="1" applyAlignment="1">
      <alignment horizontal="right" vertical="center" wrapText="1"/>
    </xf>
    <xf numFmtId="167" fontId="6" fillId="0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0" xfId="0" applyNumberFormat="1" applyFill="1" applyAlignment="1">
      <alignment horizontal="right"/>
    </xf>
    <xf numFmtId="0" fontId="23" fillId="0" borderId="0" xfId="4" applyFont="1" applyAlignment="1"/>
    <xf numFmtId="0" fontId="23" fillId="0" borderId="0" xfId="4" applyAlignment="1"/>
    <xf numFmtId="0" fontId="23" fillId="0" borderId="0" xfId="4" applyFont="1" applyBorder="1" applyAlignment="1"/>
    <xf numFmtId="0" fontId="23" fillId="0" borderId="0" xfId="4" applyBorder="1" applyAlignment="1"/>
    <xf numFmtId="0" fontId="25" fillId="0" borderId="0" xfId="4" applyFont="1" applyAlignment="1"/>
    <xf numFmtId="0" fontId="23" fillId="0" borderId="0" xfId="4" quotePrefix="1" applyFont="1" applyAlignment="1"/>
    <xf numFmtId="0" fontId="23" fillId="0" borderId="0" xfId="4" applyFont="1" applyAlignment="1">
      <alignment horizontal="left"/>
    </xf>
    <xf numFmtId="0" fontId="0" fillId="4" borderId="0" xfId="0" applyFont="1" applyFill="1"/>
    <xf numFmtId="0" fontId="19" fillId="0" borderId="0" xfId="3" applyFont="1" applyBorder="1" applyAlignment="1">
      <alignment horizontal="left" wrapText="1"/>
    </xf>
    <xf numFmtId="0" fontId="20" fillId="3" borderId="0" xfId="3" applyFont="1" applyFill="1" applyBorder="1" applyAlignment="1">
      <alignment horizontal="left" wrapText="1"/>
    </xf>
    <xf numFmtId="0" fontId="20" fillId="0" borderId="0" xfId="3" applyFont="1" applyBorder="1" applyAlignment="1">
      <alignment horizontal="left" wrapText="1"/>
    </xf>
    <xf numFmtId="0" fontId="19" fillId="0" borderId="0" xfId="3" applyFont="1" applyAlignment="1">
      <alignment horizontal="left" wrapText="1"/>
    </xf>
    <xf numFmtId="0" fontId="3" fillId="4" borderId="0" xfId="0" applyFont="1" applyFill="1" applyBorder="1" applyAlignment="1">
      <alignment horizontal="left" vertical="top"/>
    </xf>
    <xf numFmtId="2" fontId="0" fillId="0" borderId="0" xfId="0" applyNumberFormat="1" applyFill="1"/>
    <xf numFmtId="0" fontId="2" fillId="0" borderId="0" xfId="0" applyFont="1" applyFill="1"/>
    <xf numFmtId="0" fontId="3" fillId="2" borderId="0" xfId="0" applyFont="1" applyFill="1" applyBorder="1" applyAlignment="1">
      <alignment horizontal="left" vertical="top"/>
    </xf>
    <xf numFmtId="0" fontId="19" fillId="0" borderId="0" xfId="3" applyFont="1" applyBorder="1" applyAlignment="1">
      <alignment horizontal="right" wrapText="1"/>
    </xf>
    <xf numFmtId="0" fontId="19" fillId="3" borderId="0" xfId="3" applyFont="1" applyFill="1" applyBorder="1" applyAlignment="1">
      <alignment horizontal="center" wrapText="1"/>
    </xf>
    <xf numFmtId="0" fontId="20" fillId="3" borderId="0" xfId="3" applyFont="1" applyFill="1" applyBorder="1" applyAlignment="1">
      <alignment horizontal="center" wrapText="1"/>
    </xf>
    <xf numFmtId="0" fontId="20" fillId="0" borderId="0" xfId="3" applyFont="1" applyBorder="1" applyAlignment="1">
      <alignment horizontal="center" wrapText="1"/>
    </xf>
    <xf numFmtId="0" fontId="19" fillId="0" borderId="0" xfId="3" applyFont="1" applyBorder="1" applyAlignment="1">
      <alignment horizontal="center" wrapText="1"/>
    </xf>
    <xf numFmtId="0" fontId="19" fillId="0" borderId="0" xfId="3" applyFont="1" applyAlignment="1">
      <alignment wrapText="1"/>
    </xf>
    <xf numFmtId="0" fontId="23" fillId="0" borderId="0" xfId="4" applyFont="1" applyAlignment="1">
      <alignment horizontal="left" vertical="top" wrapText="1"/>
    </xf>
    <xf numFmtId="0" fontId="23" fillId="0" borderId="0" xfId="4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2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Q21" sqref="Q21"/>
    </sheetView>
  </sheetViews>
  <sheetFormatPr defaultRowHeight="13.2" x14ac:dyDescent="0.25"/>
  <cols>
    <col min="1" max="2" width="8.88671875" style="60"/>
    <col min="3" max="3" width="11.77734375" style="60" customWidth="1"/>
    <col min="4" max="16384" width="8.88671875" style="60"/>
  </cols>
  <sheetData>
    <row r="1" spans="1:4" x14ac:dyDescent="0.25">
      <c r="A1" s="59" t="s">
        <v>80</v>
      </c>
    </row>
    <row r="2" spans="1:4" x14ac:dyDescent="0.25">
      <c r="A2" s="59" t="s">
        <v>81</v>
      </c>
    </row>
    <row r="4" spans="1:4" x14ac:dyDescent="0.25">
      <c r="A4" s="59" t="s">
        <v>98</v>
      </c>
    </row>
    <row r="5" spans="1:4" x14ac:dyDescent="0.25">
      <c r="A5" s="59" t="s">
        <v>82</v>
      </c>
    </row>
    <row r="6" spans="1:4" s="62" customFormat="1" x14ac:dyDescent="0.25">
      <c r="A6" s="61"/>
    </row>
    <row r="7" spans="1:4" x14ac:dyDescent="0.25">
      <c r="A7" s="59" t="s">
        <v>83</v>
      </c>
    </row>
    <row r="8" spans="1:4" x14ac:dyDescent="0.25">
      <c r="A8" s="59" t="s">
        <v>84</v>
      </c>
    </row>
    <row r="9" spans="1:4" x14ac:dyDescent="0.25">
      <c r="A9" s="59"/>
    </row>
    <row r="10" spans="1:4" x14ac:dyDescent="0.25">
      <c r="A10" s="63" t="s">
        <v>85</v>
      </c>
    </row>
    <row r="11" spans="1:4" x14ac:dyDescent="0.25">
      <c r="A11" s="82" t="s">
        <v>96</v>
      </c>
      <c r="B11" s="82"/>
      <c r="C11" s="82"/>
      <c r="D11" s="64" t="s">
        <v>86</v>
      </c>
    </row>
    <row r="12" spans="1:4" x14ac:dyDescent="0.25">
      <c r="A12" s="82" t="s">
        <v>97</v>
      </c>
      <c r="B12" s="82"/>
      <c r="C12" s="82"/>
      <c r="D12" s="64" t="s">
        <v>87</v>
      </c>
    </row>
    <row r="13" spans="1:4" x14ac:dyDescent="0.25">
      <c r="A13" s="82" t="s">
        <v>88</v>
      </c>
      <c r="B13" s="82"/>
      <c r="C13" s="82"/>
      <c r="D13" s="64" t="s">
        <v>113</v>
      </c>
    </row>
    <row r="14" spans="1:4" x14ac:dyDescent="0.25">
      <c r="A14" s="82" t="s">
        <v>89</v>
      </c>
      <c r="B14" s="82"/>
      <c r="C14" s="82"/>
      <c r="D14" s="64" t="s">
        <v>114</v>
      </c>
    </row>
    <row r="15" spans="1:4" x14ac:dyDescent="0.25">
      <c r="A15" s="65" t="s">
        <v>90</v>
      </c>
      <c r="B15" s="65"/>
      <c r="C15" s="65"/>
      <c r="D15" s="64" t="s">
        <v>91</v>
      </c>
    </row>
    <row r="17" spans="1:16" x14ac:dyDescent="0.25">
      <c r="A17" s="63" t="s">
        <v>92</v>
      </c>
    </row>
    <row r="18" spans="1:16" x14ac:dyDescent="0.25">
      <c r="A18" s="81" t="s">
        <v>93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spans="1:16" x14ac:dyDescent="0.25">
      <c r="A19" s="60" t="s">
        <v>94</v>
      </c>
    </row>
    <row r="20" spans="1:16" x14ac:dyDescent="0.25">
      <c r="C20" s="59" t="s">
        <v>95</v>
      </c>
    </row>
  </sheetData>
  <mergeCells count="5">
    <mergeCell ref="A18:P18"/>
    <mergeCell ref="A11:C11"/>
    <mergeCell ref="A12:C12"/>
    <mergeCell ref="A13:C13"/>
    <mergeCell ref="A14:C14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3"/>
  <sheetViews>
    <sheetView workbookViewId="0">
      <pane xSplit="2" ySplit="8" topLeftCell="C9" activePane="bottomRight" state="frozenSplit"/>
      <selection activeCell="D33" sqref="D33"/>
      <selection pane="topRight" activeCell="D33" sqref="D33"/>
      <selection pane="bottomLeft" activeCell="D33" sqref="D33"/>
      <selection pane="bottomRight" activeCell="F23" sqref="F23"/>
    </sheetView>
  </sheetViews>
  <sheetFormatPr defaultColWidth="9.6640625" defaultRowHeight="12" x14ac:dyDescent="0.2"/>
  <cols>
    <col min="1" max="1" width="6.44140625" style="28" customWidth="1"/>
    <col min="2" max="2" width="13.88671875" style="27" customWidth="1"/>
    <col min="3" max="3" width="10.77734375" style="27" customWidth="1"/>
    <col min="4" max="4" width="13.6640625" style="27" customWidth="1"/>
    <col min="5" max="5" width="9.6640625" style="27"/>
    <col min="6" max="6" width="7.6640625" style="27" customWidth="1"/>
    <col min="7" max="7" width="16.5546875" style="27" customWidth="1"/>
    <col min="8" max="8" width="6.88671875" style="27" customWidth="1"/>
    <col min="9" max="10" width="9.6640625" style="27"/>
    <col min="11" max="11" width="10.44140625" style="27" customWidth="1"/>
    <col min="12" max="12" width="8.33203125" style="27" customWidth="1"/>
    <col min="13" max="13" width="9.6640625" style="27" customWidth="1"/>
    <col min="14" max="14" width="7.5546875" style="27" customWidth="1"/>
    <col min="15" max="15" width="9.6640625" style="27"/>
    <col min="16" max="16" width="8.88671875" style="27" customWidth="1"/>
    <col min="17" max="17" width="8.6640625" style="27" customWidth="1"/>
    <col min="18" max="18" width="8.33203125" style="27" customWidth="1"/>
    <col min="19" max="19" width="9.109375" style="27" customWidth="1"/>
    <col min="20" max="20" width="8.109375" style="27" customWidth="1"/>
    <col min="21" max="21" width="11.77734375" style="27" customWidth="1"/>
    <col min="22" max="22" width="15.21875" style="27" customWidth="1"/>
    <col min="23" max="23" width="12.21875" style="27" customWidth="1"/>
    <col min="24" max="25" width="9.6640625" style="27"/>
    <col min="26" max="26" width="11.77734375" style="27" customWidth="1"/>
    <col min="27" max="39" width="9.6640625" style="27"/>
    <col min="40" max="41" width="13.44140625" style="27" customWidth="1"/>
    <col min="42" max="42" width="9.6640625" style="27"/>
    <col min="43" max="43" width="13.88671875" style="27" customWidth="1"/>
    <col min="44" max="44" width="10.6640625" style="27" customWidth="1"/>
    <col min="45" max="45" width="17.33203125" style="27" customWidth="1"/>
    <col min="46" max="47" width="12.6640625" style="27" customWidth="1"/>
    <col min="48" max="48" width="11.21875" style="27" customWidth="1"/>
    <col min="49" max="49" width="18.33203125" style="27" customWidth="1"/>
    <col min="50" max="50" width="12.88671875" style="27" customWidth="1"/>
    <col min="51" max="52" width="13.21875" style="27" customWidth="1"/>
    <col min="53" max="53" width="10.88671875" style="27" customWidth="1"/>
    <col min="54" max="54" width="11.109375" style="27" customWidth="1"/>
    <col min="55" max="55" width="15.21875" style="27" customWidth="1"/>
    <col min="56" max="56" width="9.6640625" style="27"/>
    <col min="57" max="57" width="11" style="27" customWidth="1"/>
    <col min="58" max="58" width="10.77734375" style="27" customWidth="1"/>
    <col min="59" max="59" width="11.44140625" style="27" customWidth="1"/>
    <col min="60" max="60" width="4" style="27" customWidth="1"/>
    <col min="61" max="251" width="9.6640625" style="27"/>
    <col min="252" max="252" width="6.44140625" style="27" customWidth="1"/>
    <col min="253" max="253" width="13.88671875" style="27" customWidth="1"/>
    <col min="254" max="254" width="14.33203125" style="27" customWidth="1"/>
    <col min="255" max="271" width="9.6640625" style="27"/>
    <col min="272" max="272" width="12" style="27" customWidth="1"/>
    <col min="273" max="273" width="12.77734375" style="27" customWidth="1"/>
    <col min="274" max="274" width="11.109375" style="27" customWidth="1"/>
    <col min="275" max="275" width="12" style="27" customWidth="1"/>
    <col min="276" max="276" width="9.6640625" style="27"/>
    <col min="277" max="277" width="15.33203125" style="27" customWidth="1"/>
    <col min="278" max="278" width="15.21875" style="27" customWidth="1"/>
    <col min="279" max="279" width="21.44140625" style="27" customWidth="1"/>
    <col min="280" max="295" width="9.6640625" style="27"/>
    <col min="296" max="297" width="13.44140625" style="27" customWidth="1"/>
    <col min="298" max="298" width="9.6640625" style="27"/>
    <col min="299" max="299" width="13.88671875" style="27" customWidth="1"/>
    <col min="300" max="300" width="10.6640625" style="27" customWidth="1"/>
    <col min="301" max="301" width="17.33203125" style="27" customWidth="1"/>
    <col min="302" max="303" width="12.6640625" style="27" customWidth="1"/>
    <col min="304" max="304" width="11.21875" style="27" customWidth="1"/>
    <col min="305" max="305" width="18.33203125" style="27" customWidth="1"/>
    <col min="306" max="306" width="12.88671875" style="27" customWidth="1"/>
    <col min="307" max="308" width="13.21875" style="27" customWidth="1"/>
    <col min="309" max="309" width="10.88671875" style="27" customWidth="1"/>
    <col min="310" max="310" width="11.109375" style="27" customWidth="1"/>
    <col min="311" max="311" width="15.21875" style="27" customWidth="1"/>
    <col min="312" max="312" width="9.6640625" style="27"/>
    <col min="313" max="313" width="11" style="27" customWidth="1"/>
    <col min="314" max="314" width="10.77734375" style="27" customWidth="1"/>
    <col min="315" max="315" width="11.44140625" style="27" customWidth="1"/>
    <col min="316" max="316" width="4" style="27" customWidth="1"/>
    <col min="317" max="507" width="9.6640625" style="27"/>
    <col min="508" max="508" width="6.44140625" style="27" customWidth="1"/>
    <col min="509" max="509" width="13.88671875" style="27" customWidth="1"/>
    <col min="510" max="510" width="14.33203125" style="27" customWidth="1"/>
    <col min="511" max="527" width="9.6640625" style="27"/>
    <col min="528" max="528" width="12" style="27" customWidth="1"/>
    <col min="529" max="529" width="12.77734375" style="27" customWidth="1"/>
    <col min="530" max="530" width="11.109375" style="27" customWidth="1"/>
    <col min="531" max="531" width="12" style="27" customWidth="1"/>
    <col min="532" max="532" width="9.6640625" style="27"/>
    <col min="533" max="533" width="15.33203125" style="27" customWidth="1"/>
    <col min="534" max="534" width="15.21875" style="27" customWidth="1"/>
    <col min="535" max="535" width="21.44140625" style="27" customWidth="1"/>
    <col min="536" max="551" width="9.6640625" style="27"/>
    <col min="552" max="553" width="13.44140625" style="27" customWidth="1"/>
    <col min="554" max="554" width="9.6640625" style="27"/>
    <col min="555" max="555" width="13.88671875" style="27" customWidth="1"/>
    <col min="556" max="556" width="10.6640625" style="27" customWidth="1"/>
    <col min="557" max="557" width="17.33203125" style="27" customWidth="1"/>
    <col min="558" max="559" width="12.6640625" style="27" customWidth="1"/>
    <col min="560" max="560" width="11.21875" style="27" customWidth="1"/>
    <col min="561" max="561" width="18.33203125" style="27" customWidth="1"/>
    <col min="562" max="562" width="12.88671875" style="27" customWidth="1"/>
    <col min="563" max="564" width="13.21875" style="27" customWidth="1"/>
    <col min="565" max="565" width="10.88671875" style="27" customWidth="1"/>
    <col min="566" max="566" width="11.109375" style="27" customWidth="1"/>
    <col min="567" max="567" width="15.21875" style="27" customWidth="1"/>
    <col min="568" max="568" width="9.6640625" style="27"/>
    <col min="569" max="569" width="11" style="27" customWidth="1"/>
    <col min="570" max="570" width="10.77734375" style="27" customWidth="1"/>
    <col min="571" max="571" width="11.44140625" style="27" customWidth="1"/>
    <col min="572" max="572" width="4" style="27" customWidth="1"/>
    <col min="573" max="763" width="9.6640625" style="27"/>
    <col min="764" max="764" width="6.44140625" style="27" customWidth="1"/>
    <col min="765" max="765" width="13.88671875" style="27" customWidth="1"/>
    <col min="766" max="766" width="14.33203125" style="27" customWidth="1"/>
    <col min="767" max="783" width="9.6640625" style="27"/>
    <col min="784" max="784" width="12" style="27" customWidth="1"/>
    <col min="785" max="785" width="12.77734375" style="27" customWidth="1"/>
    <col min="786" max="786" width="11.109375" style="27" customWidth="1"/>
    <col min="787" max="787" width="12" style="27" customWidth="1"/>
    <col min="788" max="788" width="9.6640625" style="27"/>
    <col min="789" max="789" width="15.33203125" style="27" customWidth="1"/>
    <col min="790" max="790" width="15.21875" style="27" customWidth="1"/>
    <col min="791" max="791" width="21.44140625" style="27" customWidth="1"/>
    <col min="792" max="807" width="9.6640625" style="27"/>
    <col min="808" max="809" width="13.44140625" style="27" customWidth="1"/>
    <col min="810" max="810" width="9.6640625" style="27"/>
    <col min="811" max="811" width="13.88671875" style="27" customWidth="1"/>
    <col min="812" max="812" width="10.6640625" style="27" customWidth="1"/>
    <col min="813" max="813" width="17.33203125" style="27" customWidth="1"/>
    <col min="814" max="815" width="12.6640625" style="27" customWidth="1"/>
    <col min="816" max="816" width="11.21875" style="27" customWidth="1"/>
    <col min="817" max="817" width="18.33203125" style="27" customWidth="1"/>
    <col min="818" max="818" width="12.88671875" style="27" customWidth="1"/>
    <col min="819" max="820" width="13.21875" style="27" customWidth="1"/>
    <col min="821" max="821" width="10.88671875" style="27" customWidth="1"/>
    <col min="822" max="822" width="11.109375" style="27" customWidth="1"/>
    <col min="823" max="823" width="15.21875" style="27" customWidth="1"/>
    <col min="824" max="824" width="9.6640625" style="27"/>
    <col min="825" max="825" width="11" style="27" customWidth="1"/>
    <col min="826" max="826" width="10.77734375" style="27" customWidth="1"/>
    <col min="827" max="827" width="11.44140625" style="27" customWidth="1"/>
    <col min="828" max="828" width="4" style="27" customWidth="1"/>
    <col min="829" max="1019" width="9.6640625" style="27"/>
    <col min="1020" max="1020" width="6.44140625" style="27" customWidth="1"/>
    <col min="1021" max="1021" width="13.88671875" style="27" customWidth="1"/>
    <col min="1022" max="1022" width="14.33203125" style="27" customWidth="1"/>
    <col min="1023" max="1039" width="9.6640625" style="27"/>
    <col min="1040" max="1040" width="12" style="27" customWidth="1"/>
    <col min="1041" max="1041" width="12.77734375" style="27" customWidth="1"/>
    <col min="1042" max="1042" width="11.109375" style="27" customWidth="1"/>
    <col min="1043" max="1043" width="12" style="27" customWidth="1"/>
    <col min="1044" max="1044" width="9.6640625" style="27"/>
    <col min="1045" max="1045" width="15.33203125" style="27" customWidth="1"/>
    <col min="1046" max="1046" width="15.21875" style="27" customWidth="1"/>
    <col min="1047" max="1047" width="21.44140625" style="27" customWidth="1"/>
    <col min="1048" max="1063" width="9.6640625" style="27"/>
    <col min="1064" max="1065" width="13.44140625" style="27" customWidth="1"/>
    <col min="1066" max="1066" width="9.6640625" style="27"/>
    <col min="1067" max="1067" width="13.88671875" style="27" customWidth="1"/>
    <col min="1068" max="1068" width="10.6640625" style="27" customWidth="1"/>
    <col min="1069" max="1069" width="17.33203125" style="27" customWidth="1"/>
    <col min="1070" max="1071" width="12.6640625" style="27" customWidth="1"/>
    <col min="1072" max="1072" width="11.21875" style="27" customWidth="1"/>
    <col min="1073" max="1073" width="18.33203125" style="27" customWidth="1"/>
    <col min="1074" max="1074" width="12.88671875" style="27" customWidth="1"/>
    <col min="1075" max="1076" width="13.21875" style="27" customWidth="1"/>
    <col min="1077" max="1077" width="10.88671875" style="27" customWidth="1"/>
    <col min="1078" max="1078" width="11.109375" style="27" customWidth="1"/>
    <col min="1079" max="1079" width="15.21875" style="27" customWidth="1"/>
    <col min="1080" max="1080" width="9.6640625" style="27"/>
    <col min="1081" max="1081" width="11" style="27" customWidth="1"/>
    <col min="1082" max="1082" width="10.77734375" style="27" customWidth="1"/>
    <col min="1083" max="1083" width="11.44140625" style="27" customWidth="1"/>
    <col min="1084" max="1084" width="4" style="27" customWidth="1"/>
    <col min="1085" max="1275" width="9.6640625" style="27"/>
    <col min="1276" max="1276" width="6.44140625" style="27" customWidth="1"/>
    <col min="1277" max="1277" width="13.88671875" style="27" customWidth="1"/>
    <col min="1278" max="1278" width="14.33203125" style="27" customWidth="1"/>
    <col min="1279" max="1295" width="9.6640625" style="27"/>
    <col min="1296" max="1296" width="12" style="27" customWidth="1"/>
    <col min="1297" max="1297" width="12.77734375" style="27" customWidth="1"/>
    <col min="1298" max="1298" width="11.109375" style="27" customWidth="1"/>
    <col min="1299" max="1299" width="12" style="27" customWidth="1"/>
    <col min="1300" max="1300" width="9.6640625" style="27"/>
    <col min="1301" max="1301" width="15.33203125" style="27" customWidth="1"/>
    <col min="1302" max="1302" width="15.21875" style="27" customWidth="1"/>
    <col min="1303" max="1303" width="21.44140625" style="27" customWidth="1"/>
    <col min="1304" max="1319" width="9.6640625" style="27"/>
    <col min="1320" max="1321" width="13.44140625" style="27" customWidth="1"/>
    <col min="1322" max="1322" width="9.6640625" style="27"/>
    <col min="1323" max="1323" width="13.88671875" style="27" customWidth="1"/>
    <col min="1324" max="1324" width="10.6640625" style="27" customWidth="1"/>
    <col min="1325" max="1325" width="17.33203125" style="27" customWidth="1"/>
    <col min="1326" max="1327" width="12.6640625" style="27" customWidth="1"/>
    <col min="1328" max="1328" width="11.21875" style="27" customWidth="1"/>
    <col min="1329" max="1329" width="18.33203125" style="27" customWidth="1"/>
    <col min="1330" max="1330" width="12.88671875" style="27" customWidth="1"/>
    <col min="1331" max="1332" width="13.21875" style="27" customWidth="1"/>
    <col min="1333" max="1333" width="10.88671875" style="27" customWidth="1"/>
    <col min="1334" max="1334" width="11.109375" style="27" customWidth="1"/>
    <col min="1335" max="1335" width="15.21875" style="27" customWidth="1"/>
    <col min="1336" max="1336" width="9.6640625" style="27"/>
    <col min="1337" max="1337" width="11" style="27" customWidth="1"/>
    <col min="1338" max="1338" width="10.77734375" style="27" customWidth="1"/>
    <col min="1339" max="1339" width="11.44140625" style="27" customWidth="1"/>
    <col min="1340" max="1340" width="4" style="27" customWidth="1"/>
    <col min="1341" max="1531" width="9.6640625" style="27"/>
    <col min="1532" max="1532" width="6.44140625" style="27" customWidth="1"/>
    <col min="1533" max="1533" width="13.88671875" style="27" customWidth="1"/>
    <col min="1534" max="1534" width="14.33203125" style="27" customWidth="1"/>
    <col min="1535" max="1551" width="9.6640625" style="27"/>
    <col min="1552" max="1552" width="12" style="27" customWidth="1"/>
    <col min="1553" max="1553" width="12.77734375" style="27" customWidth="1"/>
    <col min="1554" max="1554" width="11.109375" style="27" customWidth="1"/>
    <col min="1555" max="1555" width="12" style="27" customWidth="1"/>
    <col min="1556" max="1556" width="9.6640625" style="27"/>
    <col min="1557" max="1557" width="15.33203125" style="27" customWidth="1"/>
    <col min="1558" max="1558" width="15.21875" style="27" customWidth="1"/>
    <col min="1559" max="1559" width="21.44140625" style="27" customWidth="1"/>
    <col min="1560" max="1575" width="9.6640625" style="27"/>
    <col min="1576" max="1577" width="13.44140625" style="27" customWidth="1"/>
    <col min="1578" max="1578" width="9.6640625" style="27"/>
    <col min="1579" max="1579" width="13.88671875" style="27" customWidth="1"/>
    <col min="1580" max="1580" width="10.6640625" style="27" customWidth="1"/>
    <col min="1581" max="1581" width="17.33203125" style="27" customWidth="1"/>
    <col min="1582" max="1583" width="12.6640625" style="27" customWidth="1"/>
    <col min="1584" max="1584" width="11.21875" style="27" customWidth="1"/>
    <col min="1585" max="1585" width="18.33203125" style="27" customWidth="1"/>
    <col min="1586" max="1586" width="12.88671875" style="27" customWidth="1"/>
    <col min="1587" max="1588" width="13.21875" style="27" customWidth="1"/>
    <col min="1589" max="1589" width="10.88671875" style="27" customWidth="1"/>
    <col min="1590" max="1590" width="11.109375" style="27" customWidth="1"/>
    <col min="1591" max="1591" width="15.21875" style="27" customWidth="1"/>
    <col min="1592" max="1592" width="9.6640625" style="27"/>
    <col min="1593" max="1593" width="11" style="27" customWidth="1"/>
    <col min="1594" max="1594" width="10.77734375" style="27" customWidth="1"/>
    <col min="1595" max="1595" width="11.44140625" style="27" customWidth="1"/>
    <col min="1596" max="1596" width="4" style="27" customWidth="1"/>
    <col min="1597" max="1787" width="9.6640625" style="27"/>
    <col min="1788" max="1788" width="6.44140625" style="27" customWidth="1"/>
    <col min="1789" max="1789" width="13.88671875" style="27" customWidth="1"/>
    <col min="1790" max="1790" width="14.33203125" style="27" customWidth="1"/>
    <col min="1791" max="1807" width="9.6640625" style="27"/>
    <col min="1808" max="1808" width="12" style="27" customWidth="1"/>
    <col min="1809" max="1809" width="12.77734375" style="27" customWidth="1"/>
    <col min="1810" max="1810" width="11.109375" style="27" customWidth="1"/>
    <col min="1811" max="1811" width="12" style="27" customWidth="1"/>
    <col min="1812" max="1812" width="9.6640625" style="27"/>
    <col min="1813" max="1813" width="15.33203125" style="27" customWidth="1"/>
    <col min="1814" max="1814" width="15.21875" style="27" customWidth="1"/>
    <col min="1815" max="1815" width="21.44140625" style="27" customWidth="1"/>
    <col min="1816" max="1831" width="9.6640625" style="27"/>
    <col min="1832" max="1833" width="13.44140625" style="27" customWidth="1"/>
    <col min="1834" max="1834" width="9.6640625" style="27"/>
    <col min="1835" max="1835" width="13.88671875" style="27" customWidth="1"/>
    <col min="1836" max="1836" width="10.6640625" style="27" customWidth="1"/>
    <col min="1837" max="1837" width="17.33203125" style="27" customWidth="1"/>
    <col min="1838" max="1839" width="12.6640625" style="27" customWidth="1"/>
    <col min="1840" max="1840" width="11.21875" style="27" customWidth="1"/>
    <col min="1841" max="1841" width="18.33203125" style="27" customWidth="1"/>
    <col min="1842" max="1842" width="12.88671875" style="27" customWidth="1"/>
    <col min="1843" max="1844" width="13.21875" style="27" customWidth="1"/>
    <col min="1845" max="1845" width="10.88671875" style="27" customWidth="1"/>
    <col min="1846" max="1846" width="11.109375" style="27" customWidth="1"/>
    <col min="1847" max="1847" width="15.21875" style="27" customWidth="1"/>
    <col min="1848" max="1848" width="9.6640625" style="27"/>
    <col min="1849" max="1849" width="11" style="27" customWidth="1"/>
    <col min="1850" max="1850" width="10.77734375" style="27" customWidth="1"/>
    <col min="1851" max="1851" width="11.44140625" style="27" customWidth="1"/>
    <col min="1852" max="1852" width="4" style="27" customWidth="1"/>
    <col min="1853" max="2043" width="9.6640625" style="27"/>
    <col min="2044" max="2044" width="6.44140625" style="27" customWidth="1"/>
    <col min="2045" max="2045" width="13.88671875" style="27" customWidth="1"/>
    <col min="2046" max="2046" width="14.33203125" style="27" customWidth="1"/>
    <col min="2047" max="2063" width="9.6640625" style="27"/>
    <col min="2064" max="2064" width="12" style="27" customWidth="1"/>
    <col min="2065" max="2065" width="12.77734375" style="27" customWidth="1"/>
    <col min="2066" max="2066" width="11.109375" style="27" customWidth="1"/>
    <col min="2067" max="2067" width="12" style="27" customWidth="1"/>
    <col min="2068" max="2068" width="9.6640625" style="27"/>
    <col min="2069" max="2069" width="15.33203125" style="27" customWidth="1"/>
    <col min="2070" max="2070" width="15.21875" style="27" customWidth="1"/>
    <col min="2071" max="2071" width="21.44140625" style="27" customWidth="1"/>
    <col min="2072" max="2087" width="9.6640625" style="27"/>
    <col min="2088" max="2089" width="13.44140625" style="27" customWidth="1"/>
    <col min="2090" max="2090" width="9.6640625" style="27"/>
    <col min="2091" max="2091" width="13.88671875" style="27" customWidth="1"/>
    <col min="2092" max="2092" width="10.6640625" style="27" customWidth="1"/>
    <col min="2093" max="2093" width="17.33203125" style="27" customWidth="1"/>
    <col min="2094" max="2095" width="12.6640625" style="27" customWidth="1"/>
    <col min="2096" max="2096" width="11.21875" style="27" customWidth="1"/>
    <col min="2097" max="2097" width="18.33203125" style="27" customWidth="1"/>
    <col min="2098" max="2098" width="12.88671875" style="27" customWidth="1"/>
    <col min="2099" max="2100" width="13.21875" style="27" customWidth="1"/>
    <col min="2101" max="2101" width="10.88671875" style="27" customWidth="1"/>
    <col min="2102" max="2102" width="11.109375" style="27" customWidth="1"/>
    <col min="2103" max="2103" width="15.21875" style="27" customWidth="1"/>
    <col min="2104" max="2104" width="9.6640625" style="27"/>
    <col min="2105" max="2105" width="11" style="27" customWidth="1"/>
    <col min="2106" max="2106" width="10.77734375" style="27" customWidth="1"/>
    <col min="2107" max="2107" width="11.44140625" style="27" customWidth="1"/>
    <col min="2108" max="2108" width="4" style="27" customWidth="1"/>
    <col min="2109" max="2299" width="9.6640625" style="27"/>
    <col min="2300" max="2300" width="6.44140625" style="27" customWidth="1"/>
    <col min="2301" max="2301" width="13.88671875" style="27" customWidth="1"/>
    <col min="2302" max="2302" width="14.33203125" style="27" customWidth="1"/>
    <col min="2303" max="2319" width="9.6640625" style="27"/>
    <col min="2320" max="2320" width="12" style="27" customWidth="1"/>
    <col min="2321" max="2321" width="12.77734375" style="27" customWidth="1"/>
    <col min="2322" max="2322" width="11.109375" style="27" customWidth="1"/>
    <col min="2323" max="2323" width="12" style="27" customWidth="1"/>
    <col min="2324" max="2324" width="9.6640625" style="27"/>
    <col min="2325" max="2325" width="15.33203125" style="27" customWidth="1"/>
    <col min="2326" max="2326" width="15.21875" style="27" customWidth="1"/>
    <col min="2327" max="2327" width="21.44140625" style="27" customWidth="1"/>
    <col min="2328" max="2343" width="9.6640625" style="27"/>
    <col min="2344" max="2345" width="13.44140625" style="27" customWidth="1"/>
    <col min="2346" max="2346" width="9.6640625" style="27"/>
    <col min="2347" max="2347" width="13.88671875" style="27" customWidth="1"/>
    <col min="2348" max="2348" width="10.6640625" style="27" customWidth="1"/>
    <col min="2349" max="2349" width="17.33203125" style="27" customWidth="1"/>
    <col min="2350" max="2351" width="12.6640625" style="27" customWidth="1"/>
    <col min="2352" max="2352" width="11.21875" style="27" customWidth="1"/>
    <col min="2353" max="2353" width="18.33203125" style="27" customWidth="1"/>
    <col min="2354" max="2354" width="12.88671875" style="27" customWidth="1"/>
    <col min="2355" max="2356" width="13.21875" style="27" customWidth="1"/>
    <col min="2357" max="2357" width="10.88671875" style="27" customWidth="1"/>
    <col min="2358" max="2358" width="11.109375" style="27" customWidth="1"/>
    <col min="2359" max="2359" width="15.21875" style="27" customWidth="1"/>
    <col min="2360" max="2360" width="9.6640625" style="27"/>
    <col min="2361" max="2361" width="11" style="27" customWidth="1"/>
    <col min="2362" max="2362" width="10.77734375" style="27" customWidth="1"/>
    <col min="2363" max="2363" width="11.44140625" style="27" customWidth="1"/>
    <col min="2364" max="2364" width="4" style="27" customWidth="1"/>
    <col min="2365" max="2555" width="9.6640625" style="27"/>
    <col min="2556" max="2556" width="6.44140625" style="27" customWidth="1"/>
    <col min="2557" max="2557" width="13.88671875" style="27" customWidth="1"/>
    <col min="2558" max="2558" width="14.33203125" style="27" customWidth="1"/>
    <col min="2559" max="2575" width="9.6640625" style="27"/>
    <col min="2576" max="2576" width="12" style="27" customWidth="1"/>
    <col min="2577" max="2577" width="12.77734375" style="27" customWidth="1"/>
    <col min="2578" max="2578" width="11.109375" style="27" customWidth="1"/>
    <col min="2579" max="2579" width="12" style="27" customWidth="1"/>
    <col min="2580" max="2580" width="9.6640625" style="27"/>
    <col min="2581" max="2581" width="15.33203125" style="27" customWidth="1"/>
    <col min="2582" max="2582" width="15.21875" style="27" customWidth="1"/>
    <col min="2583" max="2583" width="21.44140625" style="27" customWidth="1"/>
    <col min="2584" max="2599" width="9.6640625" style="27"/>
    <col min="2600" max="2601" width="13.44140625" style="27" customWidth="1"/>
    <col min="2602" max="2602" width="9.6640625" style="27"/>
    <col min="2603" max="2603" width="13.88671875" style="27" customWidth="1"/>
    <col min="2604" max="2604" width="10.6640625" style="27" customWidth="1"/>
    <col min="2605" max="2605" width="17.33203125" style="27" customWidth="1"/>
    <col min="2606" max="2607" width="12.6640625" style="27" customWidth="1"/>
    <col min="2608" max="2608" width="11.21875" style="27" customWidth="1"/>
    <col min="2609" max="2609" width="18.33203125" style="27" customWidth="1"/>
    <col min="2610" max="2610" width="12.88671875" style="27" customWidth="1"/>
    <col min="2611" max="2612" width="13.21875" style="27" customWidth="1"/>
    <col min="2613" max="2613" width="10.88671875" style="27" customWidth="1"/>
    <col min="2614" max="2614" width="11.109375" style="27" customWidth="1"/>
    <col min="2615" max="2615" width="15.21875" style="27" customWidth="1"/>
    <col min="2616" max="2616" width="9.6640625" style="27"/>
    <col min="2617" max="2617" width="11" style="27" customWidth="1"/>
    <col min="2618" max="2618" width="10.77734375" style="27" customWidth="1"/>
    <col min="2619" max="2619" width="11.44140625" style="27" customWidth="1"/>
    <col min="2620" max="2620" width="4" style="27" customWidth="1"/>
    <col min="2621" max="2811" width="9.6640625" style="27"/>
    <col min="2812" max="2812" width="6.44140625" style="27" customWidth="1"/>
    <col min="2813" max="2813" width="13.88671875" style="27" customWidth="1"/>
    <col min="2814" max="2814" width="14.33203125" style="27" customWidth="1"/>
    <col min="2815" max="2831" width="9.6640625" style="27"/>
    <col min="2832" max="2832" width="12" style="27" customWidth="1"/>
    <col min="2833" max="2833" width="12.77734375" style="27" customWidth="1"/>
    <col min="2834" max="2834" width="11.109375" style="27" customWidth="1"/>
    <col min="2835" max="2835" width="12" style="27" customWidth="1"/>
    <col min="2836" max="2836" width="9.6640625" style="27"/>
    <col min="2837" max="2837" width="15.33203125" style="27" customWidth="1"/>
    <col min="2838" max="2838" width="15.21875" style="27" customWidth="1"/>
    <col min="2839" max="2839" width="21.44140625" style="27" customWidth="1"/>
    <col min="2840" max="2855" width="9.6640625" style="27"/>
    <col min="2856" max="2857" width="13.44140625" style="27" customWidth="1"/>
    <col min="2858" max="2858" width="9.6640625" style="27"/>
    <col min="2859" max="2859" width="13.88671875" style="27" customWidth="1"/>
    <col min="2860" max="2860" width="10.6640625" style="27" customWidth="1"/>
    <col min="2861" max="2861" width="17.33203125" style="27" customWidth="1"/>
    <col min="2862" max="2863" width="12.6640625" style="27" customWidth="1"/>
    <col min="2864" max="2864" width="11.21875" style="27" customWidth="1"/>
    <col min="2865" max="2865" width="18.33203125" style="27" customWidth="1"/>
    <col min="2866" max="2866" width="12.88671875" style="27" customWidth="1"/>
    <col min="2867" max="2868" width="13.21875" style="27" customWidth="1"/>
    <col min="2869" max="2869" width="10.88671875" style="27" customWidth="1"/>
    <col min="2870" max="2870" width="11.109375" style="27" customWidth="1"/>
    <col min="2871" max="2871" width="15.21875" style="27" customWidth="1"/>
    <col min="2872" max="2872" width="9.6640625" style="27"/>
    <col min="2873" max="2873" width="11" style="27" customWidth="1"/>
    <col min="2874" max="2874" width="10.77734375" style="27" customWidth="1"/>
    <col min="2875" max="2875" width="11.44140625" style="27" customWidth="1"/>
    <col min="2876" max="2876" width="4" style="27" customWidth="1"/>
    <col min="2877" max="3067" width="9.6640625" style="27"/>
    <col min="3068" max="3068" width="6.44140625" style="27" customWidth="1"/>
    <col min="3069" max="3069" width="13.88671875" style="27" customWidth="1"/>
    <col min="3070" max="3070" width="14.33203125" style="27" customWidth="1"/>
    <col min="3071" max="3087" width="9.6640625" style="27"/>
    <col min="3088" max="3088" width="12" style="27" customWidth="1"/>
    <col min="3089" max="3089" width="12.77734375" style="27" customWidth="1"/>
    <col min="3090" max="3090" width="11.109375" style="27" customWidth="1"/>
    <col min="3091" max="3091" width="12" style="27" customWidth="1"/>
    <col min="3092" max="3092" width="9.6640625" style="27"/>
    <col min="3093" max="3093" width="15.33203125" style="27" customWidth="1"/>
    <col min="3094" max="3094" width="15.21875" style="27" customWidth="1"/>
    <col min="3095" max="3095" width="21.44140625" style="27" customWidth="1"/>
    <col min="3096" max="3111" width="9.6640625" style="27"/>
    <col min="3112" max="3113" width="13.44140625" style="27" customWidth="1"/>
    <col min="3114" max="3114" width="9.6640625" style="27"/>
    <col min="3115" max="3115" width="13.88671875" style="27" customWidth="1"/>
    <col min="3116" max="3116" width="10.6640625" style="27" customWidth="1"/>
    <col min="3117" max="3117" width="17.33203125" style="27" customWidth="1"/>
    <col min="3118" max="3119" width="12.6640625" style="27" customWidth="1"/>
    <col min="3120" max="3120" width="11.21875" style="27" customWidth="1"/>
    <col min="3121" max="3121" width="18.33203125" style="27" customWidth="1"/>
    <col min="3122" max="3122" width="12.88671875" style="27" customWidth="1"/>
    <col min="3123" max="3124" width="13.21875" style="27" customWidth="1"/>
    <col min="3125" max="3125" width="10.88671875" style="27" customWidth="1"/>
    <col min="3126" max="3126" width="11.109375" style="27" customWidth="1"/>
    <col min="3127" max="3127" width="15.21875" style="27" customWidth="1"/>
    <col min="3128" max="3128" width="9.6640625" style="27"/>
    <col min="3129" max="3129" width="11" style="27" customWidth="1"/>
    <col min="3130" max="3130" width="10.77734375" style="27" customWidth="1"/>
    <col min="3131" max="3131" width="11.44140625" style="27" customWidth="1"/>
    <col min="3132" max="3132" width="4" style="27" customWidth="1"/>
    <col min="3133" max="3323" width="9.6640625" style="27"/>
    <col min="3324" max="3324" width="6.44140625" style="27" customWidth="1"/>
    <col min="3325" max="3325" width="13.88671875" style="27" customWidth="1"/>
    <col min="3326" max="3326" width="14.33203125" style="27" customWidth="1"/>
    <col min="3327" max="3343" width="9.6640625" style="27"/>
    <col min="3344" max="3344" width="12" style="27" customWidth="1"/>
    <col min="3345" max="3345" width="12.77734375" style="27" customWidth="1"/>
    <col min="3346" max="3346" width="11.109375" style="27" customWidth="1"/>
    <col min="3347" max="3347" width="12" style="27" customWidth="1"/>
    <col min="3348" max="3348" width="9.6640625" style="27"/>
    <col min="3349" max="3349" width="15.33203125" style="27" customWidth="1"/>
    <col min="3350" max="3350" width="15.21875" style="27" customWidth="1"/>
    <col min="3351" max="3351" width="21.44140625" style="27" customWidth="1"/>
    <col min="3352" max="3367" width="9.6640625" style="27"/>
    <col min="3368" max="3369" width="13.44140625" style="27" customWidth="1"/>
    <col min="3370" max="3370" width="9.6640625" style="27"/>
    <col min="3371" max="3371" width="13.88671875" style="27" customWidth="1"/>
    <col min="3372" max="3372" width="10.6640625" style="27" customWidth="1"/>
    <col min="3373" max="3373" width="17.33203125" style="27" customWidth="1"/>
    <col min="3374" max="3375" width="12.6640625" style="27" customWidth="1"/>
    <col min="3376" max="3376" width="11.21875" style="27" customWidth="1"/>
    <col min="3377" max="3377" width="18.33203125" style="27" customWidth="1"/>
    <col min="3378" max="3378" width="12.88671875" style="27" customWidth="1"/>
    <col min="3379" max="3380" width="13.21875" style="27" customWidth="1"/>
    <col min="3381" max="3381" width="10.88671875" style="27" customWidth="1"/>
    <col min="3382" max="3382" width="11.109375" style="27" customWidth="1"/>
    <col min="3383" max="3383" width="15.21875" style="27" customWidth="1"/>
    <col min="3384" max="3384" width="9.6640625" style="27"/>
    <col min="3385" max="3385" width="11" style="27" customWidth="1"/>
    <col min="3386" max="3386" width="10.77734375" style="27" customWidth="1"/>
    <col min="3387" max="3387" width="11.44140625" style="27" customWidth="1"/>
    <col min="3388" max="3388" width="4" style="27" customWidth="1"/>
    <col min="3389" max="3579" width="9.6640625" style="27"/>
    <col min="3580" max="3580" width="6.44140625" style="27" customWidth="1"/>
    <col min="3581" max="3581" width="13.88671875" style="27" customWidth="1"/>
    <col min="3582" max="3582" width="14.33203125" style="27" customWidth="1"/>
    <col min="3583" max="3599" width="9.6640625" style="27"/>
    <col min="3600" max="3600" width="12" style="27" customWidth="1"/>
    <col min="3601" max="3601" width="12.77734375" style="27" customWidth="1"/>
    <col min="3602" max="3602" width="11.109375" style="27" customWidth="1"/>
    <col min="3603" max="3603" width="12" style="27" customWidth="1"/>
    <col min="3604" max="3604" width="9.6640625" style="27"/>
    <col min="3605" max="3605" width="15.33203125" style="27" customWidth="1"/>
    <col min="3606" max="3606" width="15.21875" style="27" customWidth="1"/>
    <col min="3607" max="3607" width="21.44140625" style="27" customWidth="1"/>
    <col min="3608" max="3623" width="9.6640625" style="27"/>
    <col min="3624" max="3625" width="13.44140625" style="27" customWidth="1"/>
    <col min="3626" max="3626" width="9.6640625" style="27"/>
    <col min="3627" max="3627" width="13.88671875" style="27" customWidth="1"/>
    <col min="3628" max="3628" width="10.6640625" style="27" customWidth="1"/>
    <col min="3629" max="3629" width="17.33203125" style="27" customWidth="1"/>
    <col min="3630" max="3631" width="12.6640625" style="27" customWidth="1"/>
    <col min="3632" max="3632" width="11.21875" style="27" customWidth="1"/>
    <col min="3633" max="3633" width="18.33203125" style="27" customWidth="1"/>
    <col min="3634" max="3634" width="12.88671875" style="27" customWidth="1"/>
    <col min="3635" max="3636" width="13.21875" style="27" customWidth="1"/>
    <col min="3637" max="3637" width="10.88671875" style="27" customWidth="1"/>
    <col min="3638" max="3638" width="11.109375" style="27" customWidth="1"/>
    <col min="3639" max="3639" width="15.21875" style="27" customWidth="1"/>
    <col min="3640" max="3640" width="9.6640625" style="27"/>
    <col min="3641" max="3641" width="11" style="27" customWidth="1"/>
    <col min="3642" max="3642" width="10.77734375" style="27" customWidth="1"/>
    <col min="3643" max="3643" width="11.44140625" style="27" customWidth="1"/>
    <col min="3644" max="3644" width="4" style="27" customWidth="1"/>
    <col min="3645" max="3835" width="9.6640625" style="27"/>
    <col min="3836" max="3836" width="6.44140625" style="27" customWidth="1"/>
    <col min="3837" max="3837" width="13.88671875" style="27" customWidth="1"/>
    <col min="3838" max="3838" width="14.33203125" style="27" customWidth="1"/>
    <col min="3839" max="3855" width="9.6640625" style="27"/>
    <col min="3856" max="3856" width="12" style="27" customWidth="1"/>
    <col min="3857" max="3857" width="12.77734375" style="27" customWidth="1"/>
    <col min="3858" max="3858" width="11.109375" style="27" customWidth="1"/>
    <col min="3859" max="3859" width="12" style="27" customWidth="1"/>
    <col min="3860" max="3860" width="9.6640625" style="27"/>
    <col min="3861" max="3861" width="15.33203125" style="27" customWidth="1"/>
    <col min="3862" max="3862" width="15.21875" style="27" customWidth="1"/>
    <col min="3863" max="3863" width="21.44140625" style="27" customWidth="1"/>
    <col min="3864" max="3879" width="9.6640625" style="27"/>
    <col min="3880" max="3881" width="13.44140625" style="27" customWidth="1"/>
    <col min="3882" max="3882" width="9.6640625" style="27"/>
    <col min="3883" max="3883" width="13.88671875" style="27" customWidth="1"/>
    <col min="3884" max="3884" width="10.6640625" style="27" customWidth="1"/>
    <col min="3885" max="3885" width="17.33203125" style="27" customWidth="1"/>
    <col min="3886" max="3887" width="12.6640625" style="27" customWidth="1"/>
    <col min="3888" max="3888" width="11.21875" style="27" customWidth="1"/>
    <col min="3889" max="3889" width="18.33203125" style="27" customWidth="1"/>
    <col min="3890" max="3890" width="12.88671875" style="27" customWidth="1"/>
    <col min="3891" max="3892" width="13.21875" style="27" customWidth="1"/>
    <col min="3893" max="3893" width="10.88671875" style="27" customWidth="1"/>
    <col min="3894" max="3894" width="11.109375" style="27" customWidth="1"/>
    <col min="3895" max="3895" width="15.21875" style="27" customWidth="1"/>
    <col min="3896" max="3896" width="9.6640625" style="27"/>
    <col min="3897" max="3897" width="11" style="27" customWidth="1"/>
    <col min="3898" max="3898" width="10.77734375" style="27" customWidth="1"/>
    <col min="3899" max="3899" width="11.44140625" style="27" customWidth="1"/>
    <col min="3900" max="3900" width="4" style="27" customWidth="1"/>
    <col min="3901" max="4091" width="9.6640625" style="27"/>
    <col min="4092" max="4092" width="6.44140625" style="27" customWidth="1"/>
    <col min="4093" max="4093" width="13.88671875" style="27" customWidth="1"/>
    <col min="4094" max="4094" width="14.33203125" style="27" customWidth="1"/>
    <col min="4095" max="4111" width="9.6640625" style="27"/>
    <col min="4112" max="4112" width="12" style="27" customWidth="1"/>
    <col min="4113" max="4113" width="12.77734375" style="27" customWidth="1"/>
    <col min="4114" max="4114" width="11.109375" style="27" customWidth="1"/>
    <col min="4115" max="4115" width="12" style="27" customWidth="1"/>
    <col min="4116" max="4116" width="9.6640625" style="27"/>
    <col min="4117" max="4117" width="15.33203125" style="27" customWidth="1"/>
    <col min="4118" max="4118" width="15.21875" style="27" customWidth="1"/>
    <col min="4119" max="4119" width="21.44140625" style="27" customWidth="1"/>
    <col min="4120" max="4135" width="9.6640625" style="27"/>
    <col min="4136" max="4137" width="13.44140625" style="27" customWidth="1"/>
    <col min="4138" max="4138" width="9.6640625" style="27"/>
    <col min="4139" max="4139" width="13.88671875" style="27" customWidth="1"/>
    <col min="4140" max="4140" width="10.6640625" style="27" customWidth="1"/>
    <col min="4141" max="4141" width="17.33203125" style="27" customWidth="1"/>
    <col min="4142" max="4143" width="12.6640625" style="27" customWidth="1"/>
    <col min="4144" max="4144" width="11.21875" style="27" customWidth="1"/>
    <col min="4145" max="4145" width="18.33203125" style="27" customWidth="1"/>
    <col min="4146" max="4146" width="12.88671875" style="27" customWidth="1"/>
    <col min="4147" max="4148" width="13.21875" style="27" customWidth="1"/>
    <col min="4149" max="4149" width="10.88671875" style="27" customWidth="1"/>
    <col min="4150" max="4150" width="11.109375" style="27" customWidth="1"/>
    <col min="4151" max="4151" width="15.21875" style="27" customWidth="1"/>
    <col min="4152" max="4152" width="9.6640625" style="27"/>
    <col min="4153" max="4153" width="11" style="27" customWidth="1"/>
    <col min="4154" max="4154" width="10.77734375" style="27" customWidth="1"/>
    <col min="4155" max="4155" width="11.44140625" style="27" customWidth="1"/>
    <col min="4156" max="4156" width="4" style="27" customWidth="1"/>
    <col min="4157" max="4347" width="9.6640625" style="27"/>
    <col min="4348" max="4348" width="6.44140625" style="27" customWidth="1"/>
    <col min="4349" max="4349" width="13.88671875" style="27" customWidth="1"/>
    <col min="4350" max="4350" width="14.33203125" style="27" customWidth="1"/>
    <col min="4351" max="4367" width="9.6640625" style="27"/>
    <col min="4368" max="4368" width="12" style="27" customWidth="1"/>
    <col min="4369" max="4369" width="12.77734375" style="27" customWidth="1"/>
    <col min="4370" max="4370" width="11.109375" style="27" customWidth="1"/>
    <col min="4371" max="4371" width="12" style="27" customWidth="1"/>
    <col min="4372" max="4372" width="9.6640625" style="27"/>
    <col min="4373" max="4373" width="15.33203125" style="27" customWidth="1"/>
    <col min="4374" max="4374" width="15.21875" style="27" customWidth="1"/>
    <col min="4375" max="4375" width="21.44140625" style="27" customWidth="1"/>
    <col min="4376" max="4391" width="9.6640625" style="27"/>
    <col min="4392" max="4393" width="13.44140625" style="27" customWidth="1"/>
    <col min="4394" max="4394" width="9.6640625" style="27"/>
    <col min="4395" max="4395" width="13.88671875" style="27" customWidth="1"/>
    <col min="4396" max="4396" width="10.6640625" style="27" customWidth="1"/>
    <col min="4397" max="4397" width="17.33203125" style="27" customWidth="1"/>
    <col min="4398" max="4399" width="12.6640625" style="27" customWidth="1"/>
    <col min="4400" max="4400" width="11.21875" style="27" customWidth="1"/>
    <col min="4401" max="4401" width="18.33203125" style="27" customWidth="1"/>
    <col min="4402" max="4402" width="12.88671875" style="27" customWidth="1"/>
    <col min="4403" max="4404" width="13.21875" style="27" customWidth="1"/>
    <col min="4405" max="4405" width="10.88671875" style="27" customWidth="1"/>
    <col min="4406" max="4406" width="11.109375" style="27" customWidth="1"/>
    <col min="4407" max="4407" width="15.21875" style="27" customWidth="1"/>
    <col min="4408" max="4408" width="9.6640625" style="27"/>
    <col min="4409" max="4409" width="11" style="27" customWidth="1"/>
    <col min="4410" max="4410" width="10.77734375" style="27" customWidth="1"/>
    <col min="4411" max="4411" width="11.44140625" style="27" customWidth="1"/>
    <col min="4412" max="4412" width="4" style="27" customWidth="1"/>
    <col min="4413" max="4603" width="9.6640625" style="27"/>
    <col min="4604" max="4604" width="6.44140625" style="27" customWidth="1"/>
    <col min="4605" max="4605" width="13.88671875" style="27" customWidth="1"/>
    <col min="4606" max="4606" width="14.33203125" style="27" customWidth="1"/>
    <col min="4607" max="4623" width="9.6640625" style="27"/>
    <col min="4624" max="4624" width="12" style="27" customWidth="1"/>
    <col min="4625" max="4625" width="12.77734375" style="27" customWidth="1"/>
    <col min="4626" max="4626" width="11.109375" style="27" customWidth="1"/>
    <col min="4627" max="4627" width="12" style="27" customWidth="1"/>
    <col min="4628" max="4628" width="9.6640625" style="27"/>
    <col min="4629" max="4629" width="15.33203125" style="27" customWidth="1"/>
    <col min="4630" max="4630" width="15.21875" style="27" customWidth="1"/>
    <col min="4631" max="4631" width="21.44140625" style="27" customWidth="1"/>
    <col min="4632" max="4647" width="9.6640625" style="27"/>
    <col min="4648" max="4649" width="13.44140625" style="27" customWidth="1"/>
    <col min="4650" max="4650" width="9.6640625" style="27"/>
    <col min="4651" max="4651" width="13.88671875" style="27" customWidth="1"/>
    <col min="4652" max="4652" width="10.6640625" style="27" customWidth="1"/>
    <col min="4653" max="4653" width="17.33203125" style="27" customWidth="1"/>
    <col min="4654" max="4655" width="12.6640625" style="27" customWidth="1"/>
    <col min="4656" max="4656" width="11.21875" style="27" customWidth="1"/>
    <col min="4657" max="4657" width="18.33203125" style="27" customWidth="1"/>
    <col min="4658" max="4658" width="12.88671875" style="27" customWidth="1"/>
    <col min="4659" max="4660" width="13.21875" style="27" customWidth="1"/>
    <col min="4661" max="4661" width="10.88671875" style="27" customWidth="1"/>
    <col min="4662" max="4662" width="11.109375" style="27" customWidth="1"/>
    <col min="4663" max="4663" width="15.21875" style="27" customWidth="1"/>
    <col min="4664" max="4664" width="9.6640625" style="27"/>
    <col min="4665" max="4665" width="11" style="27" customWidth="1"/>
    <col min="4666" max="4666" width="10.77734375" style="27" customWidth="1"/>
    <col min="4667" max="4667" width="11.44140625" style="27" customWidth="1"/>
    <col min="4668" max="4668" width="4" style="27" customWidth="1"/>
    <col min="4669" max="4859" width="9.6640625" style="27"/>
    <col min="4860" max="4860" width="6.44140625" style="27" customWidth="1"/>
    <col min="4861" max="4861" width="13.88671875" style="27" customWidth="1"/>
    <col min="4862" max="4862" width="14.33203125" style="27" customWidth="1"/>
    <col min="4863" max="4879" width="9.6640625" style="27"/>
    <col min="4880" max="4880" width="12" style="27" customWidth="1"/>
    <col min="4881" max="4881" width="12.77734375" style="27" customWidth="1"/>
    <col min="4882" max="4882" width="11.109375" style="27" customWidth="1"/>
    <col min="4883" max="4883" width="12" style="27" customWidth="1"/>
    <col min="4884" max="4884" width="9.6640625" style="27"/>
    <col min="4885" max="4885" width="15.33203125" style="27" customWidth="1"/>
    <col min="4886" max="4886" width="15.21875" style="27" customWidth="1"/>
    <col min="4887" max="4887" width="21.44140625" style="27" customWidth="1"/>
    <col min="4888" max="4903" width="9.6640625" style="27"/>
    <col min="4904" max="4905" width="13.44140625" style="27" customWidth="1"/>
    <col min="4906" max="4906" width="9.6640625" style="27"/>
    <col min="4907" max="4907" width="13.88671875" style="27" customWidth="1"/>
    <col min="4908" max="4908" width="10.6640625" style="27" customWidth="1"/>
    <col min="4909" max="4909" width="17.33203125" style="27" customWidth="1"/>
    <col min="4910" max="4911" width="12.6640625" style="27" customWidth="1"/>
    <col min="4912" max="4912" width="11.21875" style="27" customWidth="1"/>
    <col min="4913" max="4913" width="18.33203125" style="27" customWidth="1"/>
    <col min="4914" max="4914" width="12.88671875" style="27" customWidth="1"/>
    <col min="4915" max="4916" width="13.21875" style="27" customWidth="1"/>
    <col min="4917" max="4917" width="10.88671875" style="27" customWidth="1"/>
    <col min="4918" max="4918" width="11.109375" style="27" customWidth="1"/>
    <col min="4919" max="4919" width="15.21875" style="27" customWidth="1"/>
    <col min="4920" max="4920" width="9.6640625" style="27"/>
    <col min="4921" max="4921" width="11" style="27" customWidth="1"/>
    <col min="4922" max="4922" width="10.77734375" style="27" customWidth="1"/>
    <col min="4923" max="4923" width="11.44140625" style="27" customWidth="1"/>
    <col min="4924" max="4924" width="4" style="27" customWidth="1"/>
    <col min="4925" max="5115" width="9.6640625" style="27"/>
    <col min="5116" max="5116" width="6.44140625" style="27" customWidth="1"/>
    <col min="5117" max="5117" width="13.88671875" style="27" customWidth="1"/>
    <col min="5118" max="5118" width="14.33203125" style="27" customWidth="1"/>
    <col min="5119" max="5135" width="9.6640625" style="27"/>
    <col min="5136" max="5136" width="12" style="27" customWidth="1"/>
    <col min="5137" max="5137" width="12.77734375" style="27" customWidth="1"/>
    <col min="5138" max="5138" width="11.109375" style="27" customWidth="1"/>
    <col min="5139" max="5139" width="12" style="27" customWidth="1"/>
    <col min="5140" max="5140" width="9.6640625" style="27"/>
    <col min="5141" max="5141" width="15.33203125" style="27" customWidth="1"/>
    <col min="5142" max="5142" width="15.21875" style="27" customWidth="1"/>
    <col min="5143" max="5143" width="21.44140625" style="27" customWidth="1"/>
    <col min="5144" max="5159" width="9.6640625" style="27"/>
    <col min="5160" max="5161" width="13.44140625" style="27" customWidth="1"/>
    <col min="5162" max="5162" width="9.6640625" style="27"/>
    <col min="5163" max="5163" width="13.88671875" style="27" customWidth="1"/>
    <col min="5164" max="5164" width="10.6640625" style="27" customWidth="1"/>
    <col min="5165" max="5165" width="17.33203125" style="27" customWidth="1"/>
    <col min="5166" max="5167" width="12.6640625" style="27" customWidth="1"/>
    <col min="5168" max="5168" width="11.21875" style="27" customWidth="1"/>
    <col min="5169" max="5169" width="18.33203125" style="27" customWidth="1"/>
    <col min="5170" max="5170" width="12.88671875" style="27" customWidth="1"/>
    <col min="5171" max="5172" width="13.21875" style="27" customWidth="1"/>
    <col min="5173" max="5173" width="10.88671875" style="27" customWidth="1"/>
    <col min="5174" max="5174" width="11.109375" style="27" customWidth="1"/>
    <col min="5175" max="5175" width="15.21875" style="27" customWidth="1"/>
    <col min="5176" max="5176" width="9.6640625" style="27"/>
    <col min="5177" max="5177" width="11" style="27" customWidth="1"/>
    <col min="5178" max="5178" width="10.77734375" style="27" customWidth="1"/>
    <col min="5179" max="5179" width="11.44140625" style="27" customWidth="1"/>
    <col min="5180" max="5180" width="4" style="27" customWidth="1"/>
    <col min="5181" max="5371" width="9.6640625" style="27"/>
    <col min="5372" max="5372" width="6.44140625" style="27" customWidth="1"/>
    <col min="5373" max="5373" width="13.88671875" style="27" customWidth="1"/>
    <col min="5374" max="5374" width="14.33203125" style="27" customWidth="1"/>
    <col min="5375" max="5391" width="9.6640625" style="27"/>
    <col min="5392" max="5392" width="12" style="27" customWidth="1"/>
    <col min="5393" max="5393" width="12.77734375" style="27" customWidth="1"/>
    <col min="5394" max="5394" width="11.109375" style="27" customWidth="1"/>
    <col min="5395" max="5395" width="12" style="27" customWidth="1"/>
    <col min="5396" max="5396" width="9.6640625" style="27"/>
    <col min="5397" max="5397" width="15.33203125" style="27" customWidth="1"/>
    <col min="5398" max="5398" width="15.21875" style="27" customWidth="1"/>
    <col min="5399" max="5399" width="21.44140625" style="27" customWidth="1"/>
    <col min="5400" max="5415" width="9.6640625" style="27"/>
    <col min="5416" max="5417" width="13.44140625" style="27" customWidth="1"/>
    <col min="5418" max="5418" width="9.6640625" style="27"/>
    <col min="5419" max="5419" width="13.88671875" style="27" customWidth="1"/>
    <col min="5420" max="5420" width="10.6640625" style="27" customWidth="1"/>
    <col min="5421" max="5421" width="17.33203125" style="27" customWidth="1"/>
    <col min="5422" max="5423" width="12.6640625" style="27" customWidth="1"/>
    <col min="5424" max="5424" width="11.21875" style="27" customWidth="1"/>
    <col min="5425" max="5425" width="18.33203125" style="27" customWidth="1"/>
    <col min="5426" max="5426" width="12.88671875" style="27" customWidth="1"/>
    <col min="5427" max="5428" width="13.21875" style="27" customWidth="1"/>
    <col min="5429" max="5429" width="10.88671875" style="27" customWidth="1"/>
    <col min="5430" max="5430" width="11.109375" style="27" customWidth="1"/>
    <col min="5431" max="5431" width="15.21875" style="27" customWidth="1"/>
    <col min="5432" max="5432" width="9.6640625" style="27"/>
    <col min="5433" max="5433" width="11" style="27" customWidth="1"/>
    <col min="5434" max="5434" width="10.77734375" style="27" customWidth="1"/>
    <col min="5435" max="5435" width="11.44140625" style="27" customWidth="1"/>
    <col min="5436" max="5436" width="4" style="27" customWidth="1"/>
    <col min="5437" max="5627" width="9.6640625" style="27"/>
    <col min="5628" max="5628" width="6.44140625" style="27" customWidth="1"/>
    <col min="5629" max="5629" width="13.88671875" style="27" customWidth="1"/>
    <col min="5630" max="5630" width="14.33203125" style="27" customWidth="1"/>
    <col min="5631" max="5647" width="9.6640625" style="27"/>
    <col min="5648" max="5648" width="12" style="27" customWidth="1"/>
    <col min="5649" max="5649" width="12.77734375" style="27" customWidth="1"/>
    <col min="5650" max="5650" width="11.109375" style="27" customWidth="1"/>
    <col min="5651" max="5651" width="12" style="27" customWidth="1"/>
    <col min="5652" max="5652" width="9.6640625" style="27"/>
    <col min="5653" max="5653" width="15.33203125" style="27" customWidth="1"/>
    <col min="5654" max="5654" width="15.21875" style="27" customWidth="1"/>
    <col min="5655" max="5655" width="21.44140625" style="27" customWidth="1"/>
    <col min="5656" max="5671" width="9.6640625" style="27"/>
    <col min="5672" max="5673" width="13.44140625" style="27" customWidth="1"/>
    <col min="5674" max="5674" width="9.6640625" style="27"/>
    <col min="5675" max="5675" width="13.88671875" style="27" customWidth="1"/>
    <col min="5676" max="5676" width="10.6640625" style="27" customWidth="1"/>
    <col min="5677" max="5677" width="17.33203125" style="27" customWidth="1"/>
    <col min="5678" max="5679" width="12.6640625" style="27" customWidth="1"/>
    <col min="5680" max="5680" width="11.21875" style="27" customWidth="1"/>
    <col min="5681" max="5681" width="18.33203125" style="27" customWidth="1"/>
    <col min="5682" max="5682" width="12.88671875" style="27" customWidth="1"/>
    <col min="5683" max="5684" width="13.21875" style="27" customWidth="1"/>
    <col min="5685" max="5685" width="10.88671875" style="27" customWidth="1"/>
    <col min="5686" max="5686" width="11.109375" style="27" customWidth="1"/>
    <col min="5687" max="5687" width="15.21875" style="27" customWidth="1"/>
    <col min="5688" max="5688" width="9.6640625" style="27"/>
    <col min="5689" max="5689" width="11" style="27" customWidth="1"/>
    <col min="5690" max="5690" width="10.77734375" style="27" customWidth="1"/>
    <col min="5691" max="5691" width="11.44140625" style="27" customWidth="1"/>
    <col min="5692" max="5692" width="4" style="27" customWidth="1"/>
    <col min="5693" max="5883" width="9.6640625" style="27"/>
    <col min="5884" max="5884" width="6.44140625" style="27" customWidth="1"/>
    <col min="5885" max="5885" width="13.88671875" style="27" customWidth="1"/>
    <col min="5886" max="5886" width="14.33203125" style="27" customWidth="1"/>
    <col min="5887" max="5903" width="9.6640625" style="27"/>
    <col min="5904" max="5904" width="12" style="27" customWidth="1"/>
    <col min="5905" max="5905" width="12.77734375" style="27" customWidth="1"/>
    <col min="5906" max="5906" width="11.109375" style="27" customWidth="1"/>
    <col min="5907" max="5907" width="12" style="27" customWidth="1"/>
    <col min="5908" max="5908" width="9.6640625" style="27"/>
    <col min="5909" max="5909" width="15.33203125" style="27" customWidth="1"/>
    <col min="5910" max="5910" width="15.21875" style="27" customWidth="1"/>
    <col min="5911" max="5911" width="21.44140625" style="27" customWidth="1"/>
    <col min="5912" max="5927" width="9.6640625" style="27"/>
    <col min="5928" max="5929" width="13.44140625" style="27" customWidth="1"/>
    <col min="5930" max="5930" width="9.6640625" style="27"/>
    <col min="5931" max="5931" width="13.88671875" style="27" customWidth="1"/>
    <col min="5932" max="5932" width="10.6640625" style="27" customWidth="1"/>
    <col min="5933" max="5933" width="17.33203125" style="27" customWidth="1"/>
    <col min="5934" max="5935" width="12.6640625" style="27" customWidth="1"/>
    <col min="5936" max="5936" width="11.21875" style="27" customWidth="1"/>
    <col min="5937" max="5937" width="18.33203125" style="27" customWidth="1"/>
    <col min="5938" max="5938" width="12.88671875" style="27" customWidth="1"/>
    <col min="5939" max="5940" width="13.21875" style="27" customWidth="1"/>
    <col min="5941" max="5941" width="10.88671875" style="27" customWidth="1"/>
    <col min="5942" max="5942" width="11.109375" style="27" customWidth="1"/>
    <col min="5943" max="5943" width="15.21875" style="27" customWidth="1"/>
    <col min="5944" max="5944" width="9.6640625" style="27"/>
    <col min="5945" max="5945" width="11" style="27" customWidth="1"/>
    <col min="5946" max="5946" width="10.77734375" style="27" customWidth="1"/>
    <col min="5947" max="5947" width="11.44140625" style="27" customWidth="1"/>
    <col min="5948" max="5948" width="4" style="27" customWidth="1"/>
    <col min="5949" max="6139" width="9.6640625" style="27"/>
    <col min="6140" max="6140" width="6.44140625" style="27" customWidth="1"/>
    <col min="6141" max="6141" width="13.88671875" style="27" customWidth="1"/>
    <col min="6142" max="6142" width="14.33203125" style="27" customWidth="1"/>
    <col min="6143" max="6159" width="9.6640625" style="27"/>
    <col min="6160" max="6160" width="12" style="27" customWidth="1"/>
    <col min="6161" max="6161" width="12.77734375" style="27" customWidth="1"/>
    <col min="6162" max="6162" width="11.109375" style="27" customWidth="1"/>
    <col min="6163" max="6163" width="12" style="27" customWidth="1"/>
    <col min="6164" max="6164" width="9.6640625" style="27"/>
    <col min="6165" max="6165" width="15.33203125" style="27" customWidth="1"/>
    <col min="6166" max="6166" width="15.21875" style="27" customWidth="1"/>
    <col min="6167" max="6167" width="21.44140625" style="27" customWidth="1"/>
    <col min="6168" max="6183" width="9.6640625" style="27"/>
    <col min="6184" max="6185" width="13.44140625" style="27" customWidth="1"/>
    <col min="6186" max="6186" width="9.6640625" style="27"/>
    <col min="6187" max="6187" width="13.88671875" style="27" customWidth="1"/>
    <col min="6188" max="6188" width="10.6640625" style="27" customWidth="1"/>
    <col min="6189" max="6189" width="17.33203125" style="27" customWidth="1"/>
    <col min="6190" max="6191" width="12.6640625" style="27" customWidth="1"/>
    <col min="6192" max="6192" width="11.21875" style="27" customWidth="1"/>
    <col min="6193" max="6193" width="18.33203125" style="27" customWidth="1"/>
    <col min="6194" max="6194" width="12.88671875" style="27" customWidth="1"/>
    <col min="6195" max="6196" width="13.21875" style="27" customWidth="1"/>
    <col min="6197" max="6197" width="10.88671875" style="27" customWidth="1"/>
    <col min="6198" max="6198" width="11.109375" style="27" customWidth="1"/>
    <col min="6199" max="6199" width="15.21875" style="27" customWidth="1"/>
    <col min="6200" max="6200" width="9.6640625" style="27"/>
    <col min="6201" max="6201" width="11" style="27" customWidth="1"/>
    <col min="6202" max="6202" width="10.77734375" style="27" customWidth="1"/>
    <col min="6203" max="6203" width="11.44140625" style="27" customWidth="1"/>
    <col min="6204" max="6204" width="4" style="27" customWidth="1"/>
    <col min="6205" max="6395" width="9.6640625" style="27"/>
    <col min="6396" max="6396" width="6.44140625" style="27" customWidth="1"/>
    <col min="6397" max="6397" width="13.88671875" style="27" customWidth="1"/>
    <col min="6398" max="6398" width="14.33203125" style="27" customWidth="1"/>
    <col min="6399" max="6415" width="9.6640625" style="27"/>
    <col min="6416" max="6416" width="12" style="27" customWidth="1"/>
    <col min="6417" max="6417" width="12.77734375" style="27" customWidth="1"/>
    <col min="6418" max="6418" width="11.109375" style="27" customWidth="1"/>
    <col min="6419" max="6419" width="12" style="27" customWidth="1"/>
    <col min="6420" max="6420" width="9.6640625" style="27"/>
    <col min="6421" max="6421" width="15.33203125" style="27" customWidth="1"/>
    <col min="6422" max="6422" width="15.21875" style="27" customWidth="1"/>
    <col min="6423" max="6423" width="21.44140625" style="27" customWidth="1"/>
    <col min="6424" max="6439" width="9.6640625" style="27"/>
    <col min="6440" max="6441" width="13.44140625" style="27" customWidth="1"/>
    <col min="6442" max="6442" width="9.6640625" style="27"/>
    <col min="6443" max="6443" width="13.88671875" style="27" customWidth="1"/>
    <col min="6444" max="6444" width="10.6640625" style="27" customWidth="1"/>
    <col min="6445" max="6445" width="17.33203125" style="27" customWidth="1"/>
    <col min="6446" max="6447" width="12.6640625" style="27" customWidth="1"/>
    <col min="6448" max="6448" width="11.21875" style="27" customWidth="1"/>
    <col min="6449" max="6449" width="18.33203125" style="27" customWidth="1"/>
    <col min="6450" max="6450" width="12.88671875" style="27" customWidth="1"/>
    <col min="6451" max="6452" width="13.21875" style="27" customWidth="1"/>
    <col min="6453" max="6453" width="10.88671875" style="27" customWidth="1"/>
    <col min="6454" max="6454" width="11.109375" style="27" customWidth="1"/>
    <col min="6455" max="6455" width="15.21875" style="27" customWidth="1"/>
    <col min="6456" max="6456" width="9.6640625" style="27"/>
    <col min="6457" max="6457" width="11" style="27" customWidth="1"/>
    <col min="6458" max="6458" width="10.77734375" style="27" customWidth="1"/>
    <col min="6459" max="6459" width="11.44140625" style="27" customWidth="1"/>
    <col min="6460" max="6460" width="4" style="27" customWidth="1"/>
    <col min="6461" max="6651" width="9.6640625" style="27"/>
    <col min="6652" max="6652" width="6.44140625" style="27" customWidth="1"/>
    <col min="6653" max="6653" width="13.88671875" style="27" customWidth="1"/>
    <col min="6654" max="6654" width="14.33203125" style="27" customWidth="1"/>
    <col min="6655" max="6671" width="9.6640625" style="27"/>
    <col min="6672" max="6672" width="12" style="27" customWidth="1"/>
    <col min="6673" max="6673" width="12.77734375" style="27" customWidth="1"/>
    <col min="6674" max="6674" width="11.109375" style="27" customWidth="1"/>
    <col min="6675" max="6675" width="12" style="27" customWidth="1"/>
    <col min="6676" max="6676" width="9.6640625" style="27"/>
    <col min="6677" max="6677" width="15.33203125" style="27" customWidth="1"/>
    <col min="6678" max="6678" width="15.21875" style="27" customWidth="1"/>
    <col min="6679" max="6679" width="21.44140625" style="27" customWidth="1"/>
    <col min="6680" max="6695" width="9.6640625" style="27"/>
    <col min="6696" max="6697" width="13.44140625" style="27" customWidth="1"/>
    <col min="6698" max="6698" width="9.6640625" style="27"/>
    <col min="6699" max="6699" width="13.88671875" style="27" customWidth="1"/>
    <col min="6700" max="6700" width="10.6640625" style="27" customWidth="1"/>
    <col min="6701" max="6701" width="17.33203125" style="27" customWidth="1"/>
    <col min="6702" max="6703" width="12.6640625" style="27" customWidth="1"/>
    <col min="6704" max="6704" width="11.21875" style="27" customWidth="1"/>
    <col min="6705" max="6705" width="18.33203125" style="27" customWidth="1"/>
    <col min="6706" max="6706" width="12.88671875" style="27" customWidth="1"/>
    <col min="6707" max="6708" width="13.21875" style="27" customWidth="1"/>
    <col min="6709" max="6709" width="10.88671875" style="27" customWidth="1"/>
    <col min="6710" max="6710" width="11.109375" style="27" customWidth="1"/>
    <col min="6711" max="6711" width="15.21875" style="27" customWidth="1"/>
    <col min="6712" max="6712" width="9.6640625" style="27"/>
    <col min="6713" max="6713" width="11" style="27" customWidth="1"/>
    <col min="6714" max="6714" width="10.77734375" style="27" customWidth="1"/>
    <col min="6715" max="6715" width="11.44140625" style="27" customWidth="1"/>
    <col min="6716" max="6716" width="4" style="27" customWidth="1"/>
    <col min="6717" max="6907" width="9.6640625" style="27"/>
    <col min="6908" max="6908" width="6.44140625" style="27" customWidth="1"/>
    <col min="6909" max="6909" width="13.88671875" style="27" customWidth="1"/>
    <col min="6910" max="6910" width="14.33203125" style="27" customWidth="1"/>
    <col min="6911" max="6927" width="9.6640625" style="27"/>
    <col min="6928" max="6928" width="12" style="27" customWidth="1"/>
    <col min="6929" max="6929" width="12.77734375" style="27" customWidth="1"/>
    <col min="6930" max="6930" width="11.109375" style="27" customWidth="1"/>
    <col min="6931" max="6931" width="12" style="27" customWidth="1"/>
    <col min="6932" max="6932" width="9.6640625" style="27"/>
    <col min="6933" max="6933" width="15.33203125" style="27" customWidth="1"/>
    <col min="6934" max="6934" width="15.21875" style="27" customWidth="1"/>
    <col min="6935" max="6935" width="21.44140625" style="27" customWidth="1"/>
    <col min="6936" max="6951" width="9.6640625" style="27"/>
    <col min="6952" max="6953" width="13.44140625" style="27" customWidth="1"/>
    <col min="6954" max="6954" width="9.6640625" style="27"/>
    <col min="6955" max="6955" width="13.88671875" style="27" customWidth="1"/>
    <col min="6956" max="6956" width="10.6640625" style="27" customWidth="1"/>
    <col min="6957" max="6957" width="17.33203125" style="27" customWidth="1"/>
    <col min="6958" max="6959" width="12.6640625" style="27" customWidth="1"/>
    <col min="6960" max="6960" width="11.21875" style="27" customWidth="1"/>
    <col min="6961" max="6961" width="18.33203125" style="27" customWidth="1"/>
    <col min="6962" max="6962" width="12.88671875" style="27" customWidth="1"/>
    <col min="6963" max="6964" width="13.21875" style="27" customWidth="1"/>
    <col min="6965" max="6965" width="10.88671875" style="27" customWidth="1"/>
    <col min="6966" max="6966" width="11.109375" style="27" customWidth="1"/>
    <col min="6967" max="6967" width="15.21875" style="27" customWidth="1"/>
    <col min="6968" max="6968" width="9.6640625" style="27"/>
    <col min="6969" max="6969" width="11" style="27" customWidth="1"/>
    <col min="6970" max="6970" width="10.77734375" style="27" customWidth="1"/>
    <col min="6971" max="6971" width="11.44140625" style="27" customWidth="1"/>
    <col min="6972" max="6972" width="4" style="27" customWidth="1"/>
    <col min="6973" max="7163" width="9.6640625" style="27"/>
    <col min="7164" max="7164" width="6.44140625" style="27" customWidth="1"/>
    <col min="7165" max="7165" width="13.88671875" style="27" customWidth="1"/>
    <col min="7166" max="7166" width="14.33203125" style="27" customWidth="1"/>
    <col min="7167" max="7183" width="9.6640625" style="27"/>
    <col min="7184" max="7184" width="12" style="27" customWidth="1"/>
    <col min="7185" max="7185" width="12.77734375" style="27" customWidth="1"/>
    <col min="7186" max="7186" width="11.109375" style="27" customWidth="1"/>
    <col min="7187" max="7187" width="12" style="27" customWidth="1"/>
    <col min="7188" max="7188" width="9.6640625" style="27"/>
    <col min="7189" max="7189" width="15.33203125" style="27" customWidth="1"/>
    <col min="7190" max="7190" width="15.21875" style="27" customWidth="1"/>
    <col min="7191" max="7191" width="21.44140625" style="27" customWidth="1"/>
    <col min="7192" max="7207" width="9.6640625" style="27"/>
    <col min="7208" max="7209" width="13.44140625" style="27" customWidth="1"/>
    <col min="7210" max="7210" width="9.6640625" style="27"/>
    <col min="7211" max="7211" width="13.88671875" style="27" customWidth="1"/>
    <col min="7212" max="7212" width="10.6640625" style="27" customWidth="1"/>
    <col min="7213" max="7213" width="17.33203125" style="27" customWidth="1"/>
    <col min="7214" max="7215" width="12.6640625" style="27" customWidth="1"/>
    <col min="7216" max="7216" width="11.21875" style="27" customWidth="1"/>
    <col min="7217" max="7217" width="18.33203125" style="27" customWidth="1"/>
    <col min="7218" max="7218" width="12.88671875" style="27" customWidth="1"/>
    <col min="7219" max="7220" width="13.21875" style="27" customWidth="1"/>
    <col min="7221" max="7221" width="10.88671875" style="27" customWidth="1"/>
    <col min="7222" max="7222" width="11.109375" style="27" customWidth="1"/>
    <col min="7223" max="7223" width="15.21875" style="27" customWidth="1"/>
    <col min="7224" max="7224" width="9.6640625" style="27"/>
    <col min="7225" max="7225" width="11" style="27" customWidth="1"/>
    <col min="7226" max="7226" width="10.77734375" style="27" customWidth="1"/>
    <col min="7227" max="7227" width="11.44140625" style="27" customWidth="1"/>
    <col min="7228" max="7228" width="4" style="27" customWidth="1"/>
    <col min="7229" max="7419" width="9.6640625" style="27"/>
    <col min="7420" max="7420" width="6.44140625" style="27" customWidth="1"/>
    <col min="7421" max="7421" width="13.88671875" style="27" customWidth="1"/>
    <col min="7422" max="7422" width="14.33203125" style="27" customWidth="1"/>
    <col min="7423" max="7439" width="9.6640625" style="27"/>
    <col min="7440" max="7440" width="12" style="27" customWidth="1"/>
    <col min="7441" max="7441" width="12.77734375" style="27" customWidth="1"/>
    <col min="7442" max="7442" width="11.109375" style="27" customWidth="1"/>
    <col min="7443" max="7443" width="12" style="27" customWidth="1"/>
    <col min="7444" max="7444" width="9.6640625" style="27"/>
    <col min="7445" max="7445" width="15.33203125" style="27" customWidth="1"/>
    <col min="7446" max="7446" width="15.21875" style="27" customWidth="1"/>
    <col min="7447" max="7447" width="21.44140625" style="27" customWidth="1"/>
    <col min="7448" max="7463" width="9.6640625" style="27"/>
    <col min="7464" max="7465" width="13.44140625" style="27" customWidth="1"/>
    <col min="7466" max="7466" width="9.6640625" style="27"/>
    <col min="7467" max="7467" width="13.88671875" style="27" customWidth="1"/>
    <col min="7468" max="7468" width="10.6640625" style="27" customWidth="1"/>
    <col min="7469" max="7469" width="17.33203125" style="27" customWidth="1"/>
    <col min="7470" max="7471" width="12.6640625" style="27" customWidth="1"/>
    <col min="7472" max="7472" width="11.21875" style="27" customWidth="1"/>
    <col min="7473" max="7473" width="18.33203125" style="27" customWidth="1"/>
    <col min="7474" max="7474" width="12.88671875" style="27" customWidth="1"/>
    <col min="7475" max="7476" width="13.21875" style="27" customWidth="1"/>
    <col min="7477" max="7477" width="10.88671875" style="27" customWidth="1"/>
    <col min="7478" max="7478" width="11.109375" style="27" customWidth="1"/>
    <col min="7479" max="7479" width="15.21875" style="27" customWidth="1"/>
    <col min="7480" max="7480" width="9.6640625" style="27"/>
    <col min="7481" max="7481" width="11" style="27" customWidth="1"/>
    <col min="7482" max="7482" width="10.77734375" style="27" customWidth="1"/>
    <col min="7483" max="7483" width="11.44140625" style="27" customWidth="1"/>
    <col min="7484" max="7484" width="4" style="27" customWidth="1"/>
    <col min="7485" max="7675" width="9.6640625" style="27"/>
    <col min="7676" max="7676" width="6.44140625" style="27" customWidth="1"/>
    <col min="7677" max="7677" width="13.88671875" style="27" customWidth="1"/>
    <col min="7678" max="7678" width="14.33203125" style="27" customWidth="1"/>
    <col min="7679" max="7695" width="9.6640625" style="27"/>
    <col min="7696" max="7696" width="12" style="27" customWidth="1"/>
    <col min="7697" max="7697" width="12.77734375" style="27" customWidth="1"/>
    <col min="7698" max="7698" width="11.109375" style="27" customWidth="1"/>
    <col min="7699" max="7699" width="12" style="27" customWidth="1"/>
    <col min="7700" max="7700" width="9.6640625" style="27"/>
    <col min="7701" max="7701" width="15.33203125" style="27" customWidth="1"/>
    <col min="7702" max="7702" width="15.21875" style="27" customWidth="1"/>
    <col min="7703" max="7703" width="21.44140625" style="27" customWidth="1"/>
    <col min="7704" max="7719" width="9.6640625" style="27"/>
    <col min="7720" max="7721" width="13.44140625" style="27" customWidth="1"/>
    <col min="7722" max="7722" width="9.6640625" style="27"/>
    <col min="7723" max="7723" width="13.88671875" style="27" customWidth="1"/>
    <col min="7724" max="7724" width="10.6640625" style="27" customWidth="1"/>
    <col min="7725" max="7725" width="17.33203125" style="27" customWidth="1"/>
    <col min="7726" max="7727" width="12.6640625" style="27" customWidth="1"/>
    <col min="7728" max="7728" width="11.21875" style="27" customWidth="1"/>
    <col min="7729" max="7729" width="18.33203125" style="27" customWidth="1"/>
    <col min="7730" max="7730" width="12.88671875" style="27" customWidth="1"/>
    <col min="7731" max="7732" width="13.21875" style="27" customWidth="1"/>
    <col min="7733" max="7733" width="10.88671875" style="27" customWidth="1"/>
    <col min="7734" max="7734" width="11.109375" style="27" customWidth="1"/>
    <col min="7735" max="7735" width="15.21875" style="27" customWidth="1"/>
    <col min="7736" max="7736" width="9.6640625" style="27"/>
    <col min="7737" max="7737" width="11" style="27" customWidth="1"/>
    <col min="7738" max="7738" width="10.77734375" style="27" customWidth="1"/>
    <col min="7739" max="7739" width="11.44140625" style="27" customWidth="1"/>
    <col min="7740" max="7740" width="4" style="27" customWidth="1"/>
    <col min="7741" max="7931" width="9.6640625" style="27"/>
    <col min="7932" max="7932" width="6.44140625" style="27" customWidth="1"/>
    <col min="7933" max="7933" width="13.88671875" style="27" customWidth="1"/>
    <col min="7934" max="7934" width="14.33203125" style="27" customWidth="1"/>
    <col min="7935" max="7951" width="9.6640625" style="27"/>
    <col min="7952" max="7952" width="12" style="27" customWidth="1"/>
    <col min="7953" max="7953" width="12.77734375" style="27" customWidth="1"/>
    <col min="7954" max="7954" width="11.109375" style="27" customWidth="1"/>
    <col min="7955" max="7955" width="12" style="27" customWidth="1"/>
    <col min="7956" max="7956" width="9.6640625" style="27"/>
    <col min="7957" max="7957" width="15.33203125" style="27" customWidth="1"/>
    <col min="7958" max="7958" width="15.21875" style="27" customWidth="1"/>
    <col min="7959" max="7959" width="21.44140625" style="27" customWidth="1"/>
    <col min="7960" max="7975" width="9.6640625" style="27"/>
    <col min="7976" max="7977" width="13.44140625" style="27" customWidth="1"/>
    <col min="7978" max="7978" width="9.6640625" style="27"/>
    <col min="7979" max="7979" width="13.88671875" style="27" customWidth="1"/>
    <col min="7980" max="7980" width="10.6640625" style="27" customWidth="1"/>
    <col min="7981" max="7981" width="17.33203125" style="27" customWidth="1"/>
    <col min="7982" max="7983" width="12.6640625" style="27" customWidth="1"/>
    <col min="7984" max="7984" width="11.21875" style="27" customWidth="1"/>
    <col min="7985" max="7985" width="18.33203125" style="27" customWidth="1"/>
    <col min="7986" max="7986" width="12.88671875" style="27" customWidth="1"/>
    <col min="7987" max="7988" width="13.21875" style="27" customWidth="1"/>
    <col min="7989" max="7989" width="10.88671875" style="27" customWidth="1"/>
    <col min="7990" max="7990" width="11.109375" style="27" customWidth="1"/>
    <col min="7991" max="7991" width="15.21875" style="27" customWidth="1"/>
    <col min="7992" max="7992" width="9.6640625" style="27"/>
    <col min="7993" max="7993" width="11" style="27" customWidth="1"/>
    <col min="7994" max="7994" width="10.77734375" style="27" customWidth="1"/>
    <col min="7995" max="7995" width="11.44140625" style="27" customWidth="1"/>
    <col min="7996" max="7996" width="4" style="27" customWidth="1"/>
    <col min="7997" max="8187" width="9.6640625" style="27"/>
    <col min="8188" max="8188" width="6.44140625" style="27" customWidth="1"/>
    <col min="8189" max="8189" width="13.88671875" style="27" customWidth="1"/>
    <col min="8190" max="8190" width="14.33203125" style="27" customWidth="1"/>
    <col min="8191" max="8207" width="9.6640625" style="27"/>
    <col min="8208" max="8208" width="12" style="27" customWidth="1"/>
    <col min="8209" max="8209" width="12.77734375" style="27" customWidth="1"/>
    <col min="8210" max="8210" width="11.109375" style="27" customWidth="1"/>
    <col min="8211" max="8211" width="12" style="27" customWidth="1"/>
    <col min="8212" max="8212" width="9.6640625" style="27"/>
    <col min="8213" max="8213" width="15.33203125" style="27" customWidth="1"/>
    <col min="8214" max="8214" width="15.21875" style="27" customWidth="1"/>
    <col min="8215" max="8215" width="21.44140625" style="27" customWidth="1"/>
    <col min="8216" max="8231" width="9.6640625" style="27"/>
    <col min="8232" max="8233" width="13.44140625" style="27" customWidth="1"/>
    <col min="8234" max="8234" width="9.6640625" style="27"/>
    <col min="8235" max="8235" width="13.88671875" style="27" customWidth="1"/>
    <col min="8236" max="8236" width="10.6640625" style="27" customWidth="1"/>
    <col min="8237" max="8237" width="17.33203125" style="27" customWidth="1"/>
    <col min="8238" max="8239" width="12.6640625" style="27" customWidth="1"/>
    <col min="8240" max="8240" width="11.21875" style="27" customWidth="1"/>
    <col min="8241" max="8241" width="18.33203125" style="27" customWidth="1"/>
    <col min="8242" max="8242" width="12.88671875" style="27" customWidth="1"/>
    <col min="8243" max="8244" width="13.21875" style="27" customWidth="1"/>
    <col min="8245" max="8245" width="10.88671875" style="27" customWidth="1"/>
    <col min="8246" max="8246" width="11.109375" style="27" customWidth="1"/>
    <col min="8247" max="8247" width="15.21875" style="27" customWidth="1"/>
    <col min="8248" max="8248" width="9.6640625" style="27"/>
    <col min="8249" max="8249" width="11" style="27" customWidth="1"/>
    <col min="8250" max="8250" width="10.77734375" style="27" customWidth="1"/>
    <col min="8251" max="8251" width="11.44140625" style="27" customWidth="1"/>
    <col min="8252" max="8252" width="4" style="27" customWidth="1"/>
    <col min="8253" max="8443" width="9.6640625" style="27"/>
    <col min="8444" max="8444" width="6.44140625" style="27" customWidth="1"/>
    <col min="8445" max="8445" width="13.88671875" style="27" customWidth="1"/>
    <col min="8446" max="8446" width="14.33203125" style="27" customWidth="1"/>
    <col min="8447" max="8463" width="9.6640625" style="27"/>
    <col min="8464" max="8464" width="12" style="27" customWidth="1"/>
    <col min="8465" max="8465" width="12.77734375" style="27" customWidth="1"/>
    <col min="8466" max="8466" width="11.109375" style="27" customWidth="1"/>
    <col min="8467" max="8467" width="12" style="27" customWidth="1"/>
    <col min="8468" max="8468" width="9.6640625" style="27"/>
    <col min="8469" max="8469" width="15.33203125" style="27" customWidth="1"/>
    <col min="8470" max="8470" width="15.21875" style="27" customWidth="1"/>
    <col min="8471" max="8471" width="21.44140625" style="27" customWidth="1"/>
    <col min="8472" max="8487" width="9.6640625" style="27"/>
    <col min="8488" max="8489" width="13.44140625" style="27" customWidth="1"/>
    <col min="8490" max="8490" width="9.6640625" style="27"/>
    <col min="8491" max="8491" width="13.88671875" style="27" customWidth="1"/>
    <col min="8492" max="8492" width="10.6640625" style="27" customWidth="1"/>
    <col min="8493" max="8493" width="17.33203125" style="27" customWidth="1"/>
    <col min="8494" max="8495" width="12.6640625" style="27" customWidth="1"/>
    <col min="8496" max="8496" width="11.21875" style="27" customWidth="1"/>
    <col min="8497" max="8497" width="18.33203125" style="27" customWidth="1"/>
    <col min="8498" max="8498" width="12.88671875" style="27" customWidth="1"/>
    <col min="8499" max="8500" width="13.21875" style="27" customWidth="1"/>
    <col min="8501" max="8501" width="10.88671875" style="27" customWidth="1"/>
    <col min="8502" max="8502" width="11.109375" style="27" customWidth="1"/>
    <col min="8503" max="8503" width="15.21875" style="27" customWidth="1"/>
    <col min="8504" max="8504" width="9.6640625" style="27"/>
    <col min="8505" max="8505" width="11" style="27" customWidth="1"/>
    <col min="8506" max="8506" width="10.77734375" style="27" customWidth="1"/>
    <col min="8507" max="8507" width="11.44140625" style="27" customWidth="1"/>
    <col min="8508" max="8508" width="4" style="27" customWidth="1"/>
    <col min="8509" max="8699" width="9.6640625" style="27"/>
    <col min="8700" max="8700" width="6.44140625" style="27" customWidth="1"/>
    <col min="8701" max="8701" width="13.88671875" style="27" customWidth="1"/>
    <col min="8702" max="8702" width="14.33203125" style="27" customWidth="1"/>
    <col min="8703" max="8719" width="9.6640625" style="27"/>
    <col min="8720" max="8720" width="12" style="27" customWidth="1"/>
    <col min="8721" max="8721" width="12.77734375" style="27" customWidth="1"/>
    <col min="8722" max="8722" width="11.109375" style="27" customWidth="1"/>
    <col min="8723" max="8723" width="12" style="27" customWidth="1"/>
    <col min="8724" max="8724" width="9.6640625" style="27"/>
    <col min="8725" max="8725" width="15.33203125" style="27" customWidth="1"/>
    <col min="8726" max="8726" width="15.21875" style="27" customWidth="1"/>
    <col min="8727" max="8727" width="21.44140625" style="27" customWidth="1"/>
    <col min="8728" max="8743" width="9.6640625" style="27"/>
    <col min="8744" max="8745" width="13.44140625" style="27" customWidth="1"/>
    <col min="8746" max="8746" width="9.6640625" style="27"/>
    <col min="8747" max="8747" width="13.88671875" style="27" customWidth="1"/>
    <col min="8748" max="8748" width="10.6640625" style="27" customWidth="1"/>
    <col min="8749" max="8749" width="17.33203125" style="27" customWidth="1"/>
    <col min="8750" max="8751" width="12.6640625" style="27" customWidth="1"/>
    <col min="8752" max="8752" width="11.21875" style="27" customWidth="1"/>
    <col min="8753" max="8753" width="18.33203125" style="27" customWidth="1"/>
    <col min="8754" max="8754" width="12.88671875" style="27" customWidth="1"/>
    <col min="8755" max="8756" width="13.21875" style="27" customWidth="1"/>
    <col min="8757" max="8757" width="10.88671875" style="27" customWidth="1"/>
    <col min="8758" max="8758" width="11.109375" style="27" customWidth="1"/>
    <col min="8759" max="8759" width="15.21875" style="27" customWidth="1"/>
    <col min="8760" max="8760" width="9.6640625" style="27"/>
    <col min="8761" max="8761" width="11" style="27" customWidth="1"/>
    <col min="8762" max="8762" width="10.77734375" style="27" customWidth="1"/>
    <col min="8763" max="8763" width="11.44140625" style="27" customWidth="1"/>
    <col min="8764" max="8764" width="4" style="27" customWidth="1"/>
    <col min="8765" max="8955" width="9.6640625" style="27"/>
    <col min="8956" max="8956" width="6.44140625" style="27" customWidth="1"/>
    <col min="8957" max="8957" width="13.88671875" style="27" customWidth="1"/>
    <col min="8958" max="8958" width="14.33203125" style="27" customWidth="1"/>
    <col min="8959" max="8975" width="9.6640625" style="27"/>
    <col min="8976" max="8976" width="12" style="27" customWidth="1"/>
    <col min="8977" max="8977" width="12.77734375" style="27" customWidth="1"/>
    <col min="8978" max="8978" width="11.109375" style="27" customWidth="1"/>
    <col min="8979" max="8979" width="12" style="27" customWidth="1"/>
    <col min="8980" max="8980" width="9.6640625" style="27"/>
    <col min="8981" max="8981" width="15.33203125" style="27" customWidth="1"/>
    <col min="8982" max="8982" width="15.21875" style="27" customWidth="1"/>
    <col min="8983" max="8983" width="21.44140625" style="27" customWidth="1"/>
    <col min="8984" max="8999" width="9.6640625" style="27"/>
    <col min="9000" max="9001" width="13.44140625" style="27" customWidth="1"/>
    <col min="9002" max="9002" width="9.6640625" style="27"/>
    <col min="9003" max="9003" width="13.88671875" style="27" customWidth="1"/>
    <col min="9004" max="9004" width="10.6640625" style="27" customWidth="1"/>
    <col min="9005" max="9005" width="17.33203125" style="27" customWidth="1"/>
    <col min="9006" max="9007" width="12.6640625" style="27" customWidth="1"/>
    <col min="9008" max="9008" width="11.21875" style="27" customWidth="1"/>
    <col min="9009" max="9009" width="18.33203125" style="27" customWidth="1"/>
    <col min="9010" max="9010" width="12.88671875" style="27" customWidth="1"/>
    <col min="9011" max="9012" width="13.21875" style="27" customWidth="1"/>
    <col min="9013" max="9013" width="10.88671875" style="27" customWidth="1"/>
    <col min="9014" max="9014" width="11.109375" style="27" customWidth="1"/>
    <col min="9015" max="9015" width="15.21875" style="27" customWidth="1"/>
    <col min="9016" max="9016" width="9.6640625" style="27"/>
    <col min="9017" max="9017" width="11" style="27" customWidth="1"/>
    <col min="9018" max="9018" width="10.77734375" style="27" customWidth="1"/>
    <col min="9019" max="9019" width="11.44140625" style="27" customWidth="1"/>
    <col min="9020" max="9020" width="4" style="27" customWidth="1"/>
    <col min="9021" max="9211" width="9.6640625" style="27"/>
    <col min="9212" max="9212" width="6.44140625" style="27" customWidth="1"/>
    <col min="9213" max="9213" width="13.88671875" style="27" customWidth="1"/>
    <col min="9214" max="9214" width="14.33203125" style="27" customWidth="1"/>
    <col min="9215" max="9231" width="9.6640625" style="27"/>
    <col min="9232" max="9232" width="12" style="27" customWidth="1"/>
    <col min="9233" max="9233" width="12.77734375" style="27" customWidth="1"/>
    <col min="9234" max="9234" width="11.109375" style="27" customWidth="1"/>
    <col min="9235" max="9235" width="12" style="27" customWidth="1"/>
    <col min="9236" max="9236" width="9.6640625" style="27"/>
    <col min="9237" max="9237" width="15.33203125" style="27" customWidth="1"/>
    <col min="9238" max="9238" width="15.21875" style="27" customWidth="1"/>
    <col min="9239" max="9239" width="21.44140625" style="27" customWidth="1"/>
    <col min="9240" max="9255" width="9.6640625" style="27"/>
    <col min="9256" max="9257" width="13.44140625" style="27" customWidth="1"/>
    <col min="9258" max="9258" width="9.6640625" style="27"/>
    <col min="9259" max="9259" width="13.88671875" style="27" customWidth="1"/>
    <col min="9260" max="9260" width="10.6640625" style="27" customWidth="1"/>
    <col min="9261" max="9261" width="17.33203125" style="27" customWidth="1"/>
    <col min="9262" max="9263" width="12.6640625" style="27" customWidth="1"/>
    <col min="9264" max="9264" width="11.21875" style="27" customWidth="1"/>
    <col min="9265" max="9265" width="18.33203125" style="27" customWidth="1"/>
    <col min="9266" max="9266" width="12.88671875" style="27" customWidth="1"/>
    <col min="9267" max="9268" width="13.21875" style="27" customWidth="1"/>
    <col min="9269" max="9269" width="10.88671875" style="27" customWidth="1"/>
    <col min="9270" max="9270" width="11.109375" style="27" customWidth="1"/>
    <col min="9271" max="9271" width="15.21875" style="27" customWidth="1"/>
    <col min="9272" max="9272" width="9.6640625" style="27"/>
    <col min="9273" max="9273" width="11" style="27" customWidth="1"/>
    <col min="9274" max="9274" width="10.77734375" style="27" customWidth="1"/>
    <col min="9275" max="9275" width="11.44140625" style="27" customWidth="1"/>
    <col min="9276" max="9276" width="4" style="27" customWidth="1"/>
    <col min="9277" max="9467" width="9.6640625" style="27"/>
    <col min="9468" max="9468" width="6.44140625" style="27" customWidth="1"/>
    <col min="9469" max="9469" width="13.88671875" style="27" customWidth="1"/>
    <col min="9470" max="9470" width="14.33203125" style="27" customWidth="1"/>
    <col min="9471" max="9487" width="9.6640625" style="27"/>
    <col min="9488" max="9488" width="12" style="27" customWidth="1"/>
    <col min="9489" max="9489" width="12.77734375" style="27" customWidth="1"/>
    <col min="9490" max="9490" width="11.109375" style="27" customWidth="1"/>
    <col min="9491" max="9491" width="12" style="27" customWidth="1"/>
    <col min="9492" max="9492" width="9.6640625" style="27"/>
    <col min="9493" max="9493" width="15.33203125" style="27" customWidth="1"/>
    <col min="9494" max="9494" width="15.21875" style="27" customWidth="1"/>
    <col min="9495" max="9495" width="21.44140625" style="27" customWidth="1"/>
    <col min="9496" max="9511" width="9.6640625" style="27"/>
    <col min="9512" max="9513" width="13.44140625" style="27" customWidth="1"/>
    <col min="9514" max="9514" width="9.6640625" style="27"/>
    <col min="9515" max="9515" width="13.88671875" style="27" customWidth="1"/>
    <col min="9516" max="9516" width="10.6640625" style="27" customWidth="1"/>
    <col min="9517" max="9517" width="17.33203125" style="27" customWidth="1"/>
    <col min="9518" max="9519" width="12.6640625" style="27" customWidth="1"/>
    <col min="9520" max="9520" width="11.21875" style="27" customWidth="1"/>
    <col min="9521" max="9521" width="18.33203125" style="27" customWidth="1"/>
    <col min="9522" max="9522" width="12.88671875" style="27" customWidth="1"/>
    <col min="9523" max="9524" width="13.21875" style="27" customWidth="1"/>
    <col min="9525" max="9525" width="10.88671875" style="27" customWidth="1"/>
    <col min="9526" max="9526" width="11.109375" style="27" customWidth="1"/>
    <col min="9527" max="9527" width="15.21875" style="27" customWidth="1"/>
    <col min="9528" max="9528" width="9.6640625" style="27"/>
    <col min="9529" max="9529" width="11" style="27" customWidth="1"/>
    <col min="9530" max="9530" width="10.77734375" style="27" customWidth="1"/>
    <col min="9531" max="9531" width="11.44140625" style="27" customWidth="1"/>
    <col min="9532" max="9532" width="4" style="27" customWidth="1"/>
    <col min="9533" max="9723" width="9.6640625" style="27"/>
    <col min="9724" max="9724" width="6.44140625" style="27" customWidth="1"/>
    <col min="9725" max="9725" width="13.88671875" style="27" customWidth="1"/>
    <col min="9726" max="9726" width="14.33203125" style="27" customWidth="1"/>
    <col min="9727" max="9743" width="9.6640625" style="27"/>
    <col min="9744" max="9744" width="12" style="27" customWidth="1"/>
    <col min="9745" max="9745" width="12.77734375" style="27" customWidth="1"/>
    <col min="9746" max="9746" width="11.109375" style="27" customWidth="1"/>
    <col min="9747" max="9747" width="12" style="27" customWidth="1"/>
    <col min="9748" max="9748" width="9.6640625" style="27"/>
    <col min="9749" max="9749" width="15.33203125" style="27" customWidth="1"/>
    <col min="9750" max="9750" width="15.21875" style="27" customWidth="1"/>
    <col min="9751" max="9751" width="21.44140625" style="27" customWidth="1"/>
    <col min="9752" max="9767" width="9.6640625" style="27"/>
    <col min="9768" max="9769" width="13.44140625" style="27" customWidth="1"/>
    <col min="9770" max="9770" width="9.6640625" style="27"/>
    <col min="9771" max="9771" width="13.88671875" style="27" customWidth="1"/>
    <col min="9772" max="9772" width="10.6640625" style="27" customWidth="1"/>
    <col min="9773" max="9773" width="17.33203125" style="27" customWidth="1"/>
    <col min="9774" max="9775" width="12.6640625" style="27" customWidth="1"/>
    <col min="9776" max="9776" width="11.21875" style="27" customWidth="1"/>
    <col min="9777" max="9777" width="18.33203125" style="27" customWidth="1"/>
    <col min="9778" max="9778" width="12.88671875" style="27" customWidth="1"/>
    <col min="9779" max="9780" width="13.21875" style="27" customWidth="1"/>
    <col min="9781" max="9781" width="10.88671875" style="27" customWidth="1"/>
    <col min="9782" max="9782" width="11.109375" style="27" customWidth="1"/>
    <col min="9783" max="9783" width="15.21875" style="27" customWidth="1"/>
    <col min="9784" max="9784" width="9.6640625" style="27"/>
    <col min="9785" max="9785" width="11" style="27" customWidth="1"/>
    <col min="9786" max="9786" width="10.77734375" style="27" customWidth="1"/>
    <col min="9787" max="9787" width="11.44140625" style="27" customWidth="1"/>
    <col min="9788" max="9788" width="4" style="27" customWidth="1"/>
    <col min="9789" max="9979" width="9.6640625" style="27"/>
    <col min="9980" max="9980" width="6.44140625" style="27" customWidth="1"/>
    <col min="9981" max="9981" width="13.88671875" style="27" customWidth="1"/>
    <col min="9982" max="9982" width="14.33203125" style="27" customWidth="1"/>
    <col min="9983" max="9999" width="9.6640625" style="27"/>
    <col min="10000" max="10000" width="12" style="27" customWidth="1"/>
    <col min="10001" max="10001" width="12.77734375" style="27" customWidth="1"/>
    <col min="10002" max="10002" width="11.109375" style="27" customWidth="1"/>
    <col min="10003" max="10003" width="12" style="27" customWidth="1"/>
    <col min="10004" max="10004" width="9.6640625" style="27"/>
    <col min="10005" max="10005" width="15.33203125" style="27" customWidth="1"/>
    <col min="10006" max="10006" width="15.21875" style="27" customWidth="1"/>
    <col min="10007" max="10007" width="21.44140625" style="27" customWidth="1"/>
    <col min="10008" max="10023" width="9.6640625" style="27"/>
    <col min="10024" max="10025" width="13.44140625" style="27" customWidth="1"/>
    <col min="10026" max="10026" width="9.6640625" style="27"/>
    <col min="10027" max="10027" width="13.88671875" style="27" customWidth="1"/>
    <col min="10028" max="10028" width="10.6640625" style="27" customWidth="1"/>
    <col min="10029" max="10029" width="17.33203125" style="27" customWidth="1"/>
    <col min="10030" max="10031" width="12.6640625" style="27" customWidth="1"/>
    <col min="10032" max="10032" width="11.21875" style="27" customWidth="1"/>
    <col min="10033" max="10033" width="18.33203125" style="27" customWidth="1"/>
    <col min="10034" max="10034" width="12.88671875" style="27" customWidth="1"/>
    <col min="10035" max="10036" width="13.21875" style="27" customWidth="1"/>
    <col min="10037" max="10037" width="10.88671875" style="27" customWidth="1"/>
    <col min="10038" max="10038" width="11.109375" style="27" customWidth="1"/>
    <col min="10039" max="10039" width="15.21875" style="27" customWidth="1"/>
    <col min="10040" max="10040" width="9.6640625" style="27"/>
    <col min="10041" max="10041" width="11" style="27" customWidth="1"/>
    <col min="10042" max="10042" width="10.77734375" style="27" customWidth="1"/>
    <col min="10043" max="10043" width="11.44140625" style="27" customWidth="1"/>
    <col min="10044" max="10044" width="4" style="27" customWidth="1"/>
    <col min="10045" max="10235" width="9.6640625" style="27"/>
    <col min="10236" max="10236" width="6.44140625" style="27" customWidth="1"/>
    <col min="10237" max="10237" width="13.88671875" style="27" customWidth="1"/>
    <col min="10238" max="10238" width="14.33203125" style="27" customWidth="1"/>
    <col min="10239" max="10255" width="9.6640625" style="27"/>
    <col min="10256" max="10256" width="12" style="27" customWidth="1"/>
    <col min="10257" max="10257" width="12.77734375" style="27" customWidth="1"/>
    <col min="10258" max="10258" width="11.109375" style="27" customWidth="1"/>
    <col min="10259" max="10259" width="12" style="27" customWidth="1"/>
    <col min="10260" max="10260" width="9.6640625" style="27"/>
    <col min="10261" max="10261" width="15.33203125" style="27" customWidth="1"/>
    <col min="10262" max="10262" width="15.21875" style="27" customWidth="1"/>
    <col min="10263" max="10263" width="21.44140625" style="27" customWidth="1"/>
    <col min="10264" max="10279" width="9.6640625" style="27"/>
    <col min="10280" max="10281" width="13.44140625" style="27" customWidth="1"/>
    <col min="10282" max="10282" width="9.6640625" style="27"/>
    <col min="10283" max="10283" width="13.88671875" style="27" customWidth="1"/>
    <col min="10284" max="10284" width="10.6640625" style="27" customWidth="1"/>
    <col min="10285" max="10285" width="17.33203125" style="27" customWidth="1"/>
    <col min="10286" max="10287" width="12.6640625" style="27" customWidth="1"/>
    <col min="10288" max="10288" width="11.21875" style="27" customWidth="1"/>
    <col min="10289" max="10289" width="18.33203125" style="27" customWidth="1"/>
    <col min="10290" max="10290" width="12.88671875" style="27" customWidth="1"/>
    <col min="10291" max="10292" width="13.21875" style="27" customWidth="1"/>
    <col min="10293" max="10293" width="10.88671875" style="27" customWidth="1"/>
    <col min="10294" max="10294" width="11.109375" style="27" customWidth="1"/>
    <col min="10295" max="10295" width="15.21875" style="27" customWidth="1"/>
    <col min="10296" max="10296" width="9.6640625" style="27"/>
    <col min="10297" max="10297" width="11" style="27" customWidth="1"/>
    <col min="10298" max="10298" width="10.77734375" style="27" customWidth="1"/>
    <col min="10299" max="10299" width="11.44140625" style="27" customWidth="1"/>
    <col min="10300" max="10300" width="4" style="27" customWidth="1"/>
    <col min="10301" max="10491" width="9.6640625" style="27"/>
    <col min="10492" max="10492" width="6.44140625" style="27" customWidth="1"/>
    <col min="10493" max="10493" width="13.88671875" style="27" customWidth="1"/>
    <col min="10494" max="10494" width="14.33203125" style="27" customWidth="1"/>
    <col min="10495" max="10511" width="9.6640625" style="27"/>
    <col min="10512" max="10512" width="12" style="27" customWidth="1"/>
    <col min="10513" max="10513" width="12.77734375" style="27" customWidth="1"/>
    <col min="10514" max="10514" width="11.109375" style="27" customWidth="1"/>
    <col min="10515" max="10515" width="12" style="27" customWidth="1"/>
    <col min="10516" max="10516" width="9.6640625" style="27"/>
    <col min="10517" max="10517" width="15.33203125" style="27" customWidth="1"/>
    <col min="10518" max="10518" width="15.21875" style="27" customWidth="1"/>
    <col min="10519" max="10519" width="21.44140625" style="27" customWidth="1"/>
    <col min="10520" max="10535" width="9.6640625" style="27"/>
    <col min="10536" max="10537" width="13.44140625" style="27" customWidth="1"/>
    <col min="10538" max="10538" width="9.6640625" style="27"/>
    <col min="10539" max="10539" width="13.88671875" style="27" customWidth="1"/>
    <col min="10540" max="10540" width="10.6640625" style="27" customWidth="1"/>
    <col min="10541" max="10541" width="17.33203125" style="27" customWidth="1"/>
    <col min="10542" max="10543" width="12.6640625" style="27" customWidth="1"/>
    <col min="10544" max="10544" width="11.21875" style="27" customWidth="1"/>
    <col min="10545" max="10545" width="18.33203125" style="27" customWidth="1"/>
    <col min="10546" max="10546" width="12.88671875" style="27" customWidth="1"/>
    <col min="10547" max="10548" width="13.21875" style="27" customWidth="1"/>
    <col min="10549" max="10549" width="10.88671875" style="27" customWidth="1"/>
    <col min="10550" max="10550" width="11.109375" style="27" customWidth="1"/>
    <col min="10551" max="10551" width="15.21875" style="27" customWidth="1"/>
    <col min="10552" max="10552" width="9.6640625" style="27"/>
    <col min="10553" max="10553" width="11" style="27" customWidth="1"/>
    <col min="10554" max="10554" width="10.77734375" style="27" customWidth="1"/>
    <col min="10555" max="10555" width="11.44140625" style="27" customWidth="1"/>
    <col min="10556" max="10556" width="4" style="27" customWidth="1"/>
    <col min="10557" max="10747" width="9.6640625" style="27"/>
    <col min="10748" max="10748" width="6.44140625" style="27" customWidth="1"/>
    <col min="10749" max="10749" width="13.88671875" style="27" customWidth="1"/>
    <col min="10750" max="10750" width="14.33203125" style="27" customWidth="1"/>
    <col min="10751" max="10767" width="9.6640625" style="27"/>
    <col min="10768" max="10768" width="12" style="27" customWidth="1"/>
    <col min="10769" max="10769" width="12.77734375" style="27" customWidth="1"/>
    <col min="10770" max="10770" width="11.109375" style="27" customWidth="1"/>
    <col min="10771" max="10771" width="12" style="27" customWidth="1"/>
    <col min="10772" max="10772" width="9.6640625" style="27"/>
    <col min="10773" max="10773" width="15.33203125" style="27" customWidth="1"/>
    <col min="10774" max="10774" width="15.21875" style="27" customWidth="1"/>
    <col min="10775" max="10775" width="21.44140625" style="27" customWidth="1"/>
    <col min="10776" max="10791" width="9.6640625" style="27"/>
    <col min="10792" max="10793" width="13.44140625" style="27" customWidth="1"/>
    <col min="10794" max="10794" width="9.6640625" style="27"/>
    <col min="10795" max="10795" width="13.88671875" style="27" customWidth="1"/>
    <col min="10796" max="10796" width="10.6640625" style="27" customWidth="1"/>
    <col min="10797" max="10797" width="17.33203125" style="27" customWidth="1"/>
    <col min="10798" max="10799" width="12.6640625" style="27" customWidth="1"/>
    <col min="10800" max="10800" width="11.21875" style="27" customWidth="1"/>
    <col min="10801" max="10801" width="18.33203125" style="27" customWidth="1"/>
    <col min="10802" max="10802" width="12.88671875" style="27" customWidth="1"/>
    <col min="10803" max="10804" width="13.21875" style="27" customWidth="1"/>
    <col min="10805" max="10805" width="10.88671875" style="27" customWidth="1"/>
    <col min="10806" max="10806" width="11.109375" style="27" customWidth="1"/>
    <col min="10807" max="10807" width="15.21875" style="27" customWidth="1"/>
    <col min="10808" max="10808" width="9.6640625" style="27"/>
    <col min="10809" max="10809" width="11" style="27" customWidth="1"/>
    <col min="10810" max="10810" width="10.77734375" style="27" customWidth="1"/>
    <col min="10811" max="10811" width="11.44140625" style="27" customWidth="1"/>
    <col min="10812" max="10812" width="4" style="27" customWidth="1"/>
    <col min="10813" max="11003" width="9.6640625" style="27"/>
    <col min="11004" max="11004" width="6.44140625" style="27" customWidth="1"/>
    <col min="11005" max="11005" width="13.88671875" style="27" customWidth="1"/>
    <col min="11006" max="11006" width="14.33203125" style="27" customWidth="1"/>
    <col min="11007" max="11023" width="9.6640625" style="27"/>
    <col min="11024" max="11024" width="12" style="27" customWidth="1"/>
    <col min="11025" max="11025" width="12.77734375" style="27" customWidth="1"/>
    <col min="11026" max="11026" width="11.109375" style="27" customWidth="1"/>
    <col min="11027" max="11027" width="12" style="27" customWidth="1"/>
    <col min="11028" max="11028" width="9.6640625" style="27"/>
    <col min="11029" max="11029" width="15.33203125" style="27" customWidth="1"/>
    <col min="11030" max="11030" width="15.21875" style="27" customWidth="1"/>
    <col min="11031" max="11031" width="21.44140625" style="27" customWidth="1"/>
    <col min="11032" max="11047" width="9.6640625" style="27"/>
    <col min="11048" max="11049" width="13.44140625" style="27" customWidth="1"/>
    <col min="11050" max="11050" width="9.6640625" style="27"/>
    <col min="11051" max="11051" width="13.88671875" style="27" customWidth="1"/>
    <col min="11052" max="11052" width="10.6640625" style="27" customWidth="1"/>
    <col min="11053" max="11053" width="17.33203125" style="27" customWidth="1"/>
    <col min="11054" max="11055" width="12.6640625" style="27" customWidth="1"/>
    <col min="11056" max="11056" width="11.21875" style="27" customWidth="1"/>
    <col min="11057" max="11057" width="18.33203125" style="27" customWidth="1"/>
    <col min="11058" max="11058" width="12.88671875" style="27" customWidth="1"/>
    <col min="11059" max="11060" width="13.21875" style="27" customWidth="1"/>
    <col min="11061" max="11061" width="10.88671875" style="27" customWidth="1"/>
    <col min="11062" max="11062" width="11.109375" style="27" customWidth="1"/>
    <col min="11063" max="11063" width="15.21875" style="27" customWidth="1"/>
    <col min="11064" max="11064" width="9.6640625" style="27"/>
    <col min="11065" max="11065" width="11" style="27" customWidth="1"/>
    <col min="11066" max="11066" width="10.77734375" style="27" customWidth="1"/>
    <col min="11067" max="11067" width="11.44140625" style="27" customWidth="1"/>
    <col min="11068" max="11068" width="4" style="27" customWidth="1"/>
    <col min="11069" max="11259" width="9.6640625" style="27"/>
    <col min="11260" max="11260" width="6.44140625" style="27" customWidth="1"/>
    <col min="11261" max="11261" width="13.88671875" style="27" customWidth="1"/>
    <col min="11262" max="11262" width="14.33203125" style="27" customWidth="1"/>
    <col min="11263" max="11279" width="9.6640625" style="27"/>
    <col min="11280" max="11280" width="12" style="27" customWidth="1"/>
    <col min="11281" max="11281" width="12.77734375" style="27" customWidth="1"/>
    <col min="11282" max="11282" width="11.109375" style="27" customWidth="1"/>
    <col min="11283" max="11283" width="12" style="27" customWidth="1"/>
    <col min="11284" max="11284" width="9.6640625" style="27"/>
    <col min="11285" max="11285" width="15.33203125" style="27" customWidth="1"/>
    <col min="11286" max="11286" width="15.21875" style="27" customWidth="1"/>
    <col min="11287" max="11287" width="21.44140625" style="27" customWidth="1"/>
    <col min="11288" max="11303" width="9.6640625" style="27"/>
    <col min="11304" max="11305" width="13.44140625" style="27" customWidth="1"/>
    <col min="11306" max="11306" width="9.6640625" style="27"/>
    <col min="11307" max="11307" width="13.88671875" style="27" customWidth="1"/>
    <col min="11308" max="11308" width="10.6640625" style="27" customWidth="1"/>
    <col min="11309" max="11309" width="17.33203125" style="27" customWidth="1"/>
    <col min="11310" max="11311" width="12.6640625" style="27" customWidth="1"/>
    <col min="11312" max="11312" width="11.21875" style="27" customWidth="1"/>
    <col min="11313" max="11313" width="18.33203125" style="27" customWidth="1"/>
    <col min="11314" max="11314" width="12.88671875" style="27" customWidth="1"/>
    <col min="11315" max="11316" width="13.21875" style="27" customWidth="1"/>
    <col min="11317" max="11317" width="10.88671875" style="27" customWidth="1"/>
    <col min="11318" max="11318" width="11.109375" style="27" customWidth="1"/>
    <col min="11319" max="11319" width="15.21875" style="27" customWidth="1"/>
    <col min="11320" max="11320" width="9.6640625" style="27"/>
    <col min="11321" max="11321" width="11" style="27" customWidth="1"/>
    <col min="11322" max="11322" width="10.77734375" style="27" customWidth="1"/>
    <col min="11323" max="11323" width="11.44140625" style="27" customWidth="1"/>
    <col min="11324" max="11324" width="4" style="27" customWidth="1"/>
    <col min="11325" max="11515" width="9.6640625" style="27"/>
    <col min="11516" max="11516" width="6.44140625" style="27" customWidth="1"/>
    <col min="11517" max="11517" width="13.88671875" style="27" customWidth="1"/>
    <col min="11518" max="11518" width="14.33203125" style="27" customWidth="1"/>
    <col min="11519" max="11535" width="9.6640625" style="27"/>
    <col min="11536" max="11536" width="12" style="27" customWidth="1"/>
    <col min="11537" max="11537" width="12.77734375" style="27" customWidth="1"/>
    <col min="11538" max="11538" width="11.109375" style="27" customWidth="1"/>
    <col min="11539" max="11539" width="12" style="27" customWidth="1"/>
    <col min="11540" max="11540" width="9.6640625" style="27"/>
    <col min="11541" max="11541" width="15.33203125" style="27" customWidth="1"/>
    <col min="11542" max="11542" width="15.21875" style="27" customWidth="1"/>
    <col min="11543" max="11543" width="21.44140625" style="27" customWidth="1"/>
    <col min="11544" max="11559" width="9.6640625" style="27"/>
    <col min="11560" max="11561" width="13.44140625" style="27" customWidth="1"/>
    <col min="11562" max="11562" width="9.6640625" style="27"/>
    <col min="11563" max="11563" width="13.88671875" style="27" customWidth="1"/>
    <col min="11564" max="11564" width="10.6640625" style="27" customWidth="1"/>
    <col min="11565" max="11565" width="17.33203125" style="27" customWidth="1"/>
    <col min="11566" max="11567" width="12.6640625" style="27" customWidth="1"/>
    <col min="11568" max="11568" width="11.21875" style="27" customWidth="1"/>
    <col min="11569" max="11569" width="18.33203125" style="27" customWidth="1"/>
    <col min="11570" max="11570" width="12.88671875" style="27" customWidth="1"/>
    <col min="11571" max="11572" width="13.21875" style="27" customWidth="1"/>
    <col min="11573" max="11573" width="10.88671875" style="27" customWidth="1"/>
    <col min="11574" max="11574" width="11.109375" style="27" customWidth="1"/>
    <col min="11575" max="11575" width="15.21875" style="27" customWidth="1"/>
    <col min="11576" max="11576" width="9.6640625" style="27"/>
    <col min="11577" max="11577" width="11" style="27" customWidth="1"/>
    <col min="11578" max="11578" width="10.77734375" style="27" customWidth="1"/>
    <col min="11579" max="11579" width="11.44140625" style="27" customWidth="1"/>
    <col min="11580" max="11580" width="4" style="27" customWidth="1"/>
    <col min="11581" max="11771" width="9.6640625" style="27"/>
    <col min="11772" max="11772" width="6.44140625" style="27" customWidth="1"/>
    <col min="11773" max="11773" width="13.88671875" style="27" customWidth="1"/>
    <col min="11774" max="11774" width="14.33203125" style="27" customWidth="1"/>
    <col min="11775" max="11791" width="9.6640625" style="27"/>
    <col min="11792" max="11792" width="12" style="27" customWidth="1"/>
    <col min="11793" max="11793" width="12.77734375" style="27" customWidth="1"/>
    <col min="11794" max="11794" width="11.109375" style="27" customWidth="1"/>
    <col min="11795" max="11795" width="12" style="27" customWidth="1"/>
    <col min="11796" max="11796" width="9.6640625" style="27"/>
    <col min="11797" max="11797" width="15.33203125" style="27" customWidth="1"/>
    <col min="11798" max="11798" width="15.21875" style="27" customWidth="1"/>
    <col min="11799" max="11799" width="21.44140625" style="27" customWidth="1"/>
    <col min="11800" max="11815" width="9.6640625" style="27"/>
    <col min="11816" max="11817" width="13.44140625" style="27" customWidth="1"/>
    <col min="11818" max="11818" width="9.6640625" style="27"/>
    <col min="11819" max="11819" width="13.88671875" style="27" customWidth="1"/>
    <col min="11820" max="11820" width="10.6640625" style="27" customWidth="1"/>
    <col min="11821" max="11821" width="17.33203125" style="27" customWidth="1"/>
    <col min="11822" max="11823" width="12.6640625" style="27" customWidth="1"/>
    <col min="11824" max="11824" width="11.21875" style="27" customWidth="1"/>
    <col min="11825" max="11825" width="18.33203125" style="27" customWidth="1"/>
    <col min="11826" max="11826" width="12.88671875" style="27" customWidth="1"/>
    <col min="11827" max="11828" width="13.21875" style="27" customWidth="1"/>
    <col min="11829" max="11829" width="10.88671875" style="27" customWidth="1"/>
    <col min="11830" max="11830" width="11.109375" style="27" customWidth="1"/>
    <col min="11831" max="11831" width="15.21875" style="27" customWidth="1"/>
    <col min="11832" max="11832" width="9.6640625" style="27"/>
    <col min="11833" max="11833" width="11" style="27" customWidth="1"/>
    <col min="11834" max="11834" width="10.77734375" style="27" customWidth="1"/>
    <col min="11835" max="11835" width="11.44140625" style="27" customWidth="1"/>
    <col min="11836" max="11836" width="4" style="27" customWidth="1"/>
    <col min="11837" max="12027" width="9.6640625" style="27"/>
    <col min="12028" max="12028" width="6.44140625" style="27" customWidth="1"/>
    <col min="12029" max="12029" width="13.88671875" style="27" customWidth="1"/>
    <col min="12030" max="12030" width="14.33203125" style="27" customWidth="1"/>
    <col min="12031" max="12047" width="9.6640625" style="27"/>
    <col min="12048" max="12048" width="12" style="27" customWidth="1"/>
    <col min="12049" max="12049" width="12.77734375" style="27" customWidth="1"/>
    <col min="12050" max="12050" width="11.109375" style="27" customWidth="1"/>
    <col min="12051" max="12051" width="12" style="27" customWidth="1"/>
    <col min="12052" max="12052" width="9.6640625" style="27"/>
    <col min="12053" max="12053" width="15.33203125" style="27" customWidth="1"/>
    <col min="12054" max="12054" width="15.21875" style="27" customWidth="1"/>
    <col min="12055" max="12055" width="21.44140625" style="27" customWidth="1"/>
    <col min="12056" max="12071" width="9.6640625" style="27"/>
    <col min="12072" max="12073" width="13.44140625" style="27" customWidth="1"/>
    <col min="12074" max="12074" width="9.6640625" style="27"/>
    <col min="12075" max="12075" width="13.88671875" style="27" customWidth="1"/>
    <col min="12076" max="12076" width="10.6640625" style="27" customWidth="1"/>
    <col min="12077" max="12077" width="17.33203125" style="27" customWidth="1"/>
    <col min="12078" max="12079" width="12.6640625" style="27" customWidth="1"/>
    <col min="12080" max="12080" width="11.21875" style="27" customWidth="1"/>
    <col min="12081" max="12081" width="18.33203125" style="27" customWidth="1"/>
    <col min="12082" max="12082" width="12.88671875" style="27" customWidth="1"/>
    <col min="12083" max="12084" width="13.21875" style="27" customWidth="1"/>
    <col min="12085" max="12085" width="10.88671875" style="27" customWidth="1"/>
    <col min="12086" max="12086" width="11.109375" style="27" customWidth="1"/>
    <col min="12087" max="12087" width="15.21875" style="27" customWidth="1"/>
    <col min="12088" max="12088" width="9.6640625" style="27"/>
    <col min="12089" max="12089" width="11" style="27" customWidth="1"/>
    <col min="12090" max="12090" width="10.77734375" style="27" customWidth="1"/>
    <col min="12091" max="12091" width="11.44140625" style="27" customWidth="1"/>
    <col min="12092" max="12092" width="4" style="27" customWidth="1"/>
    <col min="12093" max="12283" width="9.6640625" style="27"/>
    <col min="12284" max="12284" width="6.44140625" style="27" customWidth="1"/>
    <col min="12285" max="12285" width="13.88671875" style="27" customWidth="1"/>
    <col min="12286" max="12286" width="14.33203125" style="27" customWidth="1"/>
    <col min="12287" max="12303" width="9.6640625" style="27"/>
    <col min="12304" max="12304" width="12" style="27" customWidth="1"/>
    <col min="12305" max="12305" width="12.77734375" style="27" customWidth="1"/>
    <col min="12306" max="12306" width="11.109375" style="27" customWidth="1"/>
    <col min="12307" max="12307" width="12" style="27" customWidth="1"/>
    <col min="12308" max="12308" width="9.6640625" style="27"/>
    <col min="12309" max="12309" width="15.33203125" style="27" customWidth="1"/>
    <col min="12310" max="12310" width="15.21875" style="27" customWidth="1"/>
    <col min="12311" max="12311" width="21.44140625" style="27" customWidth="1"/>
    <col min="12312" max="12327" width="9.6640625" style="27"/>
    <col min="12328" max="12329" width="13.44140625" style="27" customWidth="1"/>
    <col min="12330" max="12330" width="9.6640625" style="27"/>
    <col min="12331" max="12331" width="13.88671875" style="27" customWidth="1"/>
    <col min="12332" max="12332" width="10.6640625" style="27" customWidth="1"/>
    <col min="12333" max="12333" width="17.33203125" style="27" customWidth="1"/>
    <col min="12334" max="12335" width="12.6640625" style="27" customWidth="1"/>
    <col min="12336" max="12336" width="11.21875" style="27" customWidth="1"/>
    <col min="12337" max="12337" width="18.33203125" style="27" customWidth="1"/>
    <col min="12338" max="12338" width="12.88671875" style="27" customWidth="1"/>
    <col min="12339" max="12340" width="13.21875" style="27" customWidth="1"/>
    <col min="12341" max="12341" width="10.88671875" style="27" customWidth="1"/>
    <col min="12342" max="12342" width="11.109375" style="27" customWidth="1"/>
    <col min="12343" max="12343" width="15.21875" style="27" customWidth="1"/>
    <col min="12344" max="12344" width="9.6640625" style="27"/>
    <col min="12345" max="12345" width="11" style="27" customWidth="1"/>
    <col min="12346" max="12346" width="10.77734375" style="27" customWidth="1"/>
    <col min="12347" max="12347" width="11.44140625" style="27" customWidth="1"/>
    <col min="12348" max="12348" width="4" style="27" customWidth="1"/>
    <col min="12349" max="12539" width="9.6640625" style="27"/>
    <col min="12540" max="12540" width="6.44140625" style="27" customWidth="1"/>
    <col min="12541" max="12541" width="13.88671875" style="27" customWidth="1"/>
    <col min="12542" max="12542" width="14.33203125" style="27" customWidth="1"/>
    <col min="12543" max="12559" width="9.6640625" style="27"/>
    <col min="12560" max="12560" width="12" style="27" customWidth="1"/>
    <col min="12561" max="12561" width="12.77734375" style="27" customWidth="1"/>
    <col min="12562" max="12562" width="11.109375" style="27" customWidth="1"/>
    <col min="12563" max="12563" width="12" style="27" customWidth="1"/>
    <col min="12564" max="12564" width="9.6640625" style="27"/>
    <col min="12565" max="12565" width="15.33203125" style="27" customWidth="1"/>
    <col min="12566" max="12566" width="15.21875" style="27" customWidth="1"/>
    <col min="12567" max="12567" width="21.44140625" style="27" customWidth="1"/>
    <col min="12568" max="12583" width="9.6640625" style="27"/>
    <col min="12584" max="12585" width="13.44140625" style="27" customWidth="1"/>
    <col min="12586" max="12586" width="9.6640625" style="27"/>
    <col min="12587" max="12587" width="13.88671875" style="27" customWidth="1"/>
    <col min="12588" max="12588" width="10.6640625" style="27" customWidth="1"/>
    <col min="12589" max="12589" width="17.33203125" style="27" customWidth="1"/>
    <col min="12590" max="12591" width="12.6640625" style="27" customWidth="1"/>
    <col min="12592" max="12592" width="11.21875" style="27" customWidth="1"/>
    <col min="12593" max="12593" width="18.33203125" style="27" customWidth="1"/>
    <col min="12594" max="12594" width="12.88671875" style="27" customWidth="1"/>
    <col min="12595" max="12596" width="13.21875" style="27" customWidth="1"/>
    <col min="12597" max="12597" width="10.88671875" style="27" customWidth="1"/>
    <col min="12598" max="12598" width="11.109375" style="27" customWidth="1"/>
    <col min="12599" max="12599" width="15.21875" style="27" customWidth="1"/>
    <col min="12600" max="12600" width="9.6640625" style="27"/>
    <col min="12601" max="12601" width="11" style="27" customWidth="1"/>
    <col min="12602" max="12602" width="10.77734375" style="27" customWidth="1"/>
    <col min="12603" max="12603" width="11.44140625" style="27" customWidth="1"/>
    <col min="12604" max="12604" width="4" style="27" customWidth="1"/>
    <col min="12605" max="12795" width="9.6640625" style="27"/>
    <col min="12796" max="12796" width="6.44140625" style="27" customWidth="1"/>
    <col min="12797" max="12797" width="13.88671875" style="27" customWidth="1"/>
    <col min="12798" max="12798" width="14.33203125" style="27" customWidth="1"/>
    <col min="12799" max="12815" width="9.6640625" style="27"/>
    <col min="12816" max="12816" width="12" style="27" customWidth="1"/>
    <col min="12817" max="12817" width="12.77734375" style="27" customWidth="1"/>
    <col min="12818" max="12818" width="11.109375" style="27" customWidth="1"/>
    <col min="12819" max="12819" width="12" style="27" customWidth="1"/>
    <col min="12820" max="12820" width="9.6640625" style="27"/>
    <col min="12821" max="12821" width="15.33203125" style="27" customWidth="1"/>
    <col min="12822" max="12822" width="15.21875" style="27" customWidth="1"/>
    <col min="12823" max="12823" width="21.44140625" style="27" customWidth="1"/>
    <col min="12824" max="12839" width="9.6640625" style="27"/>
    <col min="12840" max="12841" width="13.44140625" style="27" customWidth="1"/>
    <col min="12842" max="12842" width="9.6640625" style="27"/>
    <col min="12843" max="12843" width="13.88671875" style="27" customWidth="1"/>
    <col min="12844" max="12844" width="10.6640625" style="27" customWidth="1"/>
    <col min="12845" max="12845" width="17.33203125" style="27" customWidth="1"/>
    <col min="12846" max="12847" width="12.6640625" style="27" customWidth="1"/>
    <col min="12848" max="12848" width="11.21875" style="27" customWidth="1"/>
    <col min="12849" max="12849" width="18.33203125" style="27" customWidth="1"/>
    <col min="12850" max="12850" width="12.88671875" style="27" customWidth="1"/>
    <col min="12851" max="12852" width="13.21875" style="27" customWidth="1"/>
    <col min="12853" max="12853" width="10.88671875" style="27" customWidth="1"/>
    <col min="12854" max="12854" width="11.109375" style="27" customWidth="1"/>
    <col min="12855" max="12855" width="15.21875" style="27" customWidth="1"/>
    <col min="12856" max="12856" width="9.6640625" style="27"/>
    <col min="12857" max="12857" width="11" style="27" customWidth="1"/>
    <col min="12858" max="12858" width="10.77734375" style="27" customWidth="1"/>
    <col min="12859" max="12859" width="11.44140625" style="27" customWidth="1"/>
    <col min="12860" max="12860" width="4" style="27" customWidth="1"/>
    <col min="12861" max="13051" width="9.6640625" style="27"/>
    <col min="13052" max="13052" width="6.44140625" style="27" customWidth="1"/>
    <col min="13053" max="13053" width="13.88671875" style="27" customWidth="1"/>
    <col min="13054" max="13054" width="14.33203125" style="27" customWidth="1"/>
    <col min="13055" max="13071" width="9.6640625" style="27"/>
    <col min="13072" max="13072" width="12" style="27" customWidth="1"/>
    <col min="13073" max="13073" width="12.77734375" style="27" customWidth="1"/>
    <col min="13074" max="13074" width="11.109375" style="27" customWidth="1"/>
    <col min="13075" max="13075" width="12" style="27" customWidth="1"/>
    <col min="13076" max="13076" width="9.6640625" style="27"/>
    <col min="13077" max="13077" width="15.33203125" style="27" customWidth="1"/>
    <col min="13078" max="13078" width="15.21875" style="27" customWidth="1"/>
    <col min="13079" max="13079" width="21.44140625" style="27" customWidth="1"/>
    <col min="13080" max="13095" width="9.6640625" style="27"/>
    <col min="13096" max="13097" width="13.44140625" style="27" customWidth="1"/>
    <col min="13098" max="13098" width="9.6640625" style="27"/>
    <col min="13099" max="13099" width="13.88671875" style="27" customWidth="1"/>
    <col min="13100" max="13100" width="10.6640625" style="27" customWidth="1"/>
    <col min="13101" max="13101" width="17.33203125" style="27" customWidth="1"/>
    <col min="13102" max="13103" width="12.6640625" style="27" customWidth="1"/>
    <col min="13104" max="13104" width="11.21875" style="27" customWidth="1"/>
    <col min="13105" max="13105" width="18.33203125" style="27" customWidth="1"/>
    <col min="13106" max="13106" width="12.88671875" style="27" customWidth="1"/>
    <col min="13107" max="13108" width="13.21875" style="27" customWidth="1"/>
    <col min="13109" max="13109" width="10.88671875" style="27" customWidth="1"/>
    <col min="13110" max="13110" width="11.109375" style="27" customWidth="1"/>
    <col min="13111" max="13111" width="15.21875" style="27" customWidth="1"/>
    <col min="13112" max="13112" width="9.6640625" style="27"/>
    <col min="13113" max="13113" width="11" style="27" customWidth="1"/>
    <col min="13114" max="13114" width="10.77734375" style="27" customWidth="1"/>
    <col min="13115" max="13115" width="11.44140625" style="27" customWidth="1"/>
    <col min="13116" max="13116" width="4" style="27" customWidth="1"/>
    <col min="13117" max="13307" width="9.6640625" style="27"/>
    <col min="13308" max="13308" width="6.44140625" style="27" customWidth="1"/>
    <col min="13309" max="13309" width="13.88671875" style="27" customWidth="1"/>
    <col min="13310" max="13310" width="14.33203125" style="27" customWidth="1"/>
    <col min="13311" max="13327" width="9.6640625" style="27"/>
    <col min="13328" max="13328" width="12" style="27" customWidth="1"/>
    <col min="13329" max="13329" width="12.77734375" style="27" customWidth="1"/>
    <col min="13330" max="13330" width="11.109375" style="27" customWidth="1"/>
    <col min="13331" max="13331" width="12" style="27" customWidth="1"/>
    <col min="13332" max="13332" width="9.6640625" style="27"/>
    <col min="13333" max="13333" width="15.33203125" style="27" customWidth="1"/>
    <col min="13334" max="13334" width="15.21875" style="27" customWidth="1"/>
    <col min="13335" max="13335" width="21.44140625" style="27" customWidth="1"/>
    <col min="13336" max="13351" width="9.6640625" style="27"/>
    <col min="13352" max="13353" width="13.44140625" style="27" customWidth="1"/>
    <col min="13354" max="13354" width="9.6640625" style="27"/>
    <col min="13355" max="13355" width="13.88671875" style="27" customWidth="1"/>
    <col min="13356" max="13356" width="10.6640625" style="27" customWidth="1"/>
    <col min="13357" max="13357" width="17.33203125" style="27" customWidth="1"/>
    <col min="13358" max="13359" width="12.6640625" style="27" customWidth="1"/>
    <col min="13360" max="13360" width="11.21875" style="27" customWidth="1"/>
    <col min="13361" max="13361" width="18.33203125" style="27" customWidth="1"/>
    <col min="13362" max="13362" width="12.88671875" style="27" customWidth="1"/>
    <col min="13363" max="13364" width="13.21875" style="27" customWidth="1"/>
    <col min="13365" max="13365" width="10.88671875" style="27" customWidth="1"/>
    <col min="13366" max="13366" width="11.109375" style="27" customWidth="1"/>
    <col min="13367" max="13367" width="15.21875" style="27" customWidth="1"/>
    <col min="13368" max="13368" width="9.6640625" style="27"/>
    <col min="13369" max="13369" width="11" style="27" customWidth="1"/>
    <col min="13370" max="13370" width="10.77734375" style="27" customWidth="1"/>
    <col min="13371" max="13371" width="11.44140625" style="27" customWidth="1"/>
    <col min="13372" max="13372" width="4" style="27" customWidth="1"/>
    <col min="13373" max="13563" width="9.6640625" style="27"/>
    <col min="13564" max="13564" width="6.44140625" style="27" customWidth="1"/>
    <col min="13565" max="13565" width="13.88671875" style="27" customWidth="1"/>
    <col min="13566" max="13566" width="14.33203125" style="27" customWidth="1"/>
    <col min="13567" max="13583" width="9.6640625" style="27"/>
    <col min="13584" max="13584" width="12" style="27" customWidth="1"/>
    <col min="13585" max="13585" width="12.77734375" style="27" customWidth="1"/>
    <col min="13586" max="13586" width="11.109375" style="27" customWidth="1"/>
    <col min="13587" max="13587" width="12" style="27" customWidth="1"/>
    <col min="13588" max="13588" width="9.6640625" style="27"/>
    <col min="13589" max="13589" width="15.33203125" style="27" customWidth="1"/>
    <col min="13590" max="13590" width="15.21875" style="27" customWidth="1"/>
    <col min="13591" max="13591" width="21.44140625" style="27" customWidth="1"/>
    <col min="13592" max="13607" width="9.6640625" style="27"/>
    <col min="13608" max="13609" width="13.44140625" style="27" customWidth="1"/>
    <col min="13610" max="13610" width="9.6640625" style="27"/>
    <col min="13611" max="13611" width="13.88671875" style="27" customWidth="1"/>
    <col min="13612" max="13612" width="10.6640625" style="27" customWidth="1"/>
    <col min="13613" max="13613" width="17.33203125" style="27" customWidth="1"/>
    <col min="13614" max="13615" width="12.6640625" style="27" customWidth="1"/>
    <col min="13616" max="13616" width="11.21875" style="27" customWidth="1"/>
    <col min="13617" max="13617" width="18.33203125" style="27" customWidth="1"/>
    <col min="13618" max="13618" width="12.88671875" style="27" customWidth="1"/>
    <col min="13619" max="13620" width="13.21875" style="27" customWidth="1"/>
    <col min="13621" max="13621" width="10.88671875" style="27" customWidth="1"/>
    <col min="13622" max="13622" width="11.109375" style="27" customWidth="1"/>
    <col min="13623" max="13623" width="15.21875" style="27" customWidth="1"/>
    <col min="13624" max="13624" width="9.6640625" style="27"/>
    <col min="13625" max="13625" width="11" style="27" customWidth="1"/>
    <col min="13626" max="13626" width="10.77734375" style="27" customWidth="1"/>
    <col min="13627" max="13627" width="11.44140625" style="27" customWidth="1"/>
    <col min="13628" max="13628" width="4" style="27" customWidth="1"/>
    <col min="13629" max="13819" width="9.6640625" style="27"/>
    <col min="13820" max="13820" width="6.44140625" style="27" customWidth="1"/>
    <col min="13821" max="13821" width="13.88671875" style="27" customWidth="1"/>
    <col min="13822" max="13822" width="14.33203125" style="27" customWidth="1"/>
    <col min="13823" max="13839" width="9.6640625" style="27"/>
    <col min="13840" max="13840" width="12" style="27" customWidth="1"/>
    <col min="13841" max="13841" width="12.77734375" style="27" customWidth="1"/>
    <col min="13842" max="13842" width="11.109375" style="27" customWidth="1"/>
    <col min="13843" max="13843" width="12" style="27" customWidth="1"/>
    <col min="13844" max="13844" width="9.6640625" style="27"/>
    <col min="13845" max="13845" width="15.33203125" style="27" customWidth="1"/>
    <col min="13846" max="13846" width="15.21875" style="27" customWidth="1"/>
    <col min="13847" max="13847" width="21.44140625" style="27" customWidth="1"/>
    <col min="13848" max="13863" width="9.6640625" style="27"/>
    <col min="13864" max="13865" width="13.44140625" style="27" customWidth="1"/>
    <col min="13866" max="13866" width="9.6640625" style="27"/>
    <col min="13867" max="13867" width="13.88671875" style="27" customWidth="1"/>
    <col min="13868" max="13868" width="10.6640625" style="27" customWidth="1"/>
    <col min="13869" max="13869" width="17.33203125" style="27" customWidth="1"/>
    <col min="13870" max="13871" width="12.6640625" style="27" customWidth="1"/>
    <col min="13872" max="13872" width="11.21875" style="27" customWidth="1"/>
    <col min="13873" max="13873" width="18.33203125" style="27" customWidth="1"/>
    <col min="13874" max="13874" width="12.88671875" style="27" customWidth="1"/>
    <col min="13875" max="13876" width="13.21875" style="27" customWidth="1"/>
    <col min="13877" max="13877" width="10.88671875" style="27" customWidth="1"/>
    <col min="13878" max="13878" width="11.109375" style="27" customWidth="1"/>
    <col min="13879" max="13879" width="15.21875" style="27" customWidth="1"/>
    <col min="13880" max="13880" width="9.6640625" style="27"/>
    <col min="13881" max="13881" width="11" style="27" customWidth="1"/>
    <col min="13882" max="13882" width="10.77734375" style="27" customWidth="1"/>
    <col min="13883" max="13883" width="11.44140625" style="27" customWidth="1"/>
    <col min="13884" max="13884" width="4" style="27" customWidth="1"/>
    <col min="13885" max="14075" width="9.6640625" style="27"/>
    <col min="14076" max="14076" width="6.44140625" style="27" customWidth="1"/>
    <col min="14077" max="14077" width="13.88671875" style="27" customWidth="1"/>
    <col min="14078" max="14078" width="14.33203125" style="27" customWidth="1"/>
    <col min="14079" max="14095" width="9.6640625" style="27"/>
    <col min="14096" max="14096" width="12" style="27" customWidth="1"/>
    <col min="14097" max="14097" width="12.77734375" style="27" customWidth="1"/>
    <col min="14098" max="14098" width="11.109375" style="27" customWidth="1"/>
    <col min="14099" max="14099" width="12" style="27" customWidth="1"/>
    <col min="14100" max="14100" width="9.6640625" style="27"/>
    <col min="14101" max="14101" width="15.33203125" style="27" customWidth="1"/>
    <col min="14102" max="14102" width="15.21875" style="27" customWidth="1"/>
    <col min="14103" max="14103" width="21.44140625" style="27" customWidth="1"/>
    <col min="14104" max="14119" width="9.6640625" style="27"/>
    <col min="14120" max="14121" width="13.44140625" style="27" customWidth="1"/>
    <col min="14122" max="14122" width="9.6640625" style="27"/>
    <col min="14123" max="14123" width="13.88671875" style="27" customWidth="1"/>
    <col min="14124" max="14124" width="10.6640625" style="27" customWidth="1"/>
    <col min="14125" max="14125" width="17.33203125" style="27" customWidth="1"/>
    <col min="14126" max="14127" width="12.6640625" style="27" customWidth="1"/>
    <col min="14128" max="14128" width="11.21875" style="27" customWidth="1"/>
    <col min="14129" max="14129" width="18.33203125" style="27" customWidth="1"/>
    <col min="14130" max="14130" width="12.88671875" style="27" customWidth="1"/>
    <col min="14131" max="14132" width="13.21875" style="27" customWidth="1"/>
    <col min="14133" max="14133" width="10.88671875" style="27" customWidth="1"/>
    <col min="14134" max="14134" width="11.109375" style="27" customWidth="1"/>
    <col min="14135" max="14135" width="15.21875" style="27" customWidth="1"/>
    <col min="14136" max="14136" width="9.6640625" style="27"/>
    <col min="14137" max="14137" width="11" style="27" customWidth="1"/>
    <col min="14138" max="14138" width="10.77734375" style="27" customWidth="1"/>
    <col min="14139" max="14139" width="11.44140625" style="27" customWidth="1"/>
    <col min="14140" max="14140" width="4" style="27" customWidth="1"/>
    <col min="14141" max="14331" width="9.6640625" style="27"/>
    <col min="14332" max="14332" width="6.44140625" style="27" customWidth="1"/>
    <col min="14333" max="14333" width="13.88671875" style="27" customWidth="1"/>
    <col min="14334" max="14334" width="14.33203125" style="27" customWidth="1"/>
    <col min="14335" max="14351" width="9.6640625" style="27"/>
    <col min="14352" max="14352" width="12" style="27" customWidth="1"/>
    <col min="14353" max="14353" width="12.77734375" style="27" customWidth="1"/>
    <col min="14354" max="14354" width="11.109375" style="27" customWidth="1"/>
    <col min="14355" max="14355" width="12" style="27" customWidth="1"/>
    <col min="14356" max="14356" width="9.6640625" style="27"/>
    <col min="14357" max="14357" width="15.33203125" style="27" customWidth="1"/>
    <col min="14358" max="14358" width="15.21875" style="27" customWidth="1"/>
    <col min="14359" max="14359" width="21.44140625" style="27" customWidth="1"/>
    <col min="14360" max="14375" width="9.6640625" style="27"/>
    <col min="14376" max="14377" width="13.44140625" style="27" customWidth="1"/>
    <col min="14378" max="14378" width="9.6640625" style="27"/>
    <col min="14379" max="14379" width="13.88671875" style="27" customWidth="1"/>
    <col min="14380" max="14380" width="10.6640625" style="27" customWidth="1"/>
    <col min="14381" max="14381" width="17.33203125" style="27" customWidth="1"/>
    <col min="14382" max="14383" width="12.6640625" style="27" customWidth="1"/>
    <col min="14384" max="14384" width="11.21875" style="27" customWidth="1"/>
    <col min="14385" max="14385" width="18.33203125" style="27" customWidth="1"/>
    <col min="14386" max="14386" width="12.88671875" style="27" customWidth="1"/>
    <col min="14387" max="14388" width="13.21875" style="27" customWidth="1"/>
    <col min="14389" max="14389" width="10.88671875" style="27" customWidth="1"/>
    <col min="14390" max="14390" width="11.109375" style="27" customWidth="1"/>
    <col min="14391" max="14391" width="15.21875" style="27" customWidth="1"/>
    <col min="14392" max="14392" width="9.6640625" style="27"/>
    <col min="14393" max="14393" width="11" style="27" customWidth="1"/>
    <col min="14394" max="14394" width="10.77734375" style="27" customWidth="1"/>
    <col min="14395" max="14395" width="11.44140625" style="27" customWidth="1"/>
    <col min="14396" max="14396" width="4" style="27" customWidth="1"/>
    <col min="14397" max="14587" width="9.6640625" style="27"/>
    <col min="14588" max="14588" width="6.44140625" style="27" customWidth="1"/>
    <col min="14589" max="14589" width="13.88671875" style="27" customWidth="1"/>
    <col min="14590" max="14590" width="14.33203125" style="27" customWidth="1"/>
    <col min="14591" max="14607" width="9.6640625" style="27"/>
    <col min="14608" max="14608" width="12" style="27" customWidth="1"/>
    <col min="14609" max="14609" width="12.77734375" style="27" customWidth="1"/>
    <col min="14610" max="14610" width="11.109375" style="27" customWidth="1"/>
    <col min="14611" max="14611" width="12" style="27" customWidth="1"/>
    <col min="14612" max="14612" width="9.6640625" style="27"/>
    <col min="14613" max="14613" width="15.33203125" style="27" customWidth="1"/>
    <col min="14614" max="14614" width="15.21875" style="27" customWidth="1"/>
    <col min="14615" max="14615" width="21.44140625" style="27" customWidth="1"/>
    <col min="14616" max="14631" width="9.6640625" style="27"/>
    <col min="14632" max="14633" width="13.44140625" style="27" customWidth="1"/>
    <col min="14634" max="14634" width="9.6640625" style="27"/>
    <col min="14635" max="14635" width="13.88671875" style="27" customWidth="1"/>
    <col min="14636" max="14636" width="10.6640625" style="27" customWidth="1"/>
    <col min="14637" max="14637" width="17.33203125" style="27" customWidth="1"/>
    <col min="14638" max="14639" width="12.6640625" style="27" customWidth="1"/>
    <col min="14640" max="14640" width="11.21875" style="27" customWidth="1"/>
    <col min="14641" max="14641" width="18.33203125" style="27" customWidth="1"/>
    <col min="14642" max="14642" width="12.88671875" style="27" customWidth="1"/>
    <col min="14643" max="14644" width="13.21875" style="27" customWidth="1"/>
    <col min="14645" max="14645" width="10.88671875" style="27" customWidth="1"/>
    <col min="14646" max="14646" width="11.109375" style="27" customWidth="1"/>
    <col min="14647" max="14647" width="15.21875" style="27" customWidth="1"/>
    <col min="14648" max="14648" width="9.6640625" style="27"/>
    <col min="14649" max="14649" width="11" style="27" customWidth="1"/>
    <col min="14650" max="14650" width="10.77734375" style="27" customWidth="1"/>
    <col min="14651" max="14651" width="11.44140625" style="27" customWidth="1"/>
    <col min="14652" max="14652" width="4" style="27" customWidth="1"/>
    <col min="14653" max="14843" width="9.6640625" style="27"/>
    <col min="14844" max="14844" width="6.44140625" style="27" customWidth="1"/>
    <col min="14845" max="14845" width="13.88671875" style="27" customWidth="1"/>
    <col min="14846" max="14846" width="14.33203125" style="27" customWidth="1"/>
    <col min="14847" max="14863" width="9.6640625" style="27"/>
    <col min="14864" max="14864" width="12" style="27" customWidth="1"/>
    <col min="14865" max="14865" width="12.77734375" style="27" customWidth="1"/>
    <col min="14866" max="14866" width="11.109375" style="27" customWidth="1"/>
    <col min="14867" max="14867" width="12" style="27" customWidth="1"/>
    <col min="14868" max="14868" width="9.6640625" style="27"/>
    <col min="14869" max="14869" width="15.33203125" style="27" customWidth="1"/>
    <col min="14870" max="14870" width="15.21875" style="27" customWidth="1"/>
    <col min="14871" max="14871" width="21.44140625" style="27" customWidth="1"/>
    <col min="14872" max="14887" width="9.6640625" style="27"/>
    <col min="14888" max="14889" width="13.44140625" style="27" customWidth="1"/>
    <col min="14890" max="14890" width="9.6640625" style="27"/>
    <col min="14891" max="14891" width="13.88671875" style="27" customWidth="1"/>
    <col min="14892" max="14892" width="10.6640625" style="27" customWidth="1"/>
    <col min="14893" max="14893" width="17.33203125" style="27" customWidth="1"/>
    <col min="14894" max="14895" width="12.6640625" style="27" customWidth="1"/>
    <col min="14896" max="14896" width="11.21875" style="27" customWidth="1"/>
    <col min="14897" max="14897" width="18.33203125" style="27" customWidth="1"/>
    <col min="14898" max="14898" width="12.88671875" style="27" customWidth="1"/>
    <col min="14899" max="14900" width="13.21875" style="27" customWidth="1"/>
    <col min="14901" max="14901" width="10.88671875" style="27" customWidth="1"/>
    <col min="14902" max="14902" width="11.109375" style="27" customWidth="1"/>
    <col min="14903" max="14903" width="15.21875" style="27" customWidth="1"/>
    <col min="14904" max="14904" width="9.6640625" style="27"/>
    <col min="14905" max="14905" width="11" style="27" customWidth="1"/>
    <col min="14906" max="14906" width="10.77734375" style="27" customWidth="1"/>
    <col min="14907" max="14907" width="11.44140625" style="27" customWidth="1"/>
    <col min="14908" max="14908" width="4" style="27" customWidth="1"/>
    <col min="14909" max="15099" width="9.6640625" style="27"/>
    <col min="15100" max="15100" width="6.44140625" style="27" customWidth="1"/>
    <col min="15101" max="15101" width="13.88671875" style="27" customWidth="1"/>
    <col min="15102" max="15102" width="14.33203125" style="27" customWidth="1"/>
    <col min="15103" max="15119" width="9.6640625" style="27"/>
    <col min="15120" max="15120" width="12" style="27" customWidth="1"/>
    <col min="15121" max="15121" width="12.77734375" style="27" customWidth="1"/>
    <col min="15122" max="15122" width="11.109375" style="27" customWidth="1"/>
    <col min="15123" max="15123" width="12" style="27" customWidth="1"/>
    <col min="15124" max="15124" width="9.6640625" style="27"/>
    <col min="15125" max="15125" width="15.33203125" style="27" customWidth="1"/>
    <col min="15126" max="15126" width="15.21875" style="27" customWidth="1"/>
    <col min="15127" max="15127" width="21.44140625" style="27" customWidth="1"/>
    <col min="15128" max="15143" width="9.6640625" style="27"/>
    <col min="15144" max="15145" width="13.44140625" style="27" customWidth="1"/>
    <col min="15146" max="15146" width="9.6640625" style="27"/>
    <col min="15147" max="15147" width="13.88671875" style="27" customWidth="1"/>
    <col min="15148" max="15148" width="10.6640625" style="27" customWidth="1"/>
    <col min="15149" max="15149" width="17.33203125" style="27" customWidth="1"/>
    <col min="15150" max="15151" width="12.6640625" style="27" customWidth="1"/>
    <col min="15152" max="15152" width="11.21875" style="27" customWidth="1"/>
    <col min="15153" max="15153" width="18.33203125" style="27" customWidth="1"/>
    <col min="15154" max="15154" width="12.88671875" style="27" customWidth="1"/>
    <col min="15155" max="15156" width="13.21875" style="27" customWidth="1"/>
    <col min="15157" max="15157" width="10.88671875" style="27" customWidth="1"/>
    <col min="15158" max="15158" width="11.109375" style="27" customWidth="1"/>
    <col min="15159" max="15159" width="15.21875" style="27" customWidth="1"/>
    <col min="15160" max="15160" width="9.6640625" style="27"/>
    <col min="15161" max="15161" width="11" style="27" customWidth="1"/>
    <col min="15162" max="15162" width="10.77734375" style="27" customWidth="1"/>
    <col min="15163" max="15163" width="11.44140625" style="27" customWidth="1"/>
    <col min="15164" max="15164" width="4" style="27" customWidth="1"/>
    <col min="15165" max="15355" width="9.6640625" style="27"/>
    <col min="15356" max="15356" width="6.44140625" style="27" customWidth="1"/>
    <col min="15357" max="15357" width="13.88671875" style="27" customWidth="1"/>
    <col min="15358" max="15358" width="14.33203125" style="27" customWidth="1"/>
    <col min="15359" max="15375" width="9.6640625" style="27"/>
    <col min="15376" max="15376" width="12" style="27" customWidth="1"/>
    <col min="15377" max="15377" width="12.77734375" style="27" customWidth="1"/>
    <col min="15378" max="15378" width="11.109375" style="27" customWidth="1"/>
    <col min="15379" max="15379" width="12" style="27" customWidth="1"/>
    <col min="15380" max="15380" width="9.6640625" style="27"/>
    <col min="15381" max="15381" width="15.33203125" style="27" customWidth="1"/>
    <col min="15382" max="15382" width="15.21875" style="27" customWidth="1"/>
    <col min="15383" max="15383" width="21.44140625" style="27" customWidth="1"/>
    <col min="15384" max="15399" width="9.6640625" style="27"/>
    <col min="15400" max="15401" width="13.44140625" style="27" customWidth="1"/>
    <col min="15402" max="15402" width="9.6640625" style="27"/>
    <col min="15403" max="15403" width="13.88671875" style="27" customWidth="1"/>
    <col min="15404" max="15404" width="10.6640625" style="27" customWidth="1"/>
    <col min="15405" max="15405" width="17.33203125" style="27" customWidth="1"/>
    <col min="15406" max="15407" width="12.6640625" style="27" customWidth="1"/>
    <col min="15408" max="15408" width="11.21875" style="27" customWidth="1"/>
    <col min="15409" max="15409" width="18.33203125" style="27" customWidth="1"/>
    <col min="15410" max="15410" width="12.88671875" style="27" customWidth="1"/>
    <col min="15411" max="15412" width="13.21875" style="27" customWidth="1"/>
    <col min="15413" max="15413" width="10.88671875" style="27" customWidth="1"/>
    <col min="15414" max="15414" width="11.109375" style="27" customWidth="1"/>
    <col min="15415" max="15415" width="15.21875" style="27" customWidth="1"/>
    <col min="15416" max="15416" width="9.6640625" style="27"/>
    <col min="15417" max="15417" width="11" style="27" customWidth="1"/>
    <col min="15418" max="15418" width="10.77734375" style="27" customWidth="1"/>
    <col min="15419" max="15419" width="11.44140625" style="27" customWidth="1"/>
    <col min="15420" max="15420" width="4" style="27" customWidth="1"/>
    <col min="15421" max="15611" width="9.6640625" style="27"/>
    <col min="15612" max="15612" width="6.44140625" style="27" customWidth="1"/>
    <col min="15613" max="15613" width="13.88671875" style="27" customWidth="1"/>
    <col min="15614" max="15614" width="14.33203125" style="27" customWidth="1"/>
    <col min="15615" max="15631" width="9.6640625" style="27"/>
    <col min="15632" max="15632" width="12" style="27" customWidth="1"/>
    <col min="15633" max="15633" width="12.77734375" style="27" customWidth="1"/>
    <col min="15634" max="15634" width="11.109375" style="27" customWidth="1"/>
    <col min="15635" max="15635" width="12" style="27" customWidth="1"/>
    <col min="15636" max="15636" width="9.6640625" style="27"/>
    <col min="15637" max="15637" width="15.33203125" style="27" customWidth="1"/>
    <col min="15638" max="15638" width="15.21875" style="27" customWidth="1"/>
    <col min="15639" max="15639" width="21.44140625" style="27" customWidth="1"/>
    <col min="15640" max="15655" width="9.6640625" style="27"/>
    <col min="15656" max="15657" width="13.44140625" style="27" customWidth="1"/>
    <col min="15658" max="15658" width="9.6640625" style="27"/>
    <col min="15659" max="15659" width="13.88671875" style="27" customWidth="1"/>
    <col min="15660" max="15660" width="10.6640625" style="27" customWidth="1"/>
    <col min="15661" max="15661" width="17.33203125" style="27" customWidth="1"/>
    <col min="15662" max="15663" width="12.6640625" style="27" customWidth="1"/>
    <col min="15664" max="15664" width="11.21875" style="27" customWidth="1"/>
    <col min="15665" max="15665" width="18.33203125" style="27" customWidth="1"/>
    <col min="15666" max="15666" width="12.88671875" style="27" customWidth="1"/>
    <col min="15667" max="15668" width="13.21875" style="27" customWidth="1"/>
    <col min="15669" max="15669" width="10.88671875" style="27" customWidth="1"/>
    <col min="15670" max="15670" width="11.109375" style="27" customWidth="1"/>
    <col min="15671" max="15671" width="15.21875" style="27" customWidth="1"/>
    <col min="15672" max="15672" width="9.6640625" style="27"/>
    <col min="15673" max="15673" width="11" style="27" customWidth="1"/>
    <col min="15674" max="15674" width="10.77734375" style="27" customWidth="1"/>
    <col min="15675" max="15675" width="11.44140625" style="27" customWidth="1"/>
    <col min="15676" max="15676" width="4" style="27" customWidth="1"/>
    <col min="15677" max="15867" width="9.6640625" style="27"/>
    <col min="15868" max="15868" width="6.44140625" style="27" customWidth="1"/>
    <col min="15869" max="15869" width="13.88671875" style="27" customWidth="1"/>
    <col min="15870" max="15870" width="14.33203125" style="27" customWidth="1"/>
    <col min="15871" max="15887" width="9.6640625" style="27"/>
    <col min="15888" max="15888" width="12" style="27" customWidth="1"/>
    <col min="15889" max="15889" width="12.77734375" style="27" customWidth="1"/>
    <col min="15890" max="15890" width="11.109375" style="27" customWidth="1"/>
    <col min="15891" max="15891" width="12" style="27" customWidth="1"/>
    <col min="15892" max="15892" width="9.6640625" style="27"/>
    <col min="15893" max="15893" width="15.33203125" style="27" customWidth="1"/>
    <col min="15894" max="15894" width="15.21875" style="27" customWidth="1"/>
    <col min="15895" max="15895" width="21.44140625" style="27" customWidth="1"/>
    <col min="15896" max="15911" width="9.6640625" style="27"/>
    <col min="15912" max="15913" width="13.44140625" style="27" customWidth="1"/>
    <col min="15914" max="15914" width="9.6640625" style="27"/>
    <col min="15915" max="15915" width="13.88671875" style="27" customWidth="1"/>
    <col min="15916" max="15916" width="10.6640625" style="27" customWidth="1"/>
    <col min="15917" max="15917" width="17.33203125" style="27" customWidth="1"/>
    <col min="15918" max="15919" width="12.6640625" style="27" customWidth="1"/>
    <col min="15920" max="15920" width="11.21875" style="27" customWidth="1"/>
    <col min="15921" max="15921" width="18.33203125" style="27" customWidth="1"/>
    <col min="15922" max="15922" width="12.88671875" style="27" customWidth="1"/>
    <col min="15923" max="15924" width="13.21875" style="27" customWidth="1"/>
    <col min="15925" max="15925" width="10.88671875" style="27" customWidth="1"/>
    <col min="15926" max="15926" width="11.109375" style="27" customWidth="1"/>
    <col min="15927" max="15927" width="15.21875" style="27" customWidth="1"/>
    <col min="15928" max="15928" width="9.6640625" style="27"/>
    <col min="15929" max="15929" width="11" style="27" customWidth="1"/>
    <col min="15930" max="15930" width="10.77734375" style="27" customWidth="1"/>
    <col min="15931" max="15931" width="11.44140625" style="27" customWidth="1"/>
    <col min="15932" max="15932" width="4" style="27" customWidth="1"/>
    <col min="15933" max="16123" width="9.6640625" style="27"/>
    <col min="16124" max="16124" width="6.44140625" style="27" customWidth="1"/>
    <col min="16125" max="16125" width="13.88671875" style="27" customWidth="1"/>
    <col min="16126" max="16126" width="14.33203125" style="27" customWidth="1"/>
    <col min="16127" max="16143" width="9.6640625" style="27"/>
    <col min="16144" max="16144" width="12" style="27" customWidth="1"/>
    <col min="16145" max="16145" width="12.77734375" style="27" customWidth="1"/>
    <col min="16146" max="16146" width="11.109375" style="27" customWidth="1"/>
    <col min="16147" max="16147" width="12" style="27" customWidth="1"/>
    <col min="16148" max="16148" width="9.6640625" style="27"/>
    <col min="16149" max="16149" width="15.33203125" style="27" customWidth="1"/>
    <col min="16150" max="16150" width="15.21875" style="27" customWidth="1"/>
    <col min="16151" max="16151" width="21.44140625" style="27" customWidth="1"/>
    <col min="16152" max="16167" width="9.6640625" style="27"/>
    <col min="16168" max="16169" width="13.44140625" style="27" customWidth="1"/>
    <col min="16170" max="16170" width="9.6640625" style="27"/>
    <col min="16171" max="16171" width="13.88671875" style="27" customWidth="1"/>
    <col min="16172" max="16172" width="10.6640625" style="27" customWidth="1"/>
    <col min="16173" max="16173" width="17.33203125" style="27" customWidth="1"/>
    <col min="16174" max="16175" width="12.6640625" style="27" customWidth="1"/>
    <col min="16176" max="16176" width="11.21875" style="27" customWidth="1"/>
    <col min="16177" max="16177" width="18.33203125" style="27" customWidth="1"/>
    <col min="16178" max="16178" width="12.88671875" style="27" customWidth="1"/>
    <col min="16179" max="16180" width="13.21875" style="27" customWidth="1"/>
    <col min="16181" max="16181" width="10.88671875" style="27" customWidth="1"/>
    <col min="16182" max="16182" width="11.109375" style="27" customWidth="1"/>
    <col min="16183" max="16183" width="15.21875" style="27" customWidth="1"/>
    <col min="16184" max="16184" width="9.6640625" style="27"/>
    <col min="16185" max="16185" width="11" style="27" customWidth="1"/>
    <col min="16186" max="16186" width="10.77734375" style="27" customWidth="1"/>
    <col min="16187" max="16187" width="11.44140625" style="27" customWidth="1"/>
    <col min="16188" max="16188" width="4" style="27" customWidth="1"/>
    <col min="16189" max="16384" width="9.6640625" style="27"/>
  </cols>
  <sheetData>
    <row r="1" spans="1:62" ht="13.2" x14ac:dyDescent="0.2">
      <c r="A1" s="26" t="s">
        <v>56</v>
      </c>
    </row>
    <row r="2" spans="1:62" x14ac:dyDescent="0.2">
      <c r="C2" s="29" t="s">
        <v>57</v>
      </c>
      <c r="M2" s="29"/>
    </row>
    <row r="3" spans="1:62" s="28" customFormat="1" x14ac:dyDescent="0.2">
      <c r="A3" s="30"/>
      <c r="B3" s="31" t="s">
        <v>58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</row>
    <row r="4" spans="1:62" s="28" customFormat="1" x14ac:dyDescent="0.2">
      <c r="A4" s="30"/>
      <c r="B4" s="34" t="s">
        <v>59</v>
      </c>
      <c r="C4" s="32" t="s">
        <v>13</v>
      </c>
      <c r="D4" s="32" t="s">
        <v>13</v>
      </c>
      <c r="E4" s="32" t="s">
        <v>20</v>
      </c>
      <c r="F4" s="32" t="s">
        <v>20</v>
      </c>
      <c r="G4" s="32" t="s">
        <v>20</v>
      </c>
      <c r="H4" s="32" t="s">
        <v>72</v>
      </c>
      <c r="I4" s="32" t="s">
        <v>20</v>
      </c>
      <c r="J4" s="32" t="s">
        <v>99</v>
      </c>
      <c r="K4" s="32" t="s">
        <v>20</v>
      </c>
      <c r="L4" s="32" t="s">
        <v>61</v>
      </c>
      <c r="M4" s="32" t="s">
        <v>13</v>
      </c>
      <c r="N4" s="32" t="s">
        <v>13</v>
      </c>
      <c r="O4" s="32" t="s">
        <v>13</v>
      </c>
      <c r="P4" s="32" t="s">
        <v>13</v>
      </c>
      <c r="Q4" s="32" t="s">
        <v>13</v>
      </c>
      <c r="R4" s="32" t="s">
        <v>13</v>
      </c>
      <c r="S4" s="32" t="s">
        <v>13</v>
      </c>
      <c r="T4" s="32" t="s">
        <v>13</v>
      </c>
      <c r="U4" s="32" t="s">
        <v>13</v>
      </c>
      <c r="V4" s="32" t="s">
        <v>13</v>
      </c>
      <c r="W4" s="32" t="s">
        <v>76</v>
      </c>
      <c r="X4" s="32" t="s">
        <v>76</v>
      </c>
      <c r="Y4" s="32" t="s">
        <v>60</v>
      </c>
      <c r="Z4" s="32" t="s">
        <v>75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</row>
    <row r="5" spans="1:62" s="28" customFormat="1" x14ac:dyDescent="0.2">
      <c r="A5" s="30"/>
      <c r="B5" s="31" t="s">
        <v>62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</row>
    <row r="6" spans="1:62" s="37" customFormat="1" x14ac:dyDescent="0.2">
      <c r="A6" s="35"/>
      <c r="B6" s="31" t="s">
        <v>63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</row>
    <row r="7" spans="1:62" s="70" customFormat="1" ht="32.4" customHeight="1" x14ac:dyDescent="0.2">
      <c r="A7" s="67"/>
      <c r="B7" s="34" t="s">
        <v>64</v>
      </c>
      <c r="C7" s="34" t="s">
        <v>11</v>
      </c>
      <c r="D7" s="34" t="s">
        <v>117</v>
      </c>
      <c r="E7" s="34" t="s">
        <v>27</v>
      </c>
      <c r="F7" s="34" t="s">
        <v>26</v>
      </c>
      <c r="G7" s="34" t="s">
        <v>28</v>
      </c>
      <c r="H7" s="34" t="s">
        <v>32</v>
      </c>
      <c r="I7" s="34" t="s">
        <v>33</v>
      </c>
      <c r="J7" s="34" t="s">
        <v>30</v>
      </c>
      <c r="K7" s="34" t="s">
        <v>30</v>
      </c>
      <c r="L7" s="34" t="s">
        <v>34</v>
      </c>
      <c r="M7" s="34" t="s">
        <v>21</v>
      </c>
      <c r="N7" s="34" t="s">
        <v>35</v>
      </c>
      <c r="O7" s="34" t="s">
        <v>36</v>
      </c>
      <c r="P7" s="34" t="s">
        <v>23</v>
      </c>
      <c r="Q7" s="34" t="s">
        <v>37</v>
      </c>
      <c r="R7" s="34" t="s">
        <v>38</v>
      </c>
      <c r="S7" s="34" t="s">
        <v>5</v>
      </c>
      <c r="T7" s="34" t="s">
        <v>116</v>
      </c>
      <c r="U7" s="34" t="s">
        <v>39</v>
      </c>
      <c r="V7" s="34" t="s">
        <v>115</v>
      </c>
      <c r="W7" s="34" t="s">
        <v>40</v>
      </c>
      <c r="X7" s="34" t="s">
        <v>42</v>
      </c>
      <c r="Y7" s="34" t="s">
        <v>43</v>
      </c>
      <c r="Z7" s="34" t="s">
        <v>79</v>
      </c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9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</row>
    <row r="8" spans="1:62" x14ac:dyDescent="0.2">
      <c r="A8" s="38" t="s">
        <v>65</v>
      </c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</row>
    <row r="9" spans="1:62" x14ac:dyDescent="0.2">
      <c r="A9" s="41" t="s">
        <v>68</v>
      </c>
      <c r="B9" s="40"/>
      <c r="C9" s="53">
        <v>2.0825206301575395E-2</v>
      </c>
      <c r="D9" s="53">
        <v>1.5003750937734433E-2</v>
      </c>
      <c r="E9" s="53">
        <v>0.7</v>
      </c>
      <c r="F9" s="53"/>
      <c r="G9" s="53">
        <v>0.4</v>
      </c>
      <c r="H9" s="53"/>
      <c r="I9" s="53"/>
      <c r="J9" s="53"/>
      <c r="K9" s="53">
        <v>1</v>
      </c>
      <c r="L9" s="53">
        <v>0.6</v>
      </c>
      <c r="M9" s="53">
        <v>6.0015003750937733E-2</v>
      </c>
      <c r="N9" s="53">
        <v>3.0007501875468866E-2</v>
      </c>
      <c r="O9" s="53">
        <v>1.624906226556639E-2</v>
      </c>
      <c r="P9" s="53">
        <v>1.8754688672168042E-2</v>
      </c>
      <c r="Q9" s="53">
        <v>7.5018754688672166E-3</v>
      </c>
      <c r="R9" s="53"/>
      <c r="S9" s="53"/>
      <c r="T9" s="53"/>
      <c r="U9" s="53"/>
      <c r="V9" s="53"/>
      <c r="W9" s="53"/>
      <c r="X9" s="53"/>
      <c r="Y9" s="53"/>
      <c r="Z9" s="53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3"/>
      <c r="AS9" s="43"/>
      <c r="AT9" s="43"/>
      <c r="AU9" s="43"/>
      <c r="AV9" s="40"/>
      <c r="AW9" s="40"/>
      <c r="AX9" s="40"/>
    </row>
    <row r="10" spans="1:62" x14ac:dyDescent="0.2">
      <c r="A10" s="41" t="s">
        <v>67</v>
      </c>
      <c r="B10" s="40"/>
      <c r="C10" s="53">
        <v>1.8739979112425167E-2</v>
      </c>
      <c r="D10" s="53">
        <v>1.5003750937734433E-2</v>
      </c>
      <c r="E10" s="53">
        <v>0.70399999999999996</v>
      </c>
      <c r="F10" s="53">
        <v>0.4</v>
      </c>
      <c r="G10" s="53">
        <v>0.4</v>
      </c>
      <c r="H10" s="53"/>
      <c r="I10" s="53"/>
      <c r="J10" s="53"/>
      <c r="K10" s="53">
        <v>1</v>
      </c>
      <c r="L10" s="53">
        <v>0.6</v>
      </c>
      <c r="M10" s="53">
        <v>6.0015003750937733E-2</v>
      </c>
      <c r="N10" s="53">
        <v>3.0007501875468866E-2</v>
      </c>
      <c r="O10" s="53">
        <v>1.5003750937734433E-2</v>
      </c>
      <c r="P10" s="53">
        <v>1.8754688672168042E-2</v>
      </c>
      <c r="Q10" s="53">
        <v>7.5018754688672166E-3</v>
      </c>
      <c r="R10" s="53"/>
      <c r="S10" s="53"/>
      <c r="T10" s="53"/>
      <c r="U10" s="53"/>
      <c r="V10" s="53"/>
      <c r="W10" s="53"/>
      <c r="X10" s="53"/>
      <c r="Y10" s="53"/>
      <c r="Z10" s="53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3"/>
      <c r="AS10" s="43"/>
      <c r="AT10" s="43"/>
      <c r="AU10" s="43"/>
      <c r="AV10" s="40"/>
      <c r="AW10" s="40"/>
      <c r="AX10" s="40"/>
    </row>
    <row r="11" spans="1:62" x14ac:dyDescent="0.2">
      <c r="A11" s="41" t="s">
        <v>66</v>
      </c>
      <c r="B11" s="40"/>
      <c r="C11" s="53">
        <v>2.4006001500375095E-2</v>
      </c>
      <c r="D11" s="53"/>
      <c r="E11" s="53">
        <v>1</v>
      </c>
      <c r="F11" s="53">
        <v>0.54</v>
      </c>
      <c r="G11" s="53">
        <v>0.6</v>
      </c>
      <c r="H11" s="53">
        <v>0.02</v>
      </c>
      <c r="I11" s="53">
        <v>0.4</v>
      </c>
      <c r="J11" s="53">
        <v>0.1</v>
      </c>
      <c r="L11" s="53">
        <v>0.75</v>
      </c>
      <c r="M11" s="53">
        <v>6.0015003750937733E-2</v>
      </c>
      <c r="N11" s="53">
        <v>3.6009002250562638E-2</v>
      </c>
      <c r="O11" s="53">
        <v>1.5003750937734433E-2</v>
      </c>
      <c r="P11" s="53">
        <v>1.8004501125281319E-2</v>
      </c>
      <c r="Q11" s="53">
        <v>9.0022505626406596E-2</v>
      </c>
      <c r="R11" s="53">
        <v>0.21005251312828208</v>
      </c>
      <c r="S11" s="53">
        <v>6.0015003750937733E-2</v>
      </c>
      <c r="T11" s="53">
        <v>0.15003750937734434</v>
      </c>
      <c r="U11" s="53">
        <v>1.7731705653686147E-2</v>
      </c>
      <c r="V11" s="53">
        <v>6.0015003750937736E-3</v>
      </c>
      <c r="W11" s="53">
        <v>0.5</v>
      </c>
      <c r="X11" s="53">
        <v>0.02</v>
      </c>
      <c r="Y11" s="53">
        <v>2</v>
      </c>
      <c r="Z11" s="53">
        <v>0.6</v>
      </c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3"/>
      <c r="AS11" s="43"/>
      <c r="AT11" s="43"/>
      <c r="AU11" s="43"/>
      <c r="AV11" s="40"/>
      <c r="AW11" s="40"/>
      <c r="AX11" s="40"/>
    </row>
    <row r="13" spans="1:62" x14ac:dyDescent="0.2">
      <c r="C13" s="42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0"/>
  <sheetViews>
    <sheetView workbookViewId="0">
      <pane xSplit="2" ySplit="7" topLeftCell="C8" activePane="bottomRight" state="frozenSplit"/>
      <selection activeCell="M31" sqref="M31"/>
      <selection pane="topRight" activeCell="M31" sqref="M31"/>
      <selection pane="bottomLeft" activeCell="M31" sqref="M31"/>
      <selection pane="bottomRight" activeCell="H8" sqref="H8:H10"/>
    </sheetView>
  </sheetViews>
  <sheetFormatPr defaultColWidth="9.6640625" defaultRowHeight="12" x14ac:dyDescent="0.2"/>
  <cols>
    <col min="1" max="1" width="6.44140625" style="28" customWidth="1"/>
    <col min="2" max="2" width="13.88671875" style="27" customWidth="1"/>
    <col min="3" max="3" width="8.5546875" style="27" customWidth="1"/>
    <col min="4" max="4" width="10.109375" style="27" customWidth="1"/>
    <col min="5" max="6" width="9.6640625" style="27"/>
    <col min="7" max="7" width="9.88671875" style="27" customWidth="1"/>
    <col min="8" max="8" width="9.77734375" style="27" customWidth="1"/>
    <col min="9" max="9" width="13.77734375" style="27" customWidth="1"/>
    <col min="10" max="10" width="9.5546875" style="27" customWidth="1"/>
    <col min="11" max="11" width="11.88671875" style="27" customWidth="1"/>
    <col min="12" max="12" width="15" style="27" customWidth="1"/>
    <col min="13" max="13" width="11.77734375" style="27" customWidth="1"/>
    <col min="14" max="14" width="11.88671875" style="27" customWidth="1"/>
    <col min="15" max="15" width="12.109375" style="27" customWidth="1"/>
    <col min="16" max="20" width="9.6640625" style="27"/>
    <col min="21" max="21" width="12" style="27" customWidth="1"/>
    <col min="22" max="22" width="12.77734375" style="27" customWidth="1"/>
    <col min="23" max="23" width="11.109375" style="27" customWidth="1"/>
    <col min="24" max="24" width="12" style="27" customWidth="1"/>
    <col min="25" max="25" width="9.6640625" style="27"/>
    <col min="26" max="26" width="15.33203125" style="27" customWidth="1"/>
    <col min="27" max="27" width="15.21875" style="27" customWidth="1"/>
    <col min="28" max="28" width="21.44140625" style="27" customWidth="1"/>
    <col min="29" max="44" width="9.6640625" style="27"/>
    <col min="45" max="46" width="13.44140625" style="27" customWidth="1"/>
    <col min="47" max="47" width="9.6640625" style="27"/>
    <col min="48" max="48" width="13.88671875" style="27" customWidth="1"/>
    <col min="49" max="49" width="10.6640625" style="27" customWidth="1"/>
    <col min="50" max="50" width="17.33203125" style="27" customWidth="1"/>
    <col min="51" max="52" width="12.6640625" style="27" customWidth="1"/>
    <col min="53" max="53" width="11.21875" style="27" customWidth="1"/>
    <col min="54" max="54" width="18.33203125" style="27" customWidth="1"/>
    <col min="55" max="55" width="12.88671875" style="27" customWidth="1"/>
    <col min="56" max="57" width="13.21875" style="27" customWidth="1"/>
    <col min="58" max="58" width="10.88671875" style="27" customWidth="1"/>
    <col min="59" max="59" width="11.109375" style="27" customWidth="1"/>
    <col min="60" max="60" width="15.21875" style="27" customWidth="1"/>
    <col min="61" max="61" width="9.6640625" style="27"/>
    <col min="62" max="62" width="11" style="27" customWidth="1"/>
    <col min="63" max="63" width="10.77734375" style="27" customWidth="1"/>
    <col min="64" max="64" width="11.44140625" style="27" customWidth="1"/>
    <col min="65" max="65" width="4" style="27" customWidth="1"/>
    <col min="66" max="256" width="9.6640625" style="27"/>
    <col min="257" max="257" width="6.44140625" style="27" customWidth="1"/>
    <col min="258" max="258" width="13.88671875" style="27" customWidth="1"/>
    <col min="259" max="259" width="11.88671875" style="27" customWidth="1"/>
    <col min="260" max="262" width="9.6640625" style="27"/>
    <col min="263" max="263" width="15.44140625" style="27" customWidth="1"/>
    <col min="264" max="264" width="16.21875" style="27" customWidth="1"/>
    <col min="265" max="276" width="9.6640625" style="27"/>
    <col min="277" max="277" width="12" style="27" customWidth="1"/>
    <col min="278" max="278" width="12.77734375" style="27" customWidth="1"/>
    <col min="279" max="279" width="11.109375" style="27" customWidth="1"/>
    <col min="280" max="280" width="12" style="27" customWidth="1"/>
    <col min="281" max="281" width="9.6640625" style="27"/>
    <col min="282" max="282" width="15.33203125" style="27" customWidth="1"/>
    <col min="283" max="283" width="15.21875" style="27" customWidth="1"/>
    <col min="284" max="284" width="21.44140625" style="27" customWidth="1"/>
    <col min="285" max="300" width="9.6640625" style="27"/>
    <col min="301" max="302" width="13.44140625" style="27" customWidth="1"/>
    <col min="303" max="303" width="9.6640625" style="27"/>
    <col min="304" max="304" width="13.88671875" style="27" customWidth="1"/>
    <col min="305" max="305" width="10.6640625" style="27" customWidth="1"/>
    <col min="306" max="306" width="17.33203125" style="27" customWidth="1"/>
    <col min="307" max="308" width="12.6640625" style="27" customWidth="1"/>
    <col min="309" max="309" width="11.21875" style="27" customWidth="1"/>
    <col min="310" max="310" width="18.33203125" style="27" customWidth="1"/>
    <col min="311" max="311" width="12.88671875" style="27" customWidth="1"/>
    <col min="312" max="313" width="13.21875" style="27" customWidth="1"/>
    <col min="314" max="314" width="10.88671875" style="27" customWidth="1"/>
    <col min="315" max="315" width="11.109375" style="27" customWidth="1"/>
    <col min="316" max="316" width="15.21875" style="27" customWidth="1"/>
    <col min="317" max="317" width="9.6640625" style="27"/>
    <col min="318" max="318" width="11" style="27" customWidth="1"/>
    <col min="319" max="319" width="10.77734375" style="27" customWidth="1"/>
    <col min="320" max="320" width="11.44140625" style="27" customWidth="1"/>
    <col min="321" max="321" width="4" style="27" customWidth="1"/>
    <col min="322" max="512" width="9.6640625" style="27"/>
    <col min="513" max="513" width="6.44140625" style="27" customWidth="1"/>
    <col min="514" max="514" width="13.88671875" style="27" customWidth="1"/>
    <col min="515" max="515" width="11.88671875" style="27" customWidth="1"/>
    <col min="516" max="518" width="9.6640625" style="27"/>
    <col min="519" max="519" width="15.44140625" style="27" customWidth="1"/>
    <col min="520" max="520" width="16.21875" style="27" customWidth="1"/>
    <col min="521" max="532" width="9.6640625" style="27"/>
    <col min="533" max="533" width="12" style="27" customWidth="1"/>
    <col min="534" max="534" width="12.77734375" style="27" customWidth="1"/>
    <col min="535" max="535" width="11.109375" style="27" customWidth="1"/>
    <col min="536" max="536" width="12" style="27" customWidth="1"/>
    <col min="537" max="537" width="9.6640625" style="27"/>
    <col min="538" max="538" width="15.33203125" style="27" customWidth="1"/>
    <col min="539" max="539" width="15.21875" style="27" customWidth="1"/>
    <col min="540" max="540" width="21.44140625" style="27" customWidth="1"/>
    <col min="541" max="556" width="9.6640625" style="27"/>
    <col min="557" max="558" width="13.44140625" style="27" customWidth="1"/>
    <col min="559" max="559" width="9.6640625" style="27"/>
    <col min="560" max="560" width="13.88671875" style="27" customWidth="1"/>
    <col min="561" max="561" width="10.6640625" style="27" customWidth="1"/>
    <col min="562" max="562" width="17.33203125" style="27" customWidth="1"/>
    <col min="563" max="564" width="12.6640625" style="27" customWidth="1"/>
    <col min="565" max="565" width="11.21875" style="27" customWidth="1"/>
    <col min="566" max="566" width="18.33203125" style="27" customWidth="1"/>
    <col min="567" max="567" width="12.88671875" style="27" customWidth="1"/>
    <col min="568" max="569" width="13.21875" style="27" customWidth="1"/>
    <col min="570" max="570" width="10.88671875" style="27" customWidth="1"/>
    <col min="571" max="571" width="11.109375" style="27" customWidth="1"/>
    <col min="572" max="572" width="15.21875" style="27" customWidth="1"/>
    <col min="573" max="573" width="9.6640625" style="27"/>
    <col min="574" max="574" width="11" style="27" customWidth="1"/>
    <col min="575" max="575" width="10.77734375" style="27" customWidth="1"/>
    <col min="576" max="576" width="11.44140625" style="27" customWidth="1"/>
    <col min="577" max="577" width="4" style="27" customWidth="1"/>
    <col min="578" max="768" width="9.6640625" style="27"/>
    <col min="769" max="769" width="6.44140625" style="27" customWidth="1"/>
    <col min="770" max="770" width="13.88671875" style="27" customWidth="1"/>
    <col min="771" max="771" width="11.88671875" style="27" customWidth="1"/>
    <col min="772" max="774" width="9.6640625" style="27"/>
    <col min="775" max="775" width="15.44140625" style="27" customWidth="1"/>
    <col min="776" max="776" width="16.21875" style="27" customWidth="1"/>
    <col min="777" max="788" width="9.6640625" style="27"/>
    <col min="789" max="789" width="12" style="27" customWidth="1"/>
    <col min="790" max="790" width="12.77734375" style="27" customWidth="1"/>
    <col min="791" max="791" width="11.109375" style="27" customWidth="1"/>
    <col min="792" max="792" width="12" style="27" customWidth="1"/>
    <col min="793" max="793" width="9.6640625" style="27"/>
    <col min="794" max="794" width="15.33203125" style="27" customWidth="1"/>
    <col min="795" max="795" width="15.21875" style="27" customWidth="1"/>
    <col min="796" max="796" width="21.44140625" style="27" customWidth="1"/>
    <col min="797" max="812" width="9.6640625" style="27"/>
    <col min="813" max="814" width="13.44140625" style="27" customWidth="1"/>
    <col min="815" max="815" width="9.6640625" style="27"/>
    <col min="816" max="816" width="13.88671875" style="27" customWidth="1"/>
    <col min="817" max="817" width="10.6640625" style="27" customWidth="1"/>
    <col min="818" max="818" width="17.33203125" style="27" customWidth="1"/>
    <col min="819" max="820" width="12.6640625" style="27" customWidth="1"/>
    <col min="821" max="821" width="11.21875" style="27" customWidth="1"/>
    <col min="822" max="822" width="18.33203125" style="27" customWidth="1"/>
    <col min="823" max="823" width="12.88671875" style="27" customWidth="1"/>
    <col min="824" max="825" width="13.21875" style="27" customWidth="1"/>
    <col min="826" max="826" width="10.88671875" style="27" customWidth="1"/>
    <col min="827" max="827" width="11.109375" style="27" customWidth="1"/>
    <col min="828" max="828" width="15.21875" style="27" customWidth="1"/>
    <col min="829" max="829" width="9.6640625" style="27"/>
    <col min="830" max="830" width="11" style="27" customWidth="1"/>
    <col min="831" max="831" width="10.77734375" style="27" customWidth="1"/>
    <col min="832" max="832" width="11.44140625" style="27" customWidth="1"/>
    <col min="833" max="833" width="4" style="27" customWidth="1"/>
    <col min="834" max="1024" width="9.6640625" style="27"/>
    <col min="1025" max="1025" width="6.44140625" style="27" customWidth="1"/>
    <col min="1026" max="1026" width="13.88671875" style="27" customWidth="1"/>
    <col min="1027" max="1027" width="11.88671875" style="27" customWidth="1"/>
    <col min="1028" max="1030" width="9.6640625" style="27"/>
    <col min="1031" max="1031" width="15.44140625" style="27" customWidth="1"/>
    <col min="1032" max="1032" width="16.21875" style="27" customWidth="1"/>
    <col min="1033" max="1044" width="9.6640625" style="27"/>
    <col min="1045" max="1045" width="12" style="27" customWidth="1"/>
    <col min="1046" max="1046" width="12.77734375" style="27" customWidth="1"/>
    <col min="1047" max="1047" width="11.109375" style="27" customWidth="1"/>
    <col min="1048" max="1048" width="12" style="27" customWidth="1"/>
    <col min="1049" max="1049" width="9.6640625" style="27"/>
    <col min="1050" max="1050" width="15.33203125" style="27" customWidth="1"/>
    <col min="1051" max="1051" width="15.21875" style="27" customWidth="1"/>
    <col min="1052" max="1052" width="21.44140625" style="27" customWidth="1"/>
    <col min="1053" max="1068" width="9.6640625" style="27"/>
    <col min="1069" max="1070" width="13.44140625" style="27" customWidth="1"/>
    <col min="1071" max="1071" width="9.6640625" style="27"/>
    <col min="1072" max="1072" width="13.88671875" style="27" customWidth="1"/>
    <col min="1073" max="1073" width="10.6640625" style="27" customWidth="1"/>
    <col min="1074" max="1074" width="17.33203125" style="27" customWidth="1"/>
    <col min="1075" max="1076" width="12.6640625" style="27" customWidth="1"/>
    <col min="1077" max="1077" width="11.21875" style="27" customWidth="1"/>
    <col min="1078" max="1078" width="18.33203125" style="27" customWidth="1"/>
    <col min="1079" max="1079" width="12.88671875" style="27" customWidth="1"/>
    <col min="1080" max="1081" width="13.21875" style="27" customWidth="1"/>
    <col min="1082" max="1082" width="10.88671875" style="27" customWidth="1"/>
    <col min="1083" max="1083" width="11.109375" style="27" customWidth="1"/>
    <col min="1084" max="1084" width="15.21875" style="27" customWidth="1"/>
    <col min="1085" max="1085" width="9.6640625" style="27"/>
    <col min="1086" max="1086" width="11" style="27" customWidth="1"/>
    <col min="1087" max="1087" width="10.77734375" style="27" customWidth="1"/>
    <col min="1088" max="1088" width="11.44140625" style="27" customWidth="1"/>
    <col min="1089" max="1089" width="4" style="27" customWidth="1"/>
    <col min="1090" max="1280" width="9.6640625" style="27"/>
    <col min="1281" max="1281" width="6.44140625" style="27" customWidth="1"/>
    <col min="1282" max="1282" width="13.88671875" style="27" customWidth="1"/>
    <col min="1283" max="1283" width="11.88671875" style="27" customWidth="1"/>
    <col min="1284" max="1286" width="9.6640625" style="27"/>
    <col min="1287" max="1287" width="15.44140625" style="27" customWidth="1"/>
    <col min="1288" max="1288" width="16.21875" style="27" customWidth="1"/>
    <col min="1289" max="1300" width="9.6640625" style="27"/>
    <col min="1301" max="1301" width="12" style="27" customWidth="1"/>
    <col min="1302" max="1302" width="12.77734375" style="27" customWidth="1"/>
    <col min="1303" max="1303" width="11.109375" style="27" customWidth="1"/>
    <col min="1304" max="1304" width="12" style="27" customWidth="1"/>
    <col min="1305" max="1305" width="9.6640625" style="27"/>
    <col min="1306" max="1306" width="15.33203125" style="27" customWidth="1"/>
    <col min="1307" max="1307" width="15.21875" style="27" customWidth="1"/>
    <col min="1308" max="1308" width="21.44140625" style="27" customWidth="1"/>
    <col min="1309" max="1324" width="9.6640625" style="27"/>
    <col min="1325" max="1326" width="13.44140625" style="27" customWidth="1"/>
    <col min="1327" max="1327" width="9.6640625" style="27"/>
    <col min="1328" max="1328" width="13.88671875" style="27" customWidth="1"/>
    <col min="1329" max="1329" width="10.6640625" style="27" customWidth="1"/>
    <col min="1330" max="1330" width="17.33203125" style="27" customWidth="1"/>
    <col min="1331" max="1332" width="12.6640625" style="27" customWidth="1"/>
    <col min="1333" max="1333" width="11.21875" style="27" customWidth="1"/>
    <col min="1334" max="1334" width="18.33203125" style="27" customWidth="1"/>
    <col min="1335" max="1335" width="12.88671875" style="27" customWidth="1"/>
    <col min="1336" max="1337" width="13.21875" style="27" customWidth="1"/>
    <col min="1338" max="1338" width="10.88671875" style="27" customWidth="1"/>
    <col min="1339" max="1339" width="11.109375" style="27" customWidth="1"/>
    <col min="1340" max="1340" width="15.21875" style="27" customWidth="1"/>
    <col min="1341" max="1341" width="9.6640625" style="27"/>
    <col min="1342" max="1342" width="11" style="27" customWidth="1"/>
    <col min="1343" max="1343" width="10.77734375" style="27" customWidth="1"/>
    <col min="1344" max="1344" width="11.44140625" style="27" customWidth="1"/>
    <col min="1345" max="1345" width="4" style="27" customWidth="1"/>
    <col min="1346" max="1536" width="9.6640625" style="27"/>
    <col min="1537" max="1537" width="6.44140625" style="27" customWidth="1"/>
    <col min="1538" max="1538" width="13.88671875" style="27" customWidth="1"/>
    <col min="1539" max="1539" width="11.88671875" style="27" customWidth="1"/>
    <col min="1540" max="1542" width="9.6640625" style="27"/>
    <col min="1543" max="1543" width="15.44140625" style="27" customWidth="1"/>
    <col min="1544" max="1544" width="16.21875" style="27" customWidth="1"/>
    <col min="1545" max="1556" width="9.6640625" style="27"/>
    <col min="1557" max="1557" width="12" style="27" customWidth="1"/>
    <col min="1558" max="1558" width="12.77734375" style="27" customWidth="1"/>
    <col min="1559" max="1559" width="11.109375" style="27" customWidth="1"/>
    <col min="1560" max="1560" width="12" style="27" customWidth="1"/>
    <col min="1561" max="1561" width="9.6640625" style="27"/>
    <col min="1562" max="1562" width="15.33203125" style="27" customWidth="1"/>
    <col min="1563" max="1563" width="15.21875" style="27" customWidth="1"/>
    <col min="1564" max="1564" width="21.44140625" style="27" customWidth="1"/>
    <col min="1565" max="1580" width="9.6640625" style="27"/>
    <col min="1581" max="1582" width="13.44140625" style="27" customWidth="1"/>
    <col min="1583" max="1583" width="9.6640625" style="27"/>
    <col min="1584" max="1584" width="13.88671875" style="27" customWidth="1"/>
    <col min="1585" max="1585" width="10.6640625" style="27" customWidth="1"/>
    <col min="1586" max="1586" width="17.33203125" style="27" customWidth="1"/>
    <col min="1587" max="1588" width="12.6640625" style="27" customWidth="1"/>
    <col min="1589" max="1589" width="11.21875" style="27" customWidth="1"/>
    <col min="1590" max="1590" width="18.33203125" style="27" customWidth="1"/>
    <col min="1591" max="1591" width="12.88671875" style="27" customWidth="1"/>
    <col min="1592" max="1593" width="13.21875" style="27" customWidth="1"/>
    <col min="1594" max="1594" width="10.88671875" style="27" customWidth="1"/>
    <col min="1595" max="1595" width="11.109375" style="27" customWidth="1"/>
    <col min="1596" max="1596" width="15.21875" style="27" customWidth="1"/>
    <col min="1597" max="1597" width="9.6640625" style="27"/>
    <col min="1598" max="1598" width="11" style="27" customWidth="1"/>
    <col min="1599" max="1599" width="10.77734375" style="27" customWidth="1"/>
    <col min="1600" max="1600" width="11.44140625" style="27" customWidth="1"/>
    <col min="1601" max="1601" width="4" style="27" customWidth="1"/>
    <col min="1602" max="1792" width="9.6640625" style="27"/>
    <col min="1793" max="1793" width="6.44140625" style="27" customWidth="1"/>
    <col min="1794" max="1794" width="13.88671875" style="27" customWidth="1"/>
    <col min="1795" max="1795" width="11.88671875" style="27" customWidth="1"/>
    <col min="1796" max="1798" width="9.6640625" style="27"/>
    <col min="1799" max="1799" width="15.44140625" style="27" customWidth="1"/>
    <col min="1800" max="1800" width="16.21875" style="27" customWidth="1"/>
    <col min="1801" max="1812" width="9.6640625" style="27"/>
    <col min="1813" max="1813" width="12" style="27" customWidth="1"/>
    <col min="1814" max="1814" width="12.77734375" style="27" customWidth="1"/>
    <col min="1815" max="1815" width="11.109375" style="27" customWidth="1"/>
    <col min="1816" max="1816" width="12" style="27" customWidth="1"/>
    <col min="1817" max="1817" width="9.6640625" style="27"/>
    <col min="1818" max="1818" width="15.33203125" style="27" customWidth="1"/>
    <col min="1819" max="1819" width="15.21875" style="27" customWidth="1"/>
    <col min="1820" max="1820" width="21.44140625" style="27" customWidth="1"/>
    <col min="1821" max="1836" width="9.6640625" style="27"/>
    <col min="1837" max="1838" width="13.44140625" style="27" customWidth="1"/>
    <col min="1839" max="1839" width="9.6640625" style="27"/>
    <col min="1840" max="1840" width="13.88671875" style="27" customWidth="1"/>
    <col min="1841" max="1841" width="10.6640625" style="27" customWidth="1"/>
    <col min="1842" max="1842" width="17.33203125" style="27" customWidth="1"/>
    <col min="1843" max="1844" width="12.6640625" style="27" customWidth="1"/>
    <col min="1845" max="1845" width="11.21875" style="27" customWidth="1"/>
    <col min="1846" max="1846" width="18.33203125" style="27" customWidth="1"/>
    <col min="1847" max="1847" width="12.88671875" style="27" customWidth="1"/>
    <col min="1848" max="1849" width="13.21875" style="27" customWidth="1"/>
    <col min="1850" max="1850" width="10.88671875" style="27" customWidth="1"/>
    <col min="1851" max="1851" width="11.109375" style="27" customWidth="1"/>
    <col min="1852" max="1852" width="15.21875" style="27" customWidth="1"/>
    <col min="1853" max="1853" width="9.6640625" style="27"/>
    <col min="1854" max="1854" width="11" style="27" customWidth="1"/>
    <col min="1855" max="1855" width="10.77734375" style="27" customWidth="1"/>
    <col min="1856" max="1856" width="11.44140625" style="27" customWidth="1"/>
    <col min="1857" max="1857" width="4" style="27" customWidth="1"/>
    <col min="1858" max="2048" width="9.6640625" style="27"/>
    <col min="2049" max="2049" width="6.44140625" style="27" customWidth="1"/>
    <col min="2050" max="2050" width="13.88671875" style="27" customWidth="1"/>
    <col min="2051" max="2051" width="11.88671875" style="27" customWidth="1"/>
    <col min="2052" max="2054" width="9.6640625" style="27"/>
    <col min="2055" max="2055" width="15.44140625" style="27" customWidth="1"/>
    <col min="2056" max="2056" width="16.21875" style="27" customWidth="1"/>
    <col min="2057" max="2068" width="9.6640625" style="27"/>
    <col min="2069" max="2069" width="12" style="27" customWidth="1"/>
    <col min="2070" max="2070" width="12.77734375" style="27" customWidth="1"/>
    <col min="2071" max="2071" width="11.109375" style="27" customWidth="1"/>
    <col min="2072" max="2072" width="12" style="27" customWidth="1"/>
    <col min="2073" max="2073" width="9.6640625" style="27"/>
    <col min="2074" max="2074" width="15.33203125" style="27" customWidth="1"/>
    <col min="2075" max="2075" width="15.21875" style="27" customWidth="1"/>
    <col min="2076" max="2076" width="21.44140625" style="27" customWidth="1"/>
    <col min="2077" max="2092" width="9.6640625" style="27"/>
    <col min="2093" max="2094" width="13.44140625" style="27" customWidth="1"/>
    <col min="2095" max="2095" width="9.6640625" style="27"/>
    <col min="2096" max="2096" width="13.88671875" style="27" customWidth="1"/>
    <col min="2097" max="2097" width="10.6640625" style="27" customWidth="1"/>
    <col min="2098" max="2098" width="17.33203125" style="27" customWidth="1"/>
    <col min="2099" max="2100" width="12.6640625" style="27" customWidth="1"/>
    <col min="2101" max="2101" width="11.21875" style="27" customWidth="1"/>
    <col min="2102" max="2102" width="18.33203125" style="27" customWidth="1"/>
    <col min="2103" max="2103" width="12.88671875" style="27" customWidth="1"/>
    <col min="2104" max="2105" width="13.21875" style="27" customWidth="1"/>
    <col min="2106" max="2106" width="10.88671875" style="27" customWidth="1"/>
    <col min="2107" max="2107" width="11.109375" style="27" customWidth="1"/>
    <col min="2108" max="2108" width="15.21875" style="27" customWidth="1"/>
    <col min="2109" max="2109" width="9.6640625" style="27"/>
    <col min="2110" max="2110" width="11" style="27" customWidth="1"/>
    <col min="2111" max="2111" width="10.77734375" style="27" customWidth="1"/>
    <col min="2112" max="2112" width="11.44140625" style="27" customWidth="1"/>
    <col min="2113" max="2113" width="4" style="27" customWidth="1"/>
    <col min="2114" max="2304" width="9.6640625" style="27"/>
    <col min="2305" max="2305" width="6.44140625" style="27" customWidth="1"/>
    <col min="2306" max="2306" width="13.88671875" style="27" customWidth="1"/>
    <col min="2307" max="2307" width="11.88671875" style="27" customWidth="1"/>
    <col min="2308" max="2310" width="9.6640625" style="27"/>
    <col min="2311" max="2311" width="15.44140625" style="27" customWidth="1"/>
    <col min="2312" max="2312" width="16.21875" style="27" customWidth="1"/>
    <col min="2313" max="2324" width="9.6640625" style="27"/>
    <col min="2325" max="2325" width="12" style="27" customWidth="1"/>
    <col min="2326" max="2326" width="12.77734375" style="27" customWidth="1"/>
    <col min="2327" max="2327" width="11.109375" style="27" customWidth="1"/>
    <col min="2328" max="2328" width="12" style="27" customWidth="1"/>
    <col min="2329" max="2329" width="9.6640625" style="27"/>
    <col min="2330" max="2330" width="15.33203125" style="27" customWidth="1"/>
    <col min="2331" max="2331" width="15.21875" style="27" customWidth="1"/>
    <col min="2332" max="2332" width="21.44140625" style="27" customWidth="1"/>
    <col min="2333" max="2348" width="9.6640625" style="27"/>
    <col min="2349" max="2350" width="13.44140625" style="27" customWidth="1"/>
    <col min="2351" max="2351" width="9.6640625" style="27"/>
    <col min="2352" max="2352" width="13.88671875" style="27" customWidth="1"/>
    <col min="2353" max="2353" width="10.6640625" style="27" customWidth="1"/>
    <col min="2354" max="2354" width="17.33203125" style="27" customWidth="1"/>
    <col min="2355" max="2356" width="12.6640625" style="27" customWidth="1"/>
    <col min="2357" max="2357" width="11.21875" style="27" customWidth="1"/>
    <col min="2358" max="2358" width="18.33203125" style="27" customWidth="1"/>
    <col min="2359" max="2359" width="12.88671875" style="27" customWidth="1"/>
    <col min="2360" max="2361" width="13.21875" style="27" customWidth="1"/>
    <col min="2362" max="2362" width="10.88671875" style="27" customWidth="1"/>
    <col min="2363" max="2363" width="11.109375" style="27" customWidth="1"/>
    <col min="2364" max="2364" width="15.21875" style="27" customWidth="1"/>
    <col min="2365" max="2365" width="9.6640625" style="27"/>
    <col min="2366" max="2366" width="11" style="27" customWidth="1"/>
    <col min="2367" max="2367" width="10.77734375" style="27" customWidth="1"/>
    <col min="2368" max="2368" width="11.44140625" style="27" customWidth="1"/>
    <col min="2369" max="2369" width="4" style="27" customWidth="1"/>
    <col min="2370" max="2560" width="9.6640625" style="27"/>
    <col min="2561" max="2561" width="6.44140625" style="27" customWidth="1"/>
    <col min="2562" max="2562" width="13.88671875" style="27" customWidth="1"/>
    <col min="2563" max="2563" width="11.88671875" style="27" customWidth="1"/>
    <col min="2564" max="2566" width="9.6640625" style="27"/>
    <col min="2567" max="2567" width="15.44140625" style="27" customWidth="1"/>
    <col min="2568" max="2568" width="16.21875" style="27" customWidth="1"/>
    <col min="2569" max="2580" width="9.6640625" style="27"/>
    <col min="2581" max="2581" width="12" style="27" customWidth="1"/>
    <col min="2582" max="2582" width="12.77734375" style="27" customWidth="1"/>
    <col min="2583" max="2583" width="11.109375" style="27" customWidth="1"/>
    <col min="2584" max="2584" width="12" style="27" customWidth="1"/>
    <col min="2585" max="2585" width="9.6640625" style="27"/>
    <col min="2586" max="2586" width="15.33203125" style="27" customWidth="1"/>
    <col min="2587" max="2587" width="15.21875" style="27" customWidth="1"/>
    <col min="2588" max="2588" width="21.44140625" style="27" customWidth="1"/>
    <col min="2589" max="2604" width="9.6640625" style="27"/>
    <col min="2605" max="2606" width="13.44140625" style="27" customWidth="1"/>
    <col min="2607" max="2607" width="9.6640625" style="27"/>
    <col min="2608" max="2608" width="13.88671875" style="27" customWidth="1"/>
    <col min="2609" max="2609" width="10.6640625" style="27" customWidth="1"/>
    <col min="2610" max="2610" width="17.33203125" style="27" customWidth="1"/>
    <col min="2611" max="2612" width="12.6640625" style="27" customWidth="1"/>
    <col min="2613" max="2613" width="11.21875" style="27" customWidth="1"/>
    <col min="2614" max="2614" width="18.33203125" style="27" customWidth="1"/>
    <col min="2615" max="2615" width="12.88671875" style="27" customWidth="1"/>
    <col min="2616" max="2617" width="13.21875" style="27" customWidth="1"/>
    <col min="2618" max="2618" width="10.88671875" style="27" customWidth="1"/>
    <col min="2619" max="2619" width="11.109375" style="27" customWidth="1"/>
    <col min="2620" max="2620" width="15.21875" style="27" customWidth="1"/>
    <col min="2621" max="2621" width="9.6640625" style="27"/>
    <col min="2622" max="2622" width="11" style="27" customWidth="1"/>
    <col min="2623" max="2623" width="10.77734375" style="27" customWidth="1"/>
    <col min="2624" max="2624" width="11.44140625" style="27" customWidth="1"/>
    <col min="2625" max="2625" width="4" style="27" customWidth="1"/>
    <col min="2626" max="2816" width="9.6640625" style="27"/>
    <col min="2817" max="2817" width="6.44140625" style="27" customWidth="1"/>
    <col min="2818" max="2818" width="13.88671875" style="27" customWidth="1"/>
    <col min="2819" max="2819" width="11.88671875" style="27" customWidth="1"/>
    <col min="2820" max="2822" width="9.6640625" style="27"/>
    <col min="2823" max="2823" width="15.44140625" style="27" customWidth="1"/>
    <col min="2824" max="2824" width="16.21875" style="27" customWidth="1"/>
    <col min="2825" max="2836" width="9.6640625" style="27"/>
    <col min="2837" max="2837" width="12" style="27" customWidth="1"/>
    <col min="2838" max="2838" width="12.77734375" style="27" customWidth="1"/>
    <col min="2839" max="2839" width="11.109375" style="27" customWidth="1"/>
    <col min="2840" max="2840" width="12" style="27" customWidth="1"/>
    <col min="2841" max="2841" width="9.6640625" style="27"/>
    <col min="2842" max="2842" width="15.33203125" style="27" customWidth="1"/>
    <col min="2843" max="2843" width="15.21875" style="27" customWidth="1"/>
    <col min="2844" max="2844" width="21.44140625" style="27" customWidth="1"/>
    <col min="2845" max="2860" width="9.6640625" style="27"/>
    <col min="2861" max="2862" width="13.44140625" style="27" customWidth="1"/>
    <col min="2863" max="2863" width="9.6640625" style="27"/>
    <col min="2864" max="2864" width="13.88671875" style="27" customWidth="1"/>
    <col min="2865" max="2865" width="10.6640625" style="27" customWidth="1"/>
    <col min="2866" max="2866" width="17.33203125" style="27" customWidth="1"/>
    <col min="2867" max="2868" width="12.6640625" style="27" customWidth="1"/>
    <col min="2869" max="2869" width="11.21875" style="27" customWidth="1"/>
    <col min="2870" max="2870" width="18.33203125" style="27" customWidth="1"/>
    <col min="2871" max="2871" width="12.88671875" style="27" customWidth="1"/>
    <col min="2872" max="2873" width="13.21875" style="27" customWidth="1"/>
    <col min="2874" max="2874" width="10.88671875" style="27" customWidth="1"/>
    <col min="2875" max="2875" width="11.109375" style="27" customWidth="1"/>
    <col min="2876" max="2876" width="15.21875" style="27" customWidth="1"/>
    <col min="2877" max="2877" width="9.6640625" style="27"/>
    <col min="2878" max="2878" width="11" style="27" customWidth="1"/>
    <col min="2879" max="2879" width="10.77734375" style="27" customWidth="1"/>
    <col min="2880" max="2880" width="11.44140625" style="27" customWidth="1"/>
    <col min="2881" max="2881" width="4" style="27" customWidth="1"/>
    <col min="2882" max="3072" width="9.6640625" style="27"/>
    <col min="3073" max="3073" width="6.44140625" style="27" customWidth="1"/>
    <col min="3074" max="3074" width="13.88671875" style="27" customWidth="1"/>
    <col min="3075" max="3075" width="11.88671875" style="27" customWidth="1"/>
    <col min="3076" max="3078" width="9.6640625" style="27"/>
    <col min="3079" max="3079" width="15.44140625" style="27" customWidth="1"/>
    <col min="3080" max="3080" width="16.21875" style="27" customWidth="1"/>
    <col min="3081" max="3092" width="9.6640625" style="27"/>
    <col min="3093" max="3093" width="12" style="27" customWidth="1"/>
    <col min="3094" max="3094" width="12.77734375" style="27" customWidth="1"/>
    <col min="3095" max="3095" width="11.109375" style="27" customWidth="1"/>
    <col min="3096" max="3096" width="12" style="27" customWidth="1"/>
    <col min="3097" max="3097" width="9.6640625" style="27"/>
    <col min="3098" max="3098" width="15.33203125" style="27" customWidth="1"/>
    <col min="3099" max="3099" width="15.21875" style="27" customWidth="1"/>
    <col min="3100" max="3100" width="21.44140625" style="27" customWidth="1"/>
    <col min="3101" max="3116" width="9.6640625" style="27"/>
    <col min="3117" max="3118" width="13.44140625" style="27" customWidth="1"/>
    <col min="3119" max="3119" width="9.6640625" style="27"/>
    <col min="3120" max="3120" width="13.88671875" style="27" customWidth="1"/>
    <col min="3121" max="3121" width="10.6640625" style="27" customWidth="1"/>
    <col min="3122" max="3122" width="17.33203125" style="27" customWidth="1"/>
    <col min="3123" max="3124" width="12.6640625" style="27" customWidth="1"/>
    <col min="3125" max="3125" width="11.21875" style="27" customWidth="1"/>
    <col min="3126" max="3126" width="18.33203125" style="27" customWidth="1"/>
    <col min="3127" max="3127" width="12.88671875" style="27" customWidth="1"/>
    <col min="3128" max="3129" width="13.21875" style="27" customWidth="1"/>
    <col min="3130" max="3130" width="10.88671875" style="27" customWidth="1"/>
    <col min="3131" max="3131" width="11.109375" style="27" customWidth="1"/>
    <col min="3132" max="3132" width="15.21875" style="27" customWidth="1"/>
    <col min="3133" max="3133" width="9.6640625" style="27"/>
    <col min="3134" max="3134" width="11" style="27" customWidth="1"/>
    <col min="3135" max="3135" width="10.77734375" style="27" customWidth="1"/>
    <col min="3136" max="3136" width="11.44140625" style="27" customWidth="1"/>
    <col min="3137" max="3137" width="4" style="27" customWidth="1"/>
    <col min="3138" max="3328" width="9.6640625" style="27"/>
    <col min="3329" max="3329" width="6.44140625" style="27" customWidth="1"/>
    <col min="3330" max="3330" width="13.88671875" style="27" customWidth="1"/>
    <col min="3331" max="3331" width="11.88671875" style="27" customWidth="1"/>
    <col min="3332" max="3334" width="9.6640625" style="27"/>
    <col min="3335" max="3335" width="15.44140625" style="27" customWidth="1"/>
    <col min="3336" max="3336" width="16.21875" style="27" customWidth="1"/>
    <col min="3337" max="3348" width="9.6640625" style="27"/>
    <col min="3349" max="3349" width="12" style="27" customWidth="1"/>
    <col min="3350" max="3350" width="12.77734375" style="27" customWidth="1"/>
    <col min="3351" max="3351" width="11.109375" style="27" customWidth="1"/>
    <col min="3352" max="3352" width="12" style="27" customWidth="1"/>
    <col min="3353" max="3353" width="9.6640625" style="27"/>
    <col min="3354" max="3354" width="15.33203125" style="27" customWidth="1"/>
    <col min="3355" max="3355" width="15.21875" style="27" customWidth="1"/>
    <col min="3356" max="3356" width="21.44140625" style="27" customWidth="1"/>
    <col min="3357" max="3372" width="9.6640625" style="27"/>
    <col min="3373" max="3374" width="13.44140625" style="27" customWidth="1"/>
    <col min="3375" max="3375" width="9.6640625" style="27"/>
    <col min="3376" max="3376" width="13.88671875" style="27" customWidth="1"/>
    <col min="3377" max="3377" width="10.6640625" style="27" customWidth="1"/>
    <col min="3378" max="3378" width="17.33203125" style="27" customWidth="1"/>
    <col min="3379" max="3380" width="12.6640625" style="27" customWidth="1"/>
    <col min="3381" max="3381" width="11.21875" style="27" customWidth="1"/>
    <col min="3382" max="3382" width="18.33203125" style="27" customWidth="1"/>
    <col min="3383" max="3383" width="12.88671875" style="27" customWidth="1"/>
    <col min="3384" max="3385" width="13.21875" style="27" customWidth="1"/>
    <col min="3386" max="3386" width="10.88671875" style="27" customWidth="1"/>
    <col min="3387" max="3387" width="11.109375" style="27" customWidth="1"/>
    <col min="3388" max="3388" width="15.21875" style="27" customWidth="1"/>
    <col min="3389" max="3389" width="9.6640625" style="27"/>
    <col min="3390" max="3390" width="11" style="27" customWidth="1"/>
    <col min="3391" max="3391" width="10.77734375" style="27" customWidth="1"/>
    <col min="3392" max="3392" width="11.44140625" style="27" customWidth="1"/>
    <col min="3393" max="3393" width="4" style="27" customWidth="1"/>
    <col min="3394" max="3584" width="9.6640625" style="27"/>
    <col min="3585" max="3585" width="6.44140625" style="27" customWidth="1"/>
    <col min="3586" max="3586" width="13.88671875" style="27" customWidth="1"/>
    <col min="3587" max="3587" width="11.88671875" style="27" customWidth="1"/>
    <col min="3588" max="3590" width="9.6640625" style="27"/>
    <col min="3591" max="3591" width="15.44140625" style="27" customWidth="1"/>
    <col min="3592" max="3592" width="16.21875" style="27" customWidth="1"/>
    <col min="3593" max="3604" width="9.6640625" style="27"/>
    <col min="3605" max="3605" width="12" style="27" customWidth="1"/>
    <col min="3606" max="3606" width="12.77734375" style="27" customWidth="1"/>
    <col min="3607" max="3607" width="11.109375" style="27" customWidth="1"/>
    <col min="3608" max="3608" width="12" style="27" customWidth="1"/>
    <col min="3609" max="3609" width="9.6640625" style="27"/>
    <col min="3610" max="3610" width="15.33203125" style="27" customWidth="1"/>
    <col min="3611" max="3611" width="15.21875" style="27" customWidth="1"/>
    <col min="3612" max="3612" width="21.44140625" style="27" customWidth="1"/>
    <col min="3613" max="3628" width="9.6640625" style="27"/>
    <col min="3629" max="3630" width="13.44140625" style="27" customWidth="1"/>
    <col min="3631" max="3631" width="9.6640625" style="27"/>
    <col min="3632" max="3632" width="13.88671875" style="27" customWidth="1"/>
    <col min="3633" max="3633" width="10.6640625" style="27" customWidth="1"/>
    <col min="3634" max="3634" width="17.33203125" style="27" customWidth="1"/>
    <col min="3635" max="3636" width="12.6640625" style="27" customWidth="1"/>
    <col min="3637" max="3637" width="11.21875" style="27" customWidth="1"/>
    <col min="3638" max="3638" width="18.33203125" style="27" customWidth="1"/>
    <col min="3639" max="3639" width="12.88671875" style="27" customWidth="1"/>
    <col min="3640" max="3641" width="13.21875" style="27" customWidth="1"/>
    <col min="3642" max="3642" width="10.88671875" style="27" customWidth="1"/>
    <col min="3643" max="3643" width="11.109375" style="27" customWidth="1"/>
    <col min="3644" max="3644" width="15.21875" style="27" customWidth="1"/>
    <col min="3645" max="3645" width="9.6640625" style="27"/>
    <col min="3646" max="3646" width="11" style="27" customWidth="1"/>
    <col min="3647" max="3647" width="10.77734375" style="27" customWidth="1"/>
    <col min="3648" max="3648" width="11.44140625" style="27" customWidth="1"/>
    <col min="3649" max="3649" width="4" style="27" customWidth="1"/>
    <col min="3650" max="3840" width="9.6640625" style="27"/>
    <col min="3841" max="3841" width="6.44140625" style="27" customWidth="1"/>
    <col min="3842" max="3842" width="13.88671875" style="27" customWidth="1"/>
    <col min="3843" max="3843" width="11.88671875" style="27" customWidth="1"/>
    <col min="3844" max="3846" width="9.6640625" style="27"/>
    <col min="3847" max="3847" width="15.44140625" style="27" customWidth="1"/>
    <col min="3848" max="3848" width="16.21875" style="27" customWidth="1"/>
    <col min="3849" max="3860" width="9.6640625" style="27"/>
    <col min="3861" max="3861" width="12" style="27" customWidth="1"/>
    <col min="3862" max="3862" width="12.77734375" style="27" customWidth="1"/>
    <col min="3863" max="3863" width="11.109375" style="27" customWidth="1"/>
    <col min="3864" max="3864" width="12" style="27" customWidth="1"/>
    <col min="3865" max="3865" width="9.6640625" style="27"/>
    <col min="3866" max="3866" width="15.33203125" style="27" customWidth="1"/>
    <col min="3867" max="3867" width="15.21875" style="27" customWidth="1"/>
    <col min="3868" max="3868" width="21.44140625" style="27" customWidth="1"/>
    <col min="3869" max="3884" width="9.6640625" style="27"/>
    <col min="3885" max="3886" width="13.44140625" style="27" customWidth="1"/>
    <col min="3887" max="3887" width="9.6640625" style="27"/>
    <col min="3888" max="3888" width="13.88671875" style="27" customWidth="1"/>
    <col min="3889" max="3889" width="10.6640625" style="27" customWidth="1"/>
    <col min="3890" max="3890" width="17.33203125" style="27" customWidth="1"/>
    <col min="3891" max="3892" width="12.6640625" style="27" customWidth="1"/>
    <col min="3893" max="3893" width="11.21875" style="27" customWidth="1"/>
    <col min="3894" max="3894" width="18.33203125" style="27" customWidth="1"/>
    <col min="3895" max="3895" width="12.88671875" style="27" customWidth="1"/>
    <col min="3896" max="3897" width="13.21875" style="27" customWidth="1"/>
    <col min="3898" max="3898" width="10.88671875" style="27" customWidth="1"/>
    <col min="3899" max="3899" width="11.109375" style="27" customWidth="1"/>
    <col min="3900" max="3900" width="15.21875" style="27" customWidth="1"/>
    <col min="3901" max="3901" width="9.6640625" style="27"/>
    <col min="3902" max="3902" width="11" style="27" customWidth="1"/>
    <col min="3903" max="3903" width="10.77734375" style="27" customWidth="1"/>
    <col min="3904" max="3904" width="11.44140625" style="27" customWidth="1"/>
    <col min="3905" max="3905" width="4" style="27" customWidth="1"/>
    <col min="3906" max="4096" width="9.6640625" style="27"/>
    <col min="4097" max="4097" width="6.44140625" style="27" customWidth="1"/>
    <col min="4098" max="4098" width="13.88671875" style="27" customWidth="1"/>
    <col min="4099" max="4099" width="11.88671875" style="27" customWidth="1"/>
    <col min="4100" max="4102" width="9.6640625" style="27"/>
    <col min="4103" max="4103" width="15.44140625" style="27" customWidth="1"/>
    <col min="4104" max="4104" width="16.21875" style="27" customWidth="1"/>
    <col min="4105" max="4116" width="9.6640625" style="27"/>
    <col min="4117" max="4117" width="12" style="27" customWidth="1"/>
    <col min="4118" max="4118" width="12.77734375" style="27" customWidth="1"/>
    <col min="4119" max="4119" width="11.109375" style="27" customWidth="1"/>
    <col min="4120" max="4120" width="12" style="27" customWidth="1"/>
    <col min="4121" max="4121" width="9.6640625" style="27"/>
    <col min="4122" max="4122" width="15.33203125" style="27" customWidth="1"/>
    <col min="4123" max="4123" width="15.21875" style="27" customWidth="1"/>
    <col min="4124" max="4124" width="21.44140625" style="27" customWidth="1"/>
    <col min="4125" max="4140" width="9.6640625" style="27"/>
    <col min="4141" max="4142" width="13.44140625" style="27" customWidth="1"/>
    <col min="4143" max="4143" width="9.6640625" style="27"/>
    <col min="4144" max="4144" width="13.88671875" style="27" customWidth="1"/>
    <col min="4145" max="4145" width="10.6640625" style="27" customWidth="1"/>
    <col min="4146" max="4146" width="17.33203125" style="27" customWidth="1"/>
    <col min="4147" max="4148" width="12.6640625" style="27" customWidth="1"/>
    <col min="4149" max="4149" width="11.21875" style="27" customWidth="1"/>
    <col min="4150" max="4150" width="18.33203125" style="27" customWidth="1"/>
    <col min="4151" max="4151" width="12.88671875" style="27" customWidth="1"/>
    <col min="4152" max="4153" width="13.21875" style="27" customWidth="1"/>
    <col min="4154" max="4154" width="10.88671875" style="27" customWidth="1"/>
    <col min="4155" max="4155" width="11.109375" style="27" customWidth="1"/>
    <col min="4156" max="4156" width="15.21875" style="27" customWidth="1"/>
    <col min="4157" max="4157" width="9.6640625" style="27"/>
    <col min="4158" max="4158" width="11" style="27" customWidth="1"/>
    <col min="4159" max="4159" width="10.77734375" style="27" customWidth="1"/>
    <col min="4160" max="4160" width="11.44140625" style="27" customWidth="1"/>
    <col min="4161" max="4161" width="4" style="27" customWidth="1"/>
    <col min="4162" max="4352" width="9.6640625" style="27"/>
    <col min="4353" max="4353" width="6.44140625" style="27" customWidth="1"/>
    <col min="4354" max="4354" width="13.88671875" style="27" customWidth="1"/>
    <col min="4355" max="4355" width="11.88671875" style="27" customWidth="1"/>
    <col min="4356" max="4358" width="9.6640625" style="27"/>
    <col min="4359" max="4359" width="15.44140625" style="27" customWidth="1"/>
    <col min="4360" max="4360" width="16.21875" style="27" customWidth="1"/>
    <col min="4361" max="4372" width="9.6640625" style="27"/>
    <col min="4373" max="4373" width="12" style="27" customWidth="1"/>
    <col min="4374" max="4374" width="12.77734375" style="27" customWidth="1"/>
    <col min="4375" max="4375" width="11.109375" style="27" customWidth="1"/>
    <col min="4376" max="4376" width="12" style="27" customWidth="1"/>
    <col min="4377" max="4377" width="9.6640625" style="27"/>
    <col min="4378" max="4378" width="15.33203125" style="27" customWidth="1"/>
    <col min="4379" max="4379" width="15.21875" style="27" customWidth="1"/>
    <col min="4380" max="4380" width="21.44140625" style="27" customWidth="1"/>
    <col min="4381" max="4396" width="9.6640625" style="27"/>
    <col min="4397" max="4398" width="13.44140625" style="27" customWidth="1"/>
    <col min="4399" max="4399" width="9.6640625" style="27"/>
    <col min="4400" max="4400" width="13.88671875" style="27" customWidth="1"/>
    <col min="4401" max="4401" width="10.6640625" style="27" customWidth="1"/>
    <col min="4402" max="4402" width="17.33203125" style="27" customWidth="1"/>
    <col min="4403" max="4404" width="12.6640625" style="27" customWidth="1"/>
    <col min="4405" max="4405" width="11.21875" style="27" customWidth="1"/>
    <col min="4406" max="4406" width="18.33203125" style="27" customWidth="1"/>
    <col min="4407" max="4407" width="12.88671875" style="27" customWidth="1"/>
    <col min="4408" max="4409" width="13.21875" style="27" customWidth="1"/>
    <col min="4410" max="4410" width="10.88671875" style="27" customWidth="1"/>
    <col min="4411" max="4411" width="11.109375" style="27" customWidth="1"/>
    <col min="4412" max="4412" width="15.21875" style="27" customWidth="1"/>
    <col min="4413" max="4413" width="9.6640625" style="27"/>
    <col min="4414" max="4414" width="11" style="27" customWidth="1"/>
    <col min="4415" max="4415" width="10.77734375" style="27" customWidth="1"/>
    <col min="4416" max="4416" width="11.44140625" style="27" customWidth="1"/>
    <col min="4417" max="4417" width="4" style="27" customWidth="1"/>
    <col min="4418" max="4608" width="9.6640625" style="27"/>
    <col min="4609" max="4609" width="6.44140625" style="27" customWidth="1"/>
    <col min="4610" max="4610" width="13.88671875" style="27" customWidth="1"/>
    <col min="4611" max="4611" width="11.88671875" style="27" customWidth="1"/>
    <col min="4612" max="4614" width="9.6640625" style="27"/>
    <col min="4615" max="4615" width="15.44140625" style="27" customWidth="1"/>
    <col min="4616" max="4616" width="16.21875" style="27" customWidth="1"/>
    <col min="4617" max="4628" width="9.6640625" style="27"/>
    <col min="4629" max="4629" width="12" style="27" customWidth="1"/>
    <col min="4630" max="4630" width="12.77734375" style="27" customWidth="1"/>
    <col min="4631" max="4631" width="11.109375" style="27" customWidth="1"/>
    <col min="4632" max="4632" width="12" style="27" customWidth="1"/>
    <col min="4633" max="4633" width="9.6640625" style="27"/>
    <col min="4634" max="4634" width="15.33203125" style="27" customWidth="1"/>
    <col min="4635" max="4635" width="15.21875" style="27" customWidth="1"/>
    <col min="4636" max="4636" width="21.44140625" style="27" customWidth="1"/>
    <col min="4637" max="4652" width="9.6640625" style="27"/>
    <col min="4653" max="4654" width="13.44140625" style="27" customWidth="1"/>
    <col min="4655" max="4655" width="9.6640625" style="27"/>
    <col min="4656" max="4656" width="13.88671875" style="27" customWidth="1"/>
    <col min="4657" max="4657" width="10.6640625" style="27" customWidth="1"/>
    <col min="4658" max="4658" width="17.33203125" style="27" customWidth="1"/>
    <col min="4659" max="4660" width="12.6640625" style="27" customWidth="1"/>
    <col min="4661" max="4661" width="11.21875" style="27" customWidth="1"/>
    <col min="4662" max="4662" width="18.33203125" style="27" customWidth="1"/>
    <col min="4663" max="4663" width="12.88671875" style="27" customWidth="1"/>
    <col min="4664" max="4665" width="13.21875" style="27" customWidth="1"/>
    <col min="4666" max="4666" width="10.88671875" style="27" customWidth="1"/>
    <col min="4667" max="4667" width="11.109375" style="27" customWidth="1"/>
    <col min="4668" max="4668" width="15.21875" style="27" customWidth="1"/>
    <col min="4669" max="4669" width="9.6640625" style="27"/>
    <col min="4670" max="4670" width="11" style="27" customWidth="1"/>
    <col min="4671" max="4671" width="10.77734375" style="27" customWidth="1"/>
    <col min="4672" max="4672" width="11.44140625" style="27" customWidth="1"/>
    <col min="4673" max="4673" width="4" style="27" customWidth="1"/>
    <col min="4674" max="4864" width="9.6640625" style="27"/>
    <col min="4865" max="4865" width="6.44140625" style="27" customWidth="1"/>
    <col min="4866" max="4866" width="13.88671875" style="27" customWidth="1"/>
    <col min="4867" max="4867" width="11.88671875" style="27" customWidth="1"/>
    <col min="4868" max="4870" width="9.6640625" style="27"/>
    <col min="4871" max="4871" width="15.44140625" style="27" customWidth="1"/>
    <col min="4872" max="4872" width="16.21875" style="27" customWidth="1"/>
    <col min="4873" max="4884" width="9.6640625" style="27"/>
    <col min="4885" max="4885" width="12" style="27" customWidth="1"/>
    <col min="4886" max="4886" width="12.77734375" style="27" customWidth="1"/>
    <col min="4887" max="4887" width="11.109375" style="27" customWidth="1"/>
    <col min="4888" max="4888" width="12" style="27" customWidth="1"/>
    <col min="4889" max="4889" width="9.6640625" style="27"/>
    <col min="4890" max="4890" width="15.33203125" style="27" customWidth="1"/>
    <col min="4891" max="4891" width="15.21875" style="27" customWidth="1"/>
    <col min="4892" max="4892" width="21.44140625" style="27" customWidth="1"/>
    <col min="4893" max="4908" width="9.6640625" style="27"/>
    <col min="4909" max="4910" width="13.44140625" style="27" customWidth="1"/>
    <col min="4911" max="4911" width="9.6640625" style="27"/>
    <col min="4912" max="4912" width="13.88671875" style="27" customWidth="1"/>
    <col min="4913" max="4913" width="10.6640625" style="27" customWidth="1"/>
    <col min="4914" max="4914" width="17.33203125" style="27" customWidth="1"/>
    <col min="4915" max="4916" width="12.6640625" style="27" customWidth="1"/>
    <col min="4917" max="4917" width="11.21875" style="27" customWidth="1"/>
    <col min="4918" max="4918" width="18.33203125" style="27" customWidth="1"/>
    <col min="4919" max="4919" width="12.88671875" style="27" customWidth="1"/>
    <col min="4920" max="4921" width="13.21875" style="27" customWidth="1"/>
    <col min="4922" max="4922" width="10.88671875" style="27" customWidth="1"/>
    <col min="4923" max="4923" width="11.109375" style="27" customWidth="1"/>
    <col min="4924" max="4924" width="15.21875" style="27" customWidth="1"/>
    <col min="4925" max="4925" width="9.6640625" style="27"/>
    <col min="4926" max="4926" width="11" style="27" customWidth="1"/>
    <col min="4927" max="4927" width="10.77734375" style="27" customWidth="1"/>
    <col min="4928" max="4928" width="11.44140625" style="27" customWidth="1"/>
    <col min="4929" max="4929" width="4" style="27" customWidth="1"/>
    <col min="4930" max="5120" width="9.6640625" style="27"/>
    <col min="5121" max="5121" width="6.44140625" style="27" customWidth="1"/>
    <col min="5122" max="5122" width="13.88671875" style="27" customWidth="1"/>
    <col min="5123" max="5123" width="11.88671875" style="27" customWidth="1"/>
    <col min="5124" max="5126" width="9.6640625" style="27"/>
    <col min="5127" max="5127" width="15.44140625" style="27" customWidth="1"/>
    <col min="5128" max="5128" width="16.21875" style="27" customWidth="1"/>
    <col min="5129" max="5140" width="9.6640625" style="27"/>
    <col min="5141" max="5141" width="12" style="27" customWidth="1"/>
    <col min="5142" max="5142" width="12.77734375" style="27" customWidth="1"/>
    <col min="5143" max="5143" width="11.109375" style="27" customWidth="1"/>
    <col min="5144" max="5144" width="12" style="27" customWidth="1"/>
    <col min="5145" max="5145" width="9.6640625" style="27"/>
    <col min="5146" max="5146" width="15.33203125" style="27" customWidth="1"/>
    <col min="5147" max="5147" width="15.21875" style="27" customWidth="1"/>
    <col min="5148" max="5148" width="21.44140625" style="27" customWidth="1"/>
    <col min="5149" max="5164" width="9.6640625" style="27"/>
    <col min="5165" max="5166" width="13.44140625" style="27" customWidth="1"/>
    <col min="5167" max="5167" width="9.6640625" style="27"/>
    <col min="5168" max="5168" width="13.88671875" style="27" customWidth="1"/>
    <col min="5169" max="5169" width="10.6640625" style="27" customWidth="1"/>
    <col min="5170" max="5170" width="17.33203125" style="27" customWidth="1"/>
    <col min="5171" max="5172" width="12.6640625" style="27" customWidth="1"/>
    <col min="5173" max="5173" width="11.21875" style="27" customWidth="1"/>
    <col min="5174" max="5174" width="18.33203125" style="27" customWidth="1"/>
    <col min="5175" max="5175" width="12.88671875" style="27" customWidth="1"/>
    <col min="5176" max="5177" width="13.21875" style="27" customWidth="1"/>
    <col min="5178" max="5178" width="10.88671875" style="27" customWidth="1"/>
    <col min="5179" max="5179" width="11.109375" style="27" customWidth="1"/>
    <col min="5180" max="5180" width="15.21875" style="27" customWidth="1"/>
    <col min="5181" max="5181" width="9.6640625" style="27"/>
    <col min="5182" max="5182" width="11" style="27" customWidth="1"/>
    <col min="5183" max="5183" width="10.77734375" style="27" customWidth="1"/>
    <col min="5184" max="5184" width="11.44140625" style="27" customWidth="1"/>
    <col min="5185" max="5185" width="4" style="27" customWidth="1"/>
    <col min="5186" max="5376" width="9.6640625" style="27"/>
    <col min="5377" max="5377" width="6.44140625" style="27" customWidth="1"/>
    <col min="5378" max="5378" width="13.88671875" style="27" customWidth="1"/>
    <col min="5379" max="5379" width="11.88671875" style="27" customWidth="1"/>
    <col min="5380" max="5382" width="9.6640625" style="27"/>
    <col min="5383" max="5383" width="15.44140625" style="27" customWidth="1"/>
    <col min="5384" max="5384" width="16.21875" style="27" customWidth="1"/>
    <col min="5385" max="5396" width="9.6640625" style="27"/>
    <col min="5397" max="5397" width="12" style="27" customWidth="1"/>
    <col min="5398" max="5398" width="12.77734375" style="27" customWidth="1"/>
    <col min="5399" max="5399" width="11.109375" style="27" customWidth="1"/>
    <col min="5400" max="5400" width="12" style="27" customWidth="1"/>
    <col min="5401" max="5401" width="9.6640625" style="27"/>
    <col min="5402" max="5402" width="15.33203125" style="27" customWidth="1"/>
    <col min="5403" max="5403" width="15.21875" style="27" customWidth="1"/>
    <col min="5404" max="5404" width="21.44140625" style="27" customWidth="1"/>
    <col min="5405" max="5420" width="9.6640625" style="27"/>
    <col min="5421" max="5422" width="13.44140625" style="27" customWidth="1"/>
    <col min="5423" max="5423" width="9.6640625" style="27"/>
    <col min="5424" max="5424" width="13.88671875" style="27" customWidth="1"/>
    <col min="5425" max="5425" width="10.6640625" style="27" customWidth="1"/>
    <col min="5426" max="5426" width="17.33203125" style="27" customWidth="1"/>
    <col min="5427" max="5428" width="12.6640625" style="27" customWidth="1"/>
    <col min="5429" max="5429" width="11.21875" style="27" customWidth="1"/>
    <col min="5430" max="5430" width="18.33203125" style="27" customWidth="1"/>
    <col min="5431" max="5431" width="12.88671875" style="27" customWidth="1"/>
    <col min="5432" max="5433" width="13.21875" style="27" customWidth="1"/>
    <col min="5434" max="5434" width="10.88671875" style="27" customWidth="1"/>
    <col min="5435" max="5435" width="11.109375" style="27" customWidth="1"/>
    <col min="5436" max="5436" width="15.21875" style="27" customWidth="1"/>
    <col min="5437" max="5437" width="9.6640625" style="27"/>
    <col min="5438" max="5438" width="11" style="27" customWidth="1"/>
    <col min="5439" max="5439" width="10.77734375" style="27" customWidth="1"/>
    <col min="5440" max="5440" width="11.44140625" style="27" customWidth="1"/>
    <col min="5441" max="5441" width="4" style="27" customWidth="1"/>
    <col min="5442" max="5632" width="9.6640625" style="27"/>
    <col min="5633" max="5633" width="6.44140625" style="27" customWidth="1"/>
    <col min="5634" max="5634" width="13.88671875" style="27" customWidth="1"/>
    <col min="5635" max="5635" width="11.88671875" style="27" customWidth="1"/>
    <col min="5636" max="5638" width="9.6640625" style="27"/>
    <col min="5639" max="5639" width="15.44140625" style="27" customWidth="1"/>
    <col min="5640" max="5640" width="16.21875" style="27" customWidth="1"/>
    <col min="5641" max="5652" width="9.6640625" style="27"/>
    <col min="5653" max="5653" width="12" style="27" customWidth="1"/>
    <col min="5654" max="5654" width="12.77734375" style="27" customWidth="1"/>
    <col min="5655" max="5655" width="11.109375" style="27" customWidth="1"/>
    <col min="5656" max="5656" width="12" style="27" customWidth="1"/>
    <col min="5657" max="5657" width="9.6640625" style="27"/>
    <col min="5658" max="5658" width="15.33203125" style="27" customWidth="1"/>
    <col min="5659" max="5659" width="15.21875" style="27" customWidth="1"/>
    <col min="5660" max="5660" width="21.44140625" style="27" customWidth="1"/>
    <col min="5661" max="5676" width="9.6640625" style="27"/>
    <col min="5677" max="5678" width="13.44140625" style="27" customWidth="1"/>
    <col min="5679" max="5679" width="9.6640625" style="27"/>
    <col min="5680" max="5680" width="13.88671875" style="27" customWidth="1"/>
    <col min="5681" max="5681" width="10.6640625" style="27" customWidth="1"/>
    <col min="5682" max="5682" width="17.33203125" style="27" customWidth="1"/>
    <col min="5683" max="5684" width="12.6640625" style="27" customWidth="1"/>
    <col min="5685" max="5685" width="11.21875" style="27" customWidth="1"/>
    <col min="5686" max="5686" width="18.33203125" style="27" customWidth="1"/>
    <col min="5687" max="5687" width="12.88671875" style="27" customWidth="1"/>
    <col min="5688" max="5689" width="13.21875" style="27" customWidth="1"/>
    <col min="5690" max="5690" width="10.88671875" style="27" customWidth="1"/>
    <col min="5691" max="5691" width="11.109375" style="27" customWidth="1"/>
    <col min="5692" max="5692" width="15.21875" style="27" customWidth="1"/>
    <col min="5693" max="5693" width="9.6640625" style="27"/>
    <col min="5694" max="5694" width="11" style="27" customWidth="1"/>
    <col min="5695" max="5695" width="10.77734375" style="27" customWidth="1"/>
    <col min="5696" max="5696" width="11.44140625" style="27" customWidth="1"/>
    <col min="5697" max="5697" width="4" style="27" customWidth="1"/>
    <col min="5698" max="5888" width="9.6640625" style="27"/>
    <col min="5889" max="5889" width="6.44140625" style="27" customWidth="1"/>
    <col min="5890" max="5890" width="13.88671875" style="27" customWidth="1"/>
    <col min="5891" max="5891" width="11.88671875" style="27" customWidth="1"/>
    <col min="5892" max="5894" width="9.6640625" style="27"/>
    <col min="5895" max="5895" width="15.44140625" style="27" customWidth="1"/>
    <col min="5896" max="5896" width="16.21875" style="27" customWidth="1"/>
    <col min="5897" max="5908" width="9.6640625" style="27"/>
    <col min="5909" max="5909" width="12" style="27" customWidth="1"/>
    <col min="5910" max="5910" width="12.77734375" style="27" customWidth="1"/>
    <col min="5911" max="5911" width="11.109375" style="27" customWidth="1"/>
    <col min="5912" max="5912" width="12" style="27" customWidth="1"/>
    <col min="5913" max="5913" width="9.6640625" style="27"/>
    <col min="5914" max="5914" width="15.33203125" style="27" customWidth="1"/>
    <col min="5915" max="5915" width="15.21875" style="27" customWidth="1"/>
    <col min="5916" max="5916" width="21.44140625" style="27" customWidth="1"/>
    <col min="5917" max="5932" width="9.6640625" style="27"/>
    <col min="5933" max="5934" width="13.44140625" style="27" customWidth="1"/>
    <col min="5935" max="5935" width="9.6640625" style="27"/>
    <col min="5936" max="5936" width="13.88671875" style="27" customWidth="1"/>
    <col min="5937" max="5937" width="10.6640625" style="27" customWidth="1"/>
    <col min="5938" max="5938" width="17.33203125" style="27" customWidth="1"/>
    <col min="5939" max="5940" width="12.6640625" style="27" customWidth="1"/>
    <col min="5941" max="5941" width="11.21875" style="27" customWidth="1"/>
    <col min="5942" max="5942" width="18.33203125" style="27" customWidth="1"/>
    <col min="5943" max="5943" width="12.88671875" style="27" customWidth="1"/>
    <col min="5944" max="5945" width="13.21875" style="27" customWidth="1"/>
    <col min="5946" max="5946" width="10.88671875" style="27" customWidth="1"/>
    <col min="5947" max="5947" width="11.109375" style="27" customWidth="1"/>
    <col min="5948" max="5948" width="15.21875" style="27" customWidth="1"/>
    <col min="5949" max="5949" width="9.6640625" style="27"/>
    <col min="5950" max="5950" width="11" style="27" customWidth="1"/>
    <col min="5951" max="5951" width="10.77734375" style="27" customWidth="1"/>
    <col min="5952" max="5952" width="11.44140625" style="27" customWidth="1"/>
    <col min="5953" max="5953" width="4" style="27" customWidth="1"/>
    <col min="5954" max="6144" width="9.6640625" style="27"/>
    <col min="6145" max="6145" width="6.44140625" style="27" customWidth="1"/>
    <col min="6146" max="6146" width="13.88671875" style="27" customWidth="1"/>
    <col min="6147" max="6147" width="11.88671875" style="27" customWidth="1"/>
    <col min="6148" max="6150" width="9.6640625" style="27"/>
    <col min="6151" max="6151" width="15.44140625" style="27" customWidth="1"/>
    <col min="6152" max="6152" width="16.21875" style="27" customWidth="1"/>
    <col min="6153" max="6164" width="9.6640625" style="27"/>
    <col min="6165" max="6165" width="12" style="27" customWidth="1"/>
    <col min="6166" max="6166" width="12.77734375" style="27" customWidth="1"/>
    <col min="6167" max="6167" width="11.109375" style="27" customWidth="1"/>
    <col min="6168" max="6168" width="12" style="27" customWidth="1"/>
    <col min="6169" max="6169" width="9.6640625" style="27"/>
    <col min="6170" max="6170" width="15.33203125" style="27" customWidth="1"/>
    <col min="6171" max="6171" width="15.21875" style="27" customWidth="1"/>
    <col min="6172" max="6172" width="21.44140625" style="27" customWidth="1"/>
    <col min="6173" max="6188" width="9.6640625" style="27"/>
    <col min="6189" max="6190" width="13.44140625" style="27" customWidth="1"/>
    <col min="6191" max="6191" width="9.6640625" style="27"/>
    <col min="6192" max="6192" width="13.88671875" style="27" customWidth="1"/>
    <col min="6193" max="6193" width="10.6640625" style="27" customWidth="1"/>
    <col min="6194" max="6194" width="17.33203125" style="27" customWidth="1"/>
    <col min="6195" max="6196" width="12.6640625" style="27" customWidth="1"/>
    <col min="6197" max="6197" width="11.21875" style="27" customWidth="1"/>
    <col min="6198" max="6198" width="18.33203125" style="27" customWidth="1"/>
    <col min="6199" max="6199" width="12.88671875" style="27" customWidth="1"/>
    <col min="6200" max="6201" width="13.21875" style="27" customWidth="1"/>
    <col min="6202" max="6202" width="10.88671875" style="27" customWidth="1"/>
    <col min="6203" max="6203" width="11.109375" style="27" customWidth="1"/>
    <col min="6204" max="6204" width="15.21875" style="27" customWidth="1"/>
    <col min="6205" max="6205" width="9.6640625" style="27"/>
    <col min="6206" max="6206" width="11" style="27" customWidth="1"/>
    <col min="6207" max="6207" width="10.77734375" style="27" customWidth="1"/>
    <col min="6208" max="6208" width="11.44140625" style="27" customWidth="1"/>
    <col min="6209" max="6209" width="4" style="27" customWidth="1"/>
    <col min="6210" max="6400" width="9.6640625" style="27"/>
    <col min="6401" max="6401" width="6.44140625" style="27" customWidth="1"/>
    <col min="6402" max="6402" width="13.88671875" style="27" customWidth="1"/>
    <col min="6403" max="6403" width="11.88671875" style="27" customWidth="1"/>
    <col min="6404" max="6406" width="9.6640625" style="27"/>
    <col min="6407" max="6407" width="15.44140625" style="27" customWidth="1"/>
    <col min="6408" max="6408" width="16.21875" style="27" customWidth="1"/>
    <col min="6409" max="6420" width="9.6640625" style="27"/>
    <col min="6421" max="6421" width="12" style="27" customWidth="1"/>
    <col min="6422" max="6422" width="12.77734375" style="27" customWidth="1"/>
    <col min="6423" max="6423" width="11.109375" style="27" customWidth="1"/>
    <col min="6424" max="6424" width="12" style="27" customWidth="1"/>
    <col min="6425" max="6425" width="9.6640625" style="27"/>
    <col min="6426" max="6426" width="15.33203125" style="27" customWidth="1"/>
    <col min="6427" max="6427" width="15.21875" style="27" customWidth="1"/>
    <col min="6428" max="6428" width="21.44140625" style="27" customWidth="1"/>
    <col min="6429" max="6444" width="9.6640625" style="27"/>
    <col min="6445" max="6446" width="13.44140625" style="27" customWidth="1"/>
    <col min="6447" max="6447" width="9.6640625" style="27"/>
    <col min="6448" max="6448" width="13.88671875" style="27" customWidth="1"/>
    <col min="6449" max="6449" width="10.6640625" style="27" customWidth="1"/>
    <col min="6450" max="6450" width="17.33203125" style="27" customWidth="1"/>
    <col min="6451" max="6452" width="12.6640625" style="27" customWidth="1"/>
    <col min="6453" max="6453" width="11.21875" style="27" customWidth="1"/>
    <col min="6454" max="6454" width="18.33203125" style="27" customWidth="1"/>
    <col min="6455" max="6455" width="12.88671875" style="27" customWidth="1"/>
    <col min="6456" max="6457" width="13.21875" style="27" customWidth="1"/>
    <col min="6458" max="6458" width="10.88671875" style="27" customWidth="1"/>
    <col min="6459" max="6459" width="11.109375" style="27" customWidth="1"/>
    <col min="6460" max="6460" width="15.21875" style="27" customWidth="1"/>
    <col min="6461" max="6461" width="9.6640625" style="27"/>
    <col min="6462" max="6462" width="11" style="27" customWidth="1"/>
    <col min="6463" max="6463" width="10.77734375" style="27" customWidth="1"/>
    <col min="6464" max="6464" width="11.44140625" style="27" customWidth="1"/>
    <col min="6465" max="6465" width="4" style="27" customWidth="1"/>
    <col min="6466" max="6656" width="9.6640625" style="27"/>
    <col min="6657" max="6657" width="6.44140625" style="27" customWidth="1"/>
    <col min="6658" max="6658" width="13.88671875" style="27" customWidth="1"/>
    <col min="6659" max="6659" width="11.88671875" style="27" customWidth="1"/>
    <col min="6660" max="6662" width="9.6640625" style="27"/>
    <col min="6663" max="6663" width="15.44140625" style="27" customWidth="1"/>
    <col min="6664" max="6664" width="16.21875" style="27" customWidth="1"/>
    <col min="6665" max="6676" width="9.6640625" style="27"/>
    <col min="6677" max="6677" width="12" style="27" customWidth="1"/>
    <col min="6678" max="6678" width="12.77734375" style="27" customWidth="1"/>
    <col min="6679" max="6679" width="11.109375" style="27" customWidth="1"/>
    <col min="6680" max="6680" width="12" style="27" customWidth="1"/>
    <col min="6681" max="6681" width="9.6640625" style="27"/>
    <col min="6682" max="6682" width="15.33203125" style="27" customWidth="1"/>
    <col min="6683" max="6683" width="15.21875" style="27" customWidth="1"/>
    <col min="6684" max="6684" width="21.44140625" style="27" customWidth="1"/>
    <col min="6685" max="6700" width="9.6640625" style="27"/>
    <col min="6701" max="6702" width="13.44140625" style="27" customWidth="1"/>
    <col min="6703" max="6703" width="9.6640625" style="27"/>
    <col min="6704" max="6704" width="13.88671875" style="27" customWidth="1"/>
    <col min="6705" max="6705" width="10.6640625" style="27" customWidth="1"/>
    <col min="6706" max="6706" width="17.33203125" style="27" customWidth="1"/>
    <col min="6707" max="6708" width="12.6640625" style="27" customWidth="1"/>
    <col min="6709" max="6709" width="11.21875" style="27" customWidth="1"/>
    <col min="6710" max="6710" width="18.33203125" style="27" customWidth="1"/>
    <col min="6711" max="6711" width="12.88671875" style="27" customWidth="1"/>
    <col min="6712" max="6713" width="13.21875" style="27" customWidth="1"/>
    <col min="6714" max="6714" width="10.88671875" style="27" customWidth="1"/>
    <col min="6715" max="6715" width="11.109375" style="27" customWidth="1"/>
    <col min="6716" max="6716" width="15.21875" style="27" customWidth="1"/>
    <col min="6717" max="6717" width="9.6640625" style="27"/>
    <col min="6718" max="6718" width="11" style="27" customWidth="1"/>
    <col min="6719" max="6719" width="10.77734375" style="27" customWidth="1"/>
    <col min="6720" max="6720" width="11.44140625" style="27" customWidth="1"/>
    <col min="6721" max="6721" width="4" style="27" customWidth="1"/>
    <col min="6722" max="6912" width="9.6640625" style="27"/>
    <col min="6913" max="6913" width="6.44140625" style="27" customWidth="1"/>
    <col min="6914" max="6914" width="13.88671875" style="27" customWidth="1"/>
    <col min="6915" max="6915" width="11.88671875" style="27" customWidth="1"/>
    <col min="6916" max="6918" width="9.6640625" style="27"/>
    <col min="6919" max="6919" width="15.44140625" style="27" customWidth="1"/>
    <col min="6920" max="6920" width="16.21875" style="27" customWidth="1"/>
    <col min="6921" max="6932" width="9.6640625" style="27"/>
    <col min="6933" max="6933" width="12" style="27" customWidth="1"/>
    <col min="6934" max="6934" width="12.77734375" style="27" customWidth="1"/>
    <col min="6935" max="6935" width="11.109375" style="27" customWidth="1"/>
    <col min="6936" max="6936" width="12" style="27" customWidth="1"/>
    <col min="6937" max="6937" width="9.6640625" style="27"/>
    <col min="6938" max="6938" width="15.33203125" style="27" customWidth="1"/>
    <col min="6939" max="6939" width="15.21875" style="27" customWidth="1"/>
    <col min="6940" max="6940" width="21.44140625" style="27" customWidth="1"/>
    <col min="6941" max="6956" width="9.6640625" style="27"/>
    <col min="6957" max="6958" width="13.44140625" style="27" customWidth="1"/>
    <col min="6959" max="6959" width="9.6640625" style="27"/>
    <col min="6960" max="6960" width="13.88671875" style="27" customWidth="1"/>
    <col min="6961" max="6961" width="10.6640625" style="27" customWidth="1"/>
    <col min="6962" max="6962" width="17.33203125" style="27" customWidth="1"/>
    <col min="6963" max="6964" width="12.6640625" style="27" customWidth="1"/>
    <col min="6965" max="6965" width="11.21875" style="27" customWidth="1"/>
    <col min="6966" max="6966" width="18.33203125" style="27" customWidth="1"/>
    <col min="6967" max="6967" width="12.88671875" style="27" customWidth="1"/>
    <col min="6968" max="6969" width="13.21875" style="27" customWidth="1"/>
    <col min="6970" max="6970" width="10.88671875" style="27" customWidth="1"/>
    <col min="6971" max="6971" width="11.109375" style="27" customWidth="1"/>
    <col min="6972" max="6972" width="15.21875" style="27" customWidth="1"/>
    <col min="6973" max="6973" width="9.6640625" style="27"/>
    <col min="6974" max="6974" width="11" style="27" customWidth="1"/>
    <col min="6975" max="6975" width="10.77734375" style="27" customWidth="1"/>
    <col min="6976" max="6976" width="11.44140625" style="27" customWidth="1"/>
    <col min="6977" max="6977" width="4" style="27" customWidth="1"/>
    <col min="6978" max="7168" width="9.6640625" style="27"/>
    <col min="7169" max="7169" width="6.44140625" style="27" customWidth="1"/>
    <col min="7170" max="7170" width="13.88671875" style="27" customWidth="1"/>
    <col min="7171" max="7171" width="11.88671875" style="27" customWidth="1"/>
    <col min="7172" max="7174" width="9.6640625" style="27"/>
    <col min="7175" max="7175" width="15.44140625" style="27" customWidth="1"/>
    <col min="7176" max="7176" width="16.21875" style="27" customWidth="1"/>
    <col min="7177" max="7188" width="9.6640625" style="27"/>
    <col min="7189" max="7189" width="12" style="27" customWidth="1"/>
    <col min="7190" max="7190" width="12.77734375" style="27" customWidth="1"/>
    <col min="7191" max="7191" width="11.109375" style="27" customWidth="1"/>
    <col min="7192" max="7192" width="12" style="27" customWidth="1"/>
    <col min="7193" max="7193" width="9.6640625" style="27"/>
    <col min="7194" max="7194" width="15.33203125" style="27" customWidth="1"/>
    <col min="7195" max="7195" width="15.21875" style="27" customWidth="1"/>
    <col min="7196" max="7196" width="21.44140625" style="27" customWidth="1"/>
    <col min="7197" max="7212" width="9.6640625" style="27"/>
    <col min="7213" max="7214" width="13.44140625" style="27" customWidth="1"/>
    <col min="7215" max="7215" width="9.6640625" style="27"/>
    <col min="7216" max="7216" width="13.88671875" style="27" customWidth="1"/>
    <col min="7217" max="7217" width="10.6640625" style="27" customWidth="1"/>
    <col min="7218" max="7218" width="17.33203125" style="27" customWidth="1"/>
    <col min="7219" max="7220" width="12.6640625" style="27" customWidth="1"/>
    <col min="7221" max="7221" width="11.21875" style="27" customWidth="1"/>
    <col min="7222" max="7222" width="18.33203125" style="27" customWidth="1"/>
    <col min="7223" max="7223" width="12.88671875" style="27" customWidth="1"/>
    <col min="7224" max="7225" width="13.21875" style="27" customWidth="1"/>
    <col min="7226" max="7226" width="10.88671875" style="27" customWidth="1"/>
    <col min="7227" max="7227" width="11.109375" style="27" customWidth="1"/>
    <col min="7228" max="7228" width="15.21875" style="27" customWidth="1"/>
    <col min="7229" max="7229" width="9.6640625" style="27"/>
    <col min="7230" max="7230" width="11" style="27" customWidth="1"/>
    <col min="7231" max="7231" width="10.77734375" style="27" customWidth="1"/>
    <col min="7232" max="7232" width="11.44140625" style="27" customWidth="1"/>
    <col min="7233" max="7233" width="4" style="27" customWidth="1"/>
    <col min="7234" max="7424" width="9.6640625" style="27"/>
    <col min="7425" max="7425" width="6.44140625" style="27" customWidth="1"/>
    <col min="7426" max="7426" width="13.88671875" style="27" customWidth="1"/>
    <col min="7427" max="7427" width="11.88671875" style="27" customWidth="1"/>
    <col min="7428" max="7430" width="9.6640625" style="27"/>
    <col min="7431" max="7431" width="15.44140625" style="27" customWidth="1"/>
    <col min="7432" max="7432" width="16.21875" style="27" customWidth="1"/>
    <col min="7433" max="7444" width="9.6640625" style="27"/>
    <col min="7445" max="7445" width="12" style="27" customWidth="1"/>
    <col min="7446" max="7446" width="12.77734375" style="27" customWidth="1"/>
    <col min="7447" max="7447" width="11.109375" style="27" customWidth="1"/>
    <col min="7448" max="7448" width="12" style="27" customWidth="1"/>
    <col min="7449" max="7449" width="9.6640625" style="27"/>
    <col min="7450" max="7450" width="15.33203125" style="27" customWidth="1"/>
    <col min="7451" max="7451" width="15.21875" style="27" customWidth="1"/>
    <col min="7452" max="7452" width="21.44140625" style="27" customWidth="1"/>
    <col min="7453" max="7468" width="9.6640625" style="27"/>
    <col min="7469" max="7470" width="13.44140625" style="27" customWidth="1"/>
    <col min="7471" max="7471" width="9.6640625" style="27"/>
    <col min="7472" max="7472" width="13.88671875" style="27" customWidth="1"/>
    <col min="7473" max="7473" width="10.6640625" style="27" customWidth="1"/>
    <col min="7474" max="7474" width="17.33203125" style="27" customWidth="1"/>
    <col min="7475" max="7476" width="12.6640625" style="27" customWidth="1"/>
    <col min="7477" max="7477" width="11.21875" style="27" customWidth="1"/>
    <col min="7478" max="7478" width="18.33203125" style="27" customWidth="1"/>
    <col min="7479" max="7479" width="12.88671875" style="27" customWidth="1"/>
    <col min="7480" max="7481" width="13.21875" style="27" customWidth="1"/>
    <col min="7482" max="7482" width="10.88671875" style="27" customWidth="1"/>
    <col min="7483" max="7483" width="11.109375" style="27" customWidth="1"/>
    <col min="7484" max="7484" width="15.21875" style="27" customWidth="1"/>
    <col min="7485" max="7485" width="9.6640625" style="27"/>
    <col min="7486" max="7486" width="11" style="27" customWidth="1"/>
    <col min="7487" max="7487" width="10.77734375" style="27" customWidth="1"/>
    <col min="7488" max="7488" width="11.44140625" style="27" customWidth="1"/>
    <col min="7489" max="7489" width="4" style="27" customWidth="1"/>
    <col min="7490" max="7680" width="9.6640625" style="27"/>
    <col min="7681" max="7681" width="6.44140625" style="27" customWidth="1"/>
    <col min="7682" max="7682" width="13.88671875" style="27" customWidth="1"/>
    <col min="7683" max="7683" width="11.88671875" style="27" customWidth="1"/>
    <col min="7684" max="7686" width="9.6640625" style="27"/>
    <col min="7687" max="7687" width="15.44140625" style="27" customWidth="1"/>
    <col min="7688" max="7688" width="16.21875" style="27" customWidth="1"/>
    <col min="7689" max="7700" width="9.6640625" style="27"/>
    <col min="7701" max="7701" width="12" style="27" customWidth="1"/>
    <col min="7702" max="7702" width="12.77734375" style="27" customWidth="1"/>
    <col min="7703" max="7703" width="11.109375" style="27" customWidth="1"/>
    <col min="7704" max="7704" width="12" style="27" customWidth="1"/>
    <col min="7705" max="7705" width="9.6640625" style="27"/>
    <col min="7706" max="7706" width="15.33203125" style="27" customWidth="1"/>
    <col min="7707" max="7707" width="15.21875" style="27" customWidth="1"/>
    <col min="7708" max="7708" width="21.44140625" style="27" customWidth="1"/>
    <col min="7709" max="7724" width="9.6640625" style="27"/>
    <col min="7725" max="7726" width="13.44140625" style="27" customWidth="1"/>
    <col min="7727" max="7727" width="9.6640625" style="27"/>
    <col min="7728" max="7728" width="13.88671875" style="27" customWidth="1"/>
    <col min="7729" max="7729" width="10.6640625" style="27" customWidth="1"/>
    <col min="7730" max="7730" width="17.33203125" style="27" customWidth="1"/>
    <col min="7731" max="7732" width="12.6640625" style="27" customWidth="1"/>
    <col min="7733" max="7733" width="11.21875" style="27" customWidth="1"/>
    <col min="7734" max="7734" width="18.33203125" style="27" customWidth="1"/>
    <col min="7735" max="7735" width="12.88671875" style="27" customWidth="1"/>
    <col min="7736" max="7737" width="13.21875" style="27" customWidth="1"/>
    <col min="7738" max="7738" width="10.88671875" style="27" customWidth="1"/>
    <col min="7739" max="7739" width="11.109375" style="27" customWidth="1"/>
    <col min="7740" max="7740" width="15.21875" style="27" customWidth="1"/>
    <col min="7741" max="7741" width="9.6640625" style="27"/>
    <col min="7742" max="7742" width="11" style="27" customWidth="1"/>
    <col min="7743" max="7743" width="10.77734375" style="27" customWidth="1"/>
    <col min="7744" max="7744" width="11.44140625" style="27" customWidth="1"/>
    <col min="7745" max="7745" width="4" style="27" customWidth="1"/>
    <col min="7746" max="7936" width="9.6640625" style="27"/>
    <col min="7937" max="7937" width="6.44140625" style="27" customWidth="1"/>
    <col min="7938" max="7938" width="13.88671875" style="27" customWidth="1"/>
    <col min="7939" max="7939" width="11.88671875" style="27" customWidth="1"/>
    <col min="7940" max="7942" width="9.6640625" style="27"/>
    <col min="7943" max="7943" width="15.44140625" style="27" customWidth="1"/>
    <col min="7944" max="7944" width="16.21875" style="27" customWidth="1"/>
    <col min="7945" max="7956" width="9.6640625" style="27"/>
    <col min="7957" max="7957" width="12" style="27" customWidth="1"/>
    <col min="7958" max="7958" width="12.77734375" style="27" customWidth="1"/>
    <col min="7959" max="7959" width="11.109375" style="27" customWidth="1"/>
    <col min="7960" max="7960" width="12" style="27" customWidth="1"/>
    <col min="7961" max="7961" width="9.6640625" style="27"/>
    <col min="7962" max="7962" width="15.33203125" style="27" customWidth="1"/>
    <col min="7963" max="7963" width="15.21875" style="27" customWidth="1"/>
    <col min="7964" max="7964" width="21.44140625" style="27" customWidth="1"/>
    <col min="7965" max="7980" width="9.6640625" style="27"/>
    <col min="7981" max="7982" width="13.44140625" style="27" customWidth="1"/>
    <col min="7983" max="7983" width="9.6640625" style="27"/>
    <col min="7984" max="7984" width="13.88671875" style="27" customWidth="1"/>
    <col min="7985" max="7985" width="10.6640625" style="27" customWidth="1"/>
    <col min="7986" max="7986" width="17.33203125" style="27" customWidth="1"/>
    <col min="7987" max="7988" width="12.6640625" style="27" customWidth="1"/>
    <col min="7989" max="7989" width="11.21875" style="27" customWidth="1"/>
    <col min="7990" max="7990" width="18.33203125" style="27" customWidth="1"/>
    <col min="7991" max="7991" width="12.88671875" style="27" customWidth="1"/>
    <col min="7992" max="7993" width="13.21875" style="27" customWidth="1"/>
    <col min="7994" max="7994" width="10.88671875" style="27" customWidth="1"/>
    <col min="7995" max="7995" width="11.109375" style="27" customWidth="1"/>
    <col min="7996" max="7996" width="15.21875" style="27" customWidth="1"/>
    <col min="7997" max="7997" width="9.6640625" style="27"/>
    <col min="7998" max="7998" width="11" style="27" customWidth="1"/>
    <col min="7999" max="7999" width="10.77734375" style="27" customWidth="1"/>
    <col min="8000" max="8000" width="11.44140625" style="27" customWidth="1"/>
    <col min="8001" max="8001" width="4" style="27" customWidth="1"/>
    <col min="8002" max="8192" width="9.6640625" style="27"/>
    <col min="8193" max="8193" width="6.44140625" style="27" customWidth="1"/>
    <col min="8194" max="8194" width="13.88671875" style="27" customWidth="1"/>
    <col min="8195" max="8195" width="11.88671875" style="27" customWidth="1"/>
    <col min="8196" max="8198" width="9.6640625" style="27"/>
    <col min="8199" max="8199" width="15.44140625" style="27" customWidth="1"/>
    <col min="8200" max="8200" width="16.21875" style="27" customWidth="1"/>
    <col min="8201" max="8212" width="9.6640625" style="27"/>
    <col min="8213" max="8213" width="12" style="27" customWidth="1"/>
    <col min="8214" max="8214" width="12.77734375" style="27" customWidth="1"/>
    <col min="8215" max="8215" width="11.109375" style="27" customWidth="1"/>
    <col min="8216" max="8216" width="12" style="27" customWidth="1"/>
    <col min="8217" max="8217" width="9.6640625" style="27"/>
    <col min="8218" max="8218" width="15.33203125" style="27" customWidth="1"/>
    <col min="8219" max="8219" width="15.21875" style="27" customWidth="1"/>
    <col min="8220" max="8220" width="21.44140625" style="27" customWidth="1"/>
    <col min="8221" max="8236" width="9.6640625" style="27"/>
    <col min="8237" max="8238" width="13.44140625" style="27" customWidth="1"/>
    <col min="8239" max="8239" width="9.6640625" style="27"/>
    <col min="8240" max="8240" width="13.88671875" style="27" customWidth="1"/>
    <col min="8241" max="8241" width="10.6640625" style="27" customWidth="1"/>
    <col min="8242" max="8242" width="17.33203125" style="27" customWidth="1"/>
    <col min="8243" max="8244" width="12.6640625" style="27" customWidth="1"/>
    <col min="8245" max="8245" width="11.21875" style="27" customWidth="1"/>
    <col min="8246" max="8246" width="18.33203125" style="27" customWidth="1"/>
    <col min="8247" max="8247" width="12.88671875" style="27" customWidth="1"/>
    <col min="8248" max="8249" width="13.21875" style="27" customWidth="1"/>
    <col min="8250" max="8250" width="10.88671875" style="27" customWidth="1"/>
    <col min="8251" max="8251" width="11.109375" style="27" customWidth="1"/>
    <col min="8252" max="8252" width="15.21875" style="27" customWidth="1"/>
    <col min="8253" max="8253" width="9.6640625" style="27"/>
    <col min="8254" max="8254" width="11" style="27" customWidth="1"/>
    <col min="8255" max="8255" width="10.77734375" style="27" customWidth="1"/>
    <col min="8256" max="8256" width="11.44140625" style="27" customWidth="1"/>
    <col min="8257" max="8257" width="4" style="27" customWidth="1"/>
    <col min="8258" max="8448" width="9.6640625" style="27"/>
    <col min="8449" max="8449" width="6.44140625" style="27" customWidth="1"/>
    <col min="8450" max="8450" width="13.88671875" style="27" customWidth="1"/>
    <col min="8451" max="8451" width="11.88671875" style="27" customWidth="1"/>
    <col min="8452" max="8454" width="9.6640625" style="27"/>
    <col min="8455" max="8455" width="15.44140625" style="27" customWidth="1"/>
    <col min="8456" max="8456" width="16.21875" style="27" customWidth="1"/>
    <col min="8457" max="8468" width="9.6640625" style="27"/>
    <col min="8469" max="8469" width="12" style="27" customWidth="1"/>
    <col min="8470" max="8470" width="12.77734375" style="27" customWidth="1"/>
    <col min="8471" max="8471" width="11.109375" style="27" customWidth="1"/>
    <col min="8472" max="8472" width="12" style="27" customWidth="1"/>
    <col min="8473" max="8473" width="9.6640625" style="27"/>
    <col min="8474" max="8474" width="15.33203125" style="27" customWidth="1"/>
    <col min="8475" max="8475" width="15.21875" style="27" customWidth="1"/>
    <col min="8476" max="8476" width="21.44140625" style="27" customWidth="1"/>
    <col min="8477" max="8492" width="9.6640625" style="27"/>
    <col min="8493" max="8494" width="13.44140625" style="27" customWidth="1"/>
    <col min="8495" max="8495" width="9.6640625" style="27"/>
    <col min="8496" max="8496" width="13.88671875" style="27" customWidth="1"/>
    <col min="8497" max="8497" width="10.6640625" style="27" customWidth="1"/>
    <col min="8498" max="8498" width="17.33203125" style="27" customWidth="1"/>
    <col min="8499" max="8500" width="12.6640625" style="27" customWidth="1"/>
    <col min="8501" max="8501" width="11.21875" style="27" customWidth="1"/>
    <col min="8502" max="8502" width="18.33203125" style="27" customWidth="1"/>
    <col min="8503" max="8503" width="12.88671875" style="27" customWidth="1"/>
    <col min="8504" max="8505" width="13.21875" style="27" customWidth="1"/>
    <col min="8506" max="8506" width="10.88671875" style="27" customWidth="1"/>
    <col min="8507" max="8507" width="11.109375" style="27" customWidth="1"/>
    <col min="8508" max="8508" width="15.21875" style="27" customWidth="1"/>
    <col min="8509" max="8509" width="9.6640625" style="27"/>
    <col min="8510" max="8510" width="11" style="27" customWidth="1"/>
    <col min="8511" max="8511" width="10.77734375" style="27" customWidth="1"/>
    <col min="8512" max="8512" width="11.44140625" style="27" customWidth="1"/>
    <col min="8513" max="8513" width="4" style="27" customWidth="1"/>
    <col min="8514" max="8704" width="9.6640625" style="27"/>
    <col min="8705" max="8705" width="6.44140625" style="27" customWidth="1"/>
    <col min="8706" max="8706" width="13.88671875" style="27" customWidth="1"/>
    <col min="8707" max="8707" width="11.88671875" style="27" customWidth="1"/>
    <col min="8708" max="8710" width="9.6640625" style="27"/>
    <col min="8711" max="8711" width="15.44140625" style="27" customWidth="1"/>
    <col min="8712" max="8712" width="16.21875" style="27" customWidth="1"/>
    <col min="8713" max="8724" width="9.6640625" style="27"/>
    <col min="8725" max="8725" width="12" style="27" customWidth="1"/>
    <col min="8726" max="8726" width="12.77734375" style="27" customWidth="1"/>
    <col min="8727" max="8727" width="11.109375" style="27" customWidth="1"/>
    <col min="8728" max="8728" width="12" style="27" customWidth="1"/>
    <col min="8729" max="8729" width="9.6640625" style="27"/>
    <col min="8730" max="8730" width="15.33203125" style="27" customWidth="1"/>
    <col min="8731" max="8731" width="15.21875" style="27" customWidth="1"/>
    <col min="8732" max="8732" width="21.44140625" style="27" customWidth="1"/>
    <col min="8733" max="8748" width="9.6640625" style="27"/>
    <col min="8749" max="8750" width="13.44140625" style="27" customWidth="1"/>
    <col min="8751" max="8751" width="9.6640625" style="27"/>
    <col min="8752" max="8752" width="13.88671875" style="27" customWidth="1"/>
    <col min="8753" max="8753" width="10.6640625" style="27" customWidth="1"/>
    <col min="8754" max="8754" width="17.33203125" style="27" customWidth="1"/>
    <col min="8755" max="8756" width="12.6640625" style="27" customWidth="1"/>
    <col min="8757" max="8757" width="11.21875" style="27" customWidth="1"/>
    <col min="8758" max="8758" width="18.33203125" style="27" customWidth="1"/>
    <col min="8759" max="8759" width="12.88671875" style="27" customWidth="1"/>
    <col min="8760" max="8761" width="13.21875" style="27" customWidth="1"/>
    <col min="8762" max="8762" width="10.88671875" style="27" customWidth="1"/>
    <col min="8763" max="8763" width="11.109375" style="27" customWidth="1"/>
    <col min="8764" max="8764" width="15.21875" style="27" customWidth="1"/>
    <col min="8765" max="8765" width="9.6640625" style="27"/>
    <col min="8766" max="8766" width="11" style="27" customWidth="1"/>
    <col min="8767" max="8767" width="10.77734375" style="27" customWidth="1"/>
    <col min="8768" max="8768" width="11.44140625" style="27" customWidth="1"/>
    <col min="8769" max="8769" width="4" style="27" customWidth="1"/>
    <col min="8770" max="8960" width="9.6640625" style="27"/>
    <col min="8961" max="8961" width="6.44140625" style="27" customWidth="1"/>
    <col min="8962" max="8962" width="13.88671875" style="27" customWidth="1"/>
    <col min="8963" max="8963" width="11.88671875" style="27" customWidth="1"/>
    <col min="8964" max="8966" width="9.6640625" style="27"/>
    <col min="8967" max="8967" width="15.44140625" style="27" customWidth="1"/>
    <col min="8968" max="8968" width="16.21875" style="27" customWidth="1"/>
    <col min="8969" max="8980" width="9.6640625" style="27"/>
    <col min="8981" max="8981" width="12" style="27" customWidth="1"/>
    <col min="8982" max="8982" width="12.77734375" style="27" customWidth="1"/>
    <col min="8983" max="8983" width="11.109375" style="27" customWidth="1"/>
    <col min="8984" max="8984" width="12" style="27" customWidth="1"/>
    <col min="8985" max="8985" width="9.6640625" style="27"/>
    <col min="8986" max="8986" width="15.33203125" style="27" customWidth="1"/>
    <col min="8987" max="8987" width="15.21875" style="27" customWidth="1"/>
    <col min="8988" max="8988" width="21.44140625" style="27" customWidth="1"/>
    <col min="8989" max="9004" width="9.6640625" style="27"/>
    <col min="9005" max="9006" width="13.44140625" style="27" customWidth="1"/>
    <col min="9007" max="9007" width="9.6640625" style="27"/>
    <col min="9008" max="9008" width="13.88671875" style="27" customWidth="1"/>
    <col min="9009" max="9009" width="10.6640625" style="27" customWidth="1"/>
    <col min="9010" max="9010" width="17.33203125" style="27" customWidth="1"/>
    <col min="9011" max="9012" width="12.6640625" style="27" customWidth="1"/>
    <col min="9013" max="9013" width="11.21875" style="27" customWidth="1"/>
    <col min="9014" max="9014" width="18.33203125" style="27" customWidth="1"/>
    <col min="9015" max="9015" width="12.88671875" style="27" customWidth="1"/>
    <col min="9016" max="9017" width="13.21875" style="27" customWidth="1"/>
    <col min="9018" max="9018" width="10.88671875" style="27" customWidth="1"/>
    <col min="9019" max="9019" width="11.109375" style="27" customWidth="1"/>
    <col min="9020" max="9020" width="15.21875" style="27" customWidth="1"/>
    <col min="9021" max="9021" width="9.6640625" style="27"/>
    <col min="9022" max="9022" width="11" style="27" customWidth="1"/>
    <col min="9023" max="9023" width="10.77734375" style="27" customWidth="1"/>
    <col min="9024" max="9024" width="11.44140625" style="27" customWidth="1"/>
    <col min="9025" max="9025" width="4" style="27" customWidth="1"/>
    <col min="9026" max="9216" width="9.6640625" style="27"/>
    <col min="9217" max="9217" width="6.44140625" style="27" customWidth="1"/>
    <col min="9218" max="9218" width="13.88671875" style="27" customWidth="1"/>
    <col min="9219" max="9219" width="11.88671875" style="27" customWidth="1"/>
    <col min="9220" max="9222" width="9.6640625" style="27"/>
    <col min="9223" max="9223" width="15.44140625" style="27" customWidth="1"/>
    <col min="9224" max="9224" width="16.21875" style="27" customWidth="1"/>
    <col min="9225" max="9236" width="9.6640625" style="27"/>
    <col min="9237" max="9237" width="12" style="27" customWidth="1"/>
    <col min="9238" max="9238" width="12.77734375" style="27" customWidth="1"/>
    <col min="9239" max="9239" width="11.109375" style="27" customWidth="1"/>
    <col min="9240" max="9240" width="12" style="27" customWidth="1"/>
    <col min="9241" max="9241" width="9.6640625" style="27"/>
    <col min="9242" max="9242" width="15.33203125" style="27" customWidth="1"/>
    <col min="9243" max="9243" width="15.21875" style="27" customWidth="1"/>
    <col min="9244" max="9244" width="21.44140625" style="27" customWidth="1"/>
    <col min="9245" max="9260" width="9.6640625" style="27"/>
    <col min="9261" max="9262" width="13.44140625" style="27" customWidth="1"/>
    <col min="9263" max="9263" width="9.6640625" style="27"/>
    <col min="9264" max="9264" width="13.88671875" style="27" customWidth="1"/>
    <col min="9265" max="9265" width="10.6640625" style="27" customWidth="1"/>
    <col min="9266" max="9266" width="17.33203125" style="27" customWidth="1"/>
    <col min="9267" max="9268" width="12.6640625" style="27" customWidth="1"/>
    <col min="9269" max="9269" width="11.21875" style="27" customWidth="1"/>
    <col min="9270" max="9270" width="18.33203125" style="27" customWidth="1"/>
    <col min="9271" max="9271" width="12.88671875" style="27" customWidth="1"/>
    <col min="9272" max="9273" width="13.21875" style="27" customWidth="1"/>
    <col min="9274" max="9274" width="10.88671875" style="27" customWidth="1"/>
    <col min="9275" max="9275" width="11.109375" style="27" customWidth="1"/>
    <col min="9276" max="9276" width="15.21875" style="27" customWidth="1"/>
    <col min="9277" max="9277" width="9.6640625" style="27"/>
    <col min="9278" max="9278" width="11" style="27" customWidth="1"/>
    <col min="9279" max="9279" width="10.77734375" style="27" customWidth="1"/>
    <col min="9280" max="9280" width="11.44140625" style="27" customWidth="1"/>
    <col min="9281" max="9281" width="4" style="27" customWidth="1"/>
    <col min="9282" max="9472" width="9.6640625" style="27"/>
    <col min="9473" max="9473" width="6.44140625" style="27" customWidth="1"/>
    <col min="9474" max="9474" width="13.88671875" style="27" customWidth="1"/>
    <col min="9475" max="9475" width="11.88671875" style="27" customWidth="1"/>
    <col min="9476" max="9478" width="9.6640625" style="27"/>
    <col min="9479" max="9479" width="15.44140625" style="27" customWidth="1"/>
    <col min="9480" max="9480" width="16.21875" style="27" customWidth="1"/>
    <col min="9481" max="9492" width="9.6640625" style="27"/>
    <col min="9493" max="9493" width="12" style="27" customWidth="1"/>
    <col min="9494" max="9494" width="12.77734375" style="27" customWidth="1"/>
    <col min="9495" max="9495" width="11.109375" style="27" customWidth="1"/>
    <col min="9496" max="9496" width="12" style="27" customWidth="1"/>
    <col min="9497" max="9497" width="9.6640625" style="27"/>
    <col min="9498" max="9498" width="15.33203125" style="27" customWidth="1"/>
    <col min="9499" max="9499" width="15.21875" style="27" customWidth="1"/>
    <col min="9500" max="9500" width="21.44140625" style="27" customWidth="1"/>
    <col min="9501" max="9516" width="9.6640625" style="27"/>
    <col min="9517" max="9518" width="13.44140625" style="27" customWidth="1"/>
    <col min="9519" max="9519" width="9.6640625" style="27"/>
    <col min="9520" max="9520" width="13.88671875" style="27" customWidth="1"/>
    <col min="9521" max="9521" width="10.6640625" style="27" customWidth="1"/>
    <col min="9522" max="9522" width="17.33203125" style="27" customWidth="1"/>
    <col min="9523" max="9524" width="12.6640625" style="27" customWidth="1"/>
    <col min="9525" max="9525" width="11.21875" style="27" customWidth="1"/>
    <col min="9526" max="9526" width="18.33203125" style="27" customWidth="1"/>
    <col min="9527" max="9527" width="12.88671875" style="27" customWidth="1"/>
    <col min="9528" max="9529" width="13.21875" style="27" customWidth="1"/>
    <col min="9530" max="9530" width="10.88671875" style="27" customWidth="1"/>
    <col min="9531" max="9531" width="11.109375" style="27" customWidth="1"/>
    <col min="9532" max="9532" width="15.21875" style="27" customWidth="1"/>
    <col min="9533" max="9533" width="9.6640625" style="27"/>
    <col min="9534" max="9534" width="11" style="27" customWidth="1"/>
    <col min="9535" max="9535" width="10.77734375" style="27" customWidth="1"/>
    <col min="9536" max="9536" width="11.44140625" style="27" customWidth="1"/>
    <col min="9537" max="9537" width="4" style="27" customWidth="1"/>
    <col min="9538" max="9728" width="9.6640625" style="27"/>
    <col min="9729" max="9729" width="6.44140625" style="27" customWidth="1"/>
    <col min="9730" max="9730" width="13.88671875" style="27" customWidth="1"/>
    <col min="9731" max="9731" width="11.88671875" style="27" customWidth="1"/>
    <col min="9732" max="9734" width="9.6640625" style="27"/>
    <col min="9735" max="9735" width="15.44140625" style="27" customWidth="1"/>
    <col min="9736" max="9736" width="16.21875" style="27" customWidth="1"/>
    <col min="9737" max="9748" width="9.6640625" style="27"/>
    <col min="9749" max="9749" width="12" style="27" customWidth="1"/>
    <col min="9750" max="9750" width="12.77734375" style="27" customWidth="1"/>
    <col min="9751" max="9751" width="11.109375" style="27" customWidth="1"/>
    <col min="9752" max="9752" width="12" style="27" customWidth="1"/>
    <col min="9753" max="9753" width="9.6640625" style="27"/>
    <col min="9754" max="9754" width="15.33203125" style="27" customWidth="1"/>
    <col min="9755" max="9755" width="15.21875" style="27" customWidth="1"/>
    <col min="9756" max="9756" width="21.44140625" style="27" customWidth="1"/>
    <col min="9757" max="9772" width="9.6640625" style="27"/>
    <col min="9773" max="9774" width="13.44140625" style="27" customWidth="1"/>
    <col min="9775" max="9775" width="9.6640625" style="27"/>
    <col min="9776" max="9776" width="13.88671875" style="27" customWidth="1"/>
    <col min="9777" max="9777" width="10.6640625" style="27" customWidth="1"/>
    <col min="9778" max="9778" width="17.33203125" style="27" customWidth="1"/>
    <col min="9779" max="9780" width="12.6640625" style="27" customWidth="1"/>
    <col min="9781" max="9781" width="11.21875" style="27" customWidth="1"/>
    <col min="9782" max="9782" width="18.33203125" style="27" customWidth="1"/>
    <col min="9783" max="9783" width="12.88671875" style="27" customWidth="1"/>
    <col min="9784" max="9785" width="13.21875" style="27" customWidth="1"/>
    <col min="9786" max="9786" width="10.88671875" style="27" customWidth="1"/>
    <col min="9787" max="9787" width="11.109375" style="27" customWidth="1"/>
    <col min="9788" max="9788" width="15.21875" style="27" customWidth="1"/>
    <col min="9789" max="9789" width="9.6640625" style="27"/>
    <col min="9790" max="9790" width="11" style="27" customWidth="1"/>
    <col min="9791" max="9791" width="10.77734375" style="27" customWidth="1"/>
    <col min="9792" max="9792" width="11.44140625" style="27" customWidth="1"/>
    <col min="9793" max="9793" width="4" style="27" customWidth="1"/>
    <col min="9794" max="9984" width="9.6640625" style="27"/>
    <col min="9985" max="9985" width="6.44140625" style="27" customWidth="1"/>
    <col min="9986" max="9986" width="13.88671875" style="27" customWidth="1"/>
    <col min="9987" max="9987" width="11.88671875" style="27" customWidth="1"/>
    <col min="9988" max="9990" width="9.6640625" style="27"/>
    <col min="9991" max="9991" width="15.44140625" style="27" customWidth="1"/>
    <col min="9992" max="9992" width="16.21875" style="27" customWidth="1"/>
    <col min="9993" max="10004" width="9.6640625" style="27"/>
    <col min="10005" max="10005" width="12" style="27" customWidth="1"/>
    <col min="10006" max="10006" width="12.77734375" style="27" customWidth="1"/>
    <col min="10007" max="10007" width="11.109375" style="27" customWidth="1"/>
    <col min="10008" max="10008" width="12" style="27" customWidth="1"/>
    <col min="10009" max="10009" width="9.6640625" style="27"/>
    <col min="10010" max="10010" width="15.33203125" style="27" customWidth="1"/>
    <col min="10011" max="10011" width="15.21875" style="27" customWidth="1"/>
    <col min="10012" max="10012" width="21.44140625" style="27" customWidth="1"/>
    <col min="10013" max="10028" width="9.6640625" style="27"/>
    <col min="10029" max="10030" width="13.44140625" style="27" customWidth="1"/>
    <col min="10031" max="10031" width="9.6640625" style="27"/>
    <col min="10032" max="10032" width="13.88671875" style="27" customWidth="1"/>
    <col min="10033" max="10033" width="10.6640625" style="27" customWidth="1"/>
    <col min="10034" max="10034" width="17.33203125" style="27" customWidth="1"/>
    <col min="10035" max="10036" width="12.6640625" style="27" customWidth="1"/>
    <col min="10037" max="10037" width="11.21875" style="27" customWidth="1"/>
    <col min="10038" max="10038" width="18.33203125" style="27" customWidth="1"/>
    <col min="10039" max="10039" width="12.88671875" style="27" customWidth="1"/>
    <col min="10040" max="10041" width="13.21875" style="27" customWidth="1"/>
    <col min="10042" max="10042" width="10.88671875" style="27" customWidth="1"/>
    <col min="10043" max="10043" width="11.109375" style="27" customWidth="1"/>
    <col min="10044" max="10044" width="15.21875" style="27" customWidth="1"/>
    <col min="10045" max="10045" width="9.6640625" style="27"/>
    <col min="10046" max="10046" width="11" style="27" customWidth="1"/>
    <col min="10047" max="10047" width="10.77734375" style="27" customWidth="1"/>
    <col min="10048" max="10048" width="11.44140625" style="27" customWidth="1"/>
    <col min="10049" max="10049" width="4" style="27" customWidth="1"/>
    <col min="10050" max="10240" width="9.6640625" style="27"/>
    <col min="10241" max="10241" width="6.44140625" style="27" customWidth="1"/>
    <col min="10242" max="10242" width="13.88671875" style="27" customWidth="1"/>
    <col min="10243" max="10243" width="11.88671875" style="27" customWidth="1"/>
    <col min="10244" max="10246" width="9.6640625" style="27"/>
    <col min="10247" max="10247" width="15.44140625" style="27" customWidth="1"/>
    <col min="10248" max="10248" width="16.21875" style="27" customWidth="1"/>
    <col min="10249" max="10260" width="9.6640625" style="27"/>
    <col min="10261" max="10261" width="12" style="27" customWidth="1"/>
    <col min="10262" max="10262" width="12.77734375" style="27" customWidth="1"/>
    <col min="10263" max="10263" width="11.109375" style="27" customWidth="1"/>
    <col min="10264" max="10264" width="12" style="27" customWidth="1"/>
    <col min="10265" max="10265" width="9.6640625" style="27"/>
    <col min="10266" max="10266" width="15.33203125" style="27" customWidth="1"/>
    <col min="10267" max="10267" width="15.21875" style="27" customWidth="1"/>
    <col min="10268" max="10268" width="21.44140625" style="27" customWidth="1"/>
    <col min="10269" max="10284" width="9.6640625" style="27"/>
    <col min="10285" max="10286" width="13.44140625" style="27" customWidth="1"/>
    <col min="10287" max="10287" width="9.6640625" style="27"/>
    <col min="10288" max="10288" width="13.88671875" style="27" customWidth="1"/>
    <col min="10289" max="10289" width="10.6640625" style="27" customWidth="1"/>
    <col min="10290" max="10290" width="17.33203125" style="27" customWidth="1"/>
    <col min="10291" max="10292" width="12.6640625" style="27" customWidth="1"/>
    <col min="10293" max="10293" width="11.21875" style="27" customWidth="1"/>
    <col min="10294" max="10294" width="18.33203125" style="27" customWidth="1"/>
    <col min="10295" max="10295" width="12.88671875" style="27" customWidth="1"/>
    <col min="10296" max="10297" width="13.21875" style="27" customWidth="1"/>
    <col min="10298" max="10298" width="10.88671875" style="27" customWidth="1"/>
    <col min="10299" max="10299" width="11.109375" style="27" customWidth="1"/>
    <col min="10300" max="10300" width="15.21875" style="27" customWidth="1"/>
    <col min="10301" max="10301" width="9.6640625" style="27"/>
    <col min="10302" max="10302" width="11" style="27" customWidth="1"/>
    <col min="10303" max="10303" width="10.77734375" style="27" customWidth="1"/>
    <col min="10304" max="10304" width="11.44140625" style="27" customWidth="1"/>
    <col min="10305" max="10305" width="4" style="27" customWidth="1"/>
    <col min="10306" max="10496" width="9.6640625" style="27"/>
    <col min="10497" max="10497" width="6.44140625" style="27" customWidth="1"/>
    <col min="10498" max="10498" width="13.88671875" style="27" customWidth="1"/>
    <col min="10499" max="10499" width="11.88671875" style="27" customWidth="1"/>
    <col min="10500" max="10502" width="9.6640625" style="27"/>
    <col min="10503" max="10503" width="15.44140625" style="27" customWidth="1"/>
    <col min="10504" max="10504" width="16.21875" style="27" customWidth="1"/>
    <col min="10505" max="10516" width="9.6640625" style="27"/>
    <col min="10517" max="10517" width="12" style="27" customWidth="1"/>
    <col min="10518" max="10518" width="12.77734375" style="27" customWidth="1"/>
    <col min="10519" max="10519" width="11.109375" style="27" customWidth="1"/>
    <col min="10520" max="10520" width="12" style="27" customWidth="1"/>
    <col min="10521" max="10521" width="9.6640625" style="27"/>
    <col min="10522" max="10522" width="15.33203125" style="27" customWidth="1"/>
    <col min="10523" max="10523" width="15.21875" style="27" customWidth="1"/>
    <col min="10524" max="10524" width="21.44140625" style="27" customWidth="1"/>
    <col min="10525" max="10540" width="9.6640625" style="27"/>
    <col min="10541" max="10542" width="13.44140625" style="27" customWidth="1"/>
    <col min="10543" max="10543" width="9.6640625" style="27"/>
    <col min="10544" max="10544" width="13.88671875" style="27" customWidth="1"/>
    <col min="10545" max="10545" width="10.6640625" style="27" customWidth="1"/>
    <col min="10546" max="10546" width="17.33203125" style="27" customWidth="1"/>
    <col min="10547" max="10548" width="12.6640625" style="27" customWidth="1"/>
    <col min="10549" max="10549" width="11.21875" style="27" customWidth="1"/>
    <col min="10550" max="10550" width="18.33203125" style="27" customWidth="1"/>
    <col min="10551" max="10551" width="12.88671875" style="27" customWidth="1"/>
    <col min="10552" max="10553" width="13.21875" style="27" customWidth="1"/>
    <col min="10554" max="10554" width="10.88671875" style="27" customWidth="1"/>
    <col min="10555" max="10555" width="11.109375" style="27" customWidth="1"/>
    <col min="10556" max="10556" width="15.21875" style="27" customWidth="1"/>
    <col min="10557" max="10557" width="9.6640625" style="27"/>
    <col min="10558" max="10558" width="11" style="27" customWidth="1"/>
    <col min="10559" max="10559" width="10.77734375" style="27" customWidth="1"/>
    <col min="10560" max="10560" width="11.44140625" style="27" customWidth="1"/>
    <col min="10561" max="10561" width="4" style="27" customWidth="1"/>
    <col min="10562" max="10752" width="9.6640625" style="27"/>
    <col min="10753" max="10753" width="6.44140625" style="27" customWidth="1"/>
    <col min="10754" max="10754" width="13.88671875" style="27" customWidth="1"/>
    <col min="10755" max="10755" width="11.88671875" style="27" customWidth="1"/>
    <col min="10756" max="10758" width="9.6640625" style="27"/>
    <col min="10759" max="10759" width="15.44140625" style="27" customWidth="1"/>
    <col min="10760" max="10760" width="16.21875" style="27" customWidth="1"/>
    <col min="10761" max="10772" width="9.6640625" style="27"/>
    <col min="10773" max="10773" width="12" style="27" customWidth="1"/>
    <col min="10774" max="10774" width="12.77734375" style="27" customWidth="1"/>
    <col min="10775" max="10775" width="11.109375" style="27" customWidth="1"/>
    <col min="10776" max="10776" width="12" style="27" customWidth="1"/>
    <col min="10777" max="10777" width="9.6640625" style="27"/>
    <col min="10778" max="10778" width="15.33203125" style="27" customWidth="1"/>
    <col min="10779" max="10779" width="15.21875" style="27" customWidth="1"/>
    <col min="10780" max="10780" width="21.44140625" style="27" customWidth="1"/>
    <col min="10781" max="10796" width="9.6640625" style="27"/>
    <col min="10797" max="10798" width="13.44140625" style="27" customWidth="1"/>
    <col min="10799" max="10799" width="9.6640625" style="27"/>
    <col min="10800" max="10800" width="13.88671875" style="27" customWidth="1"/>
    <col min="10801" max="10801" width="10.6640625" style="27" customWidth="1"/>
    <col min="10802" max="10802" width="17.33203125" style="27" customWidth="1"/>
    <col min="10803" max="10804" width="12.6640625" style="27" customWidth="1"/>
    <col min="10805" max="10805" width="11.21875" style="27" customWidth="1"/>
    <col min="10806" max="10806" width="18.33203125" style="27" customWidth="1"/>
    <col min="10807" max="10807" width="12.88671875" style="27" customWidth="1"/>
    <col min="10808" max="10809" width="13.21875" style="27" customWidth="1"/>
    <col min="10810" max="10810" width="10.88671875" style="27" customWidth="1"/>
    <col min="10811" max="10811" width="11.109375" style="27" customWidth="1"/>
    <col min="10812" max="10812" width="15.21875" style="27" customWidth="1"/>
    <col min="10813" max="10813" width="9.6640625" style="27"/>
    <col min="10814" max="10814" width="11" style="27" customWidth="1"/>
    <col min="10815" max="10815" width="10.77734375" style="27" customWidth="1"/>
    <col min="10816" max="10816" width="11.44140625" style="27" customWidth="1"/>
    <col min="10817" max="10817" width="4" style="27" customWidth="1"/>
    <col min="10818" max="11008" width="9.6640625" style="27"/>
    <col min="11009" max="11009" width="6.44140625" style="27" customWidth="1"/>
    <col min="11010" max="11010" width="13.88671875" style="27" customWidth="1"/>
    <col min="11011" max="11011" width="11.88671875" style="27" customWidth="1"/>
    <col min="11012" max="11014" width="9.6640625" style="27"/>
    <col min="11015" max="11015" width="15.44140625" style="27" customWidth="1"/>
    <col min="11016" max="11016" width="16.21875" style="27" customWidth="1"/>
    <col min="11017" max="11028" width="9.6640625" style="27"/>
    <col min="11029" max="11029" width="12" style="27" customWidth="1"/>
    <col min="11030" max="11030" width="12.77734375" style="27" customWidth="1"/>
    <col min="11031" max="11031" width="11.109375" style="27" customWidth="1"/>
    <col min="11032" max="11032" width="12" style="27" customWidth="1"/>
    <col min="11033" max="11033" width="9.6640625" style="27"/>
    <col min="11034" max="11034" width="15.33203125" style="27" customWidth="1"/>
    <col min="11035" max="11035" width="15.21875" style="27" customWidth="1"/>
    <col min="11036" max="11036" width="21.44140625" style="27" customWidth="1"/>
    <col min="11037" max="11052" width="9.6640625" style="27"/>
    <col min="11053" max="11054" width="13.44140625" style="27" customWidth="1"/>
    <col min="11055" max="11055" width="9.6640625" style="27"/>
    <col min="11056" max="11056" width="13.88671875" style="27" customWidth="1"/>
    <col min="11057" max="11057" width="10.6640625" style="27" customWidth="1"/>
    <col min="11058" max="11058" width="17.33203125" style="27" customWidth="1"/>
    <col min="11059" max="11060" width="12.6640625" style="27" customWidth="1"/>
    <col min="11061" max="11061" width="11.21875" style="27" customWidth="1"/>
    <col min="11062" max="11062" width="18.33203125" style="27" customWidth="1"/>
    <col min="11063" max="11063" width="12.88671875" style="27" customWidth="1"/>
    <col min="11064" max="11065" width="13.21875" style="27" customWidth="1"/>
    <col min="11066" max="11066" width="10.88671875" style="27" customWidth="1"/>
    <col min="11067" max="11067" width="11.109375" style="27" customWidth="1"/>
    <col min="11068" max="11068" width="15.21875" style="27" customWidth="1"/>
    <col min="11069" max="11069" width="9.6640625" style="27"/>
    <col min="11070" max="11070" width="11" style="27" customWidth="1"/>
    <col min="11071" max="11071" width="10.77734375" style="27" customWidth="1"/>
    <col min="11072" max="11072" width="11.44140625" style="27" customWidth="1"/>
    <col min="11073" max="11073" width="4" style="27" customWidth="1"/>
    <col min="11074" max="11264" width="9.6640625" style="27"/>
    <col min="11265" max="11265" width="6.44140625" style="27" customWidth="1"/>
    <col min="11266" max="11266" width="13.88671875" style="27" customWidth="1"/>
    <col min="11267" max="11267" width="11.88671875" style="27" customWidth="1"/>
    <col min="11268" max="11270" width="9.6640625" style="27"/>
    <col min="11271" max="11271" width="15.44140625" style="27" customWidth="1"/>
    <col min="11272" max="11272" width="16.21875" style="27" customWidth="1"/>
    <col min="11273" max="11284" width="9.6640625" style="27"/>
    <col min="11285" max="11285" width="12" style="27" customWidth="1"/>
    <col min="11286" max="11286" width="12.77734375" style="27" customWidth="1"/>
    <col min="11287" max="11287" width="11.109375" style="27" customWidth="1"/>
    <col min="11288" max="11288" width="12" style="27" customWidth="1"/>
    <col min="11289" max="11289" width="9.6640625" style="27"/>
    <col min="11290" max="11290" width="15.33203125" style="27" customWidth="1"/>
    <col min="11291" max="11291" width="15.21875" style="27" customWidth="1"/>
    <col min="11292" max="11292" width="21.44140625" style="27" customWidth="1"/>
    <col min="11293" max="11308" width="9.6640625" style="27"/>
    <col min="11309" max="11310" width="13.44140625" style="27" customWidth="1"/>
    <col min="11311" max="11311" width="9.6640625" style="27"/>
    <col min="11312" max="11312" width="13.88671875" style="27" customWidth="1"/>
    <col min="11313" max="11313" width="10.6640625" style="27" customWidth="1"/>
    <col min="11314" max="11314" width="17.33203125" style="27" customWidth="1"/>
    <col min="11315" max="11316" width="12.6640625" style="27" customWidth="1"/>
    <col min="11317" max="11317" width="11.21875" style="27" customWidth="1"/>
    <col min="11318" max="11318" width="18.33203125" style="27" customWidth="1"/>
    <col min="11319" max="11319" width="12.88671875" style="27" customWidth="1"/>
    <col min="11320" max="11321" width="13.21875" style="27" customWidth="1"/>
    <col min="11322" max="11322" width="10.88671875" style="27" customWidth="1"/>
    <col min="11323" max="11323" width="11.109375" style="27" customWidth="1"/>
    <col min="11324" max="11324" width="15.21875" style="27" customWidth="1"/>
    <col min="11325" max="11325" width="9.6640625" style="27"/>
    <col min="11326" max="11326" width="11" style="27" customWidth="1"/>
    <col min="11327" max="11327" width="10.77734375" style="27" customWidth="1"/>
    <col min="11328" max="11328" width="11.44140625" style="27" customWidth="1"/>
    <col min="11329" max="11329" width="4" style="27" customWidth="1"/>
    <col min="11330" max="11520" width="9.6640625" style="27"/>
    <col min="11521" max="11521" width="6.44140625" style="27" customWidth="1"/>
    <col min="11522" max="11522" width="13.88671875" style="27" customWidth="1"/>
    <col min="11523" max="11523" width="11.88671875" style="27" customWidth="1"/>
    <col min="11524" max="11526" width="9.6640625" style="27"/>
    <col min="11527" max="11527" width="15.44140625" style="27" customWidth="1"/>
    <col min="11528" max="11528" width="16.21875" style="27" customWidth="1"/>
    <col min="11529" max="11540" width="9.6640625" style="27"/>
    <col min="11541" max="11541" width="12" style="27" customWidth="1"/>
    <col min="11542" max="11542" width="12.77734375" style="27" customWidth="1"/>
    <col min="11543" max="11543" width="11.109375" style="27" customWidth="1"/>
    <col min="11544" max="11544" width="12" style="27" customWidth="1"/>
    <col min="11545" max="11545" width="9.6640625" style="27"/>
    <col min="11546" max="11546" width="15.33203125" style="27" customWidth="1"/>
    <col min="11547" max="11547" width="15.21875" style="27" customWidth="1"/>
    <col min="11548" max="11548" width="21.44140625" style="27" customWidth="1"/>
    <col min="11549" max="11564" width="9.6640625" style="27"/>
    <col min="11565" max="11566" width="13.44140625" style="27" customWidth="1"/>
    <col min="11567" max="11567" width="9.6640625" style="27"/>
    <col min="11568" max="11568" width="13.88671875" style="27" customWidth="1"/>
    <col min="11569" max="11569" width="10.6640625" style="27" customWidth="1"/>
    <col min="11570" max="11570" width="17.33203125" style="27" customWidth="1"/>
    <col min="11571" max="11572" width="12.6640625" style="27" customWidth="1"/>
    <col min="11573" max="11573" width="11.21875" style="27" customWidth="1"/>
    <col min="11574" max="11574" width="18.33203125" style="27" customWidth="1"/>
    <col min="11575" max="11575" width="12.88671875" style="27" customWidth="1"/>
    <col min="11576" max="11577" width="13.21875" style="27" customWidth="1"/>
    <col min="11578" max="11578" width="10.88671875" style="27" customWidth="1"/>
    <col min="11579" max="11579" width="11.109375" style="27" customWidth="1"/>
    <col min="11580" max="11580" width="15.21875" style="27" customWidth="1"/>
    <col min="11581" max="11581" width="9.6640625" style="27"/>
    <col min="11582" max="11582" width="11" style="27" customWidth="1"/>
    <col min="11583" max="11583" width="10.77734375" style="27" customWidth="1"/>
    <col min="11584" max="11584" width="11.44140625" style="27" customWidth="1"/>
    <col min="11585" max="11585" width="4" style="27" customWidth="1"/>
    <col min="11586" max="11776" width="9.6640625" style="27"/>
    <col min="11777" max="11777" width="6.44140625" style="27" customWidth="1"/>
    <col min="11778" max="11778" width="13.88671875" style="27" customWidth="1"/>
    <col min="11779" max="11779" width="11.88671875" style="27" customWidth="1"/>
    <col min="11780" max="11782" width="9.6640625" style="27"/>
    <col min="11783" max="11783" width="15.44140625" style="27" customWidth="1"/>
    <col min="11784" max="11784" width="16.21875" style="27" customWidth="1"/>
    <col min="11785" max="11796" width="9.6640625" style="27"/>
    <col min="11797" max="11797" width="12" style="27" customWidth="1"/>
    <col min="11798" max="11798" width="12.77734375" style="27" customWidth="1"/>
    <col min="11799" max="11799" width="11.109375" style="27" customWidth="1"/>
    <col min="11800" max="11800" width="12" style="27" customWidth="1"/>
    <col min="11801" max="11801" width="9.6640625" style="27"/>
    <col min="11802" max="11802" width="15.33203125" style="27" customWidth="1"/>
    <col min="11803" max="11803" width="15.21875" style="27" customWidth="1"/>
    <col min="11804" max="11804" width="21.44140625" style="27" customWidth="1"/>
    <col min="11805" max="11820" width="9.6640625" style="27"/>
    <col min="11821" max="11822" width="13.44140625" style="27" customWidth="1"/>
    <col min="11823" max="11823" width="9.6640625" style="27"/>
    <col min="11824" max="11824" width="13.88671875" style="27" customWidth="1"/>
    <col min="11825" max="11825" width="10.6640625" style="27" customWidth="1"/>
    <col min="11826" max="11826" width="17.33203125" style="27" customWidth="1"/>
    <col min="11827" max="11828" width="12.6640625" style="27" customWidth="1"/>
    <col min="11829" max="11829" width="11.21875" style="27" customWidth="1"/>
    <col min="11830" max="11830" width="18.33203125" style="27" customWidth="1"/>
    <col min="11831" max="11831" width="12.88671875" style="27" customWidth="1"/>
    <col min="11832" max="11833" width="13.21875" style="27" customWidth="1"/>
    <col min="11834" max="11834" width="10.88671875" style="27" customWidth="1"/>
    <col min="11835" max="11835" width="11.109375" style="27" customWidth="1"/>
    <col min="11836" max="11836" width="15.21875" style="27" customWidth="1"/>
    <col min="11837" max="11837" width="9.6640625" style="27"/>
    <col min="11838" max="11838" width="11" style="27" customWidth="1"/>
    <col min="11839" max="11839" width="10.77734375" style="27" customWidth="1"/>
    <col min="11840" max="11840" width="11.44140625" style="27" customWidth="1"/>
    <col min="11841" max="11841" width="4" style="27" customWidth="1"/>
    <col min="11842" max="12032" width="9.6640625" style="27"/>
    <col min="12033" max="12033" width="6.44140625" style="27" customWidth="1"/>
    <col min="12034" max="12034" width="13.88671875" style="27" customWidth="1"/>
    <col min="12035" max="12035" width="11.88671875" style="27" customWidth="1"/>
    <col min="12036" max="12038" width="9.6640625" style="27"/>
    <col min="12039" max="12039" width="15.44140625" style="27" customWidth="1"/>
    <col min="12040" max="12040" width="16.21875" style="27" customWidth="1"/>
    <col min="12041" max="12052" width="9.6640625" style="27"/>
    <col min="12053" max="12053" width="12" style="27" customWidth="1"/>
    <col min="12054" max="12054" width="12.77734375" style="27" customWidth="1"/>
    <col min="12055" max="12055" width="11.109375" style="27" customWidth="1"/>
    <col min="12056" max="12056" width="12" style="27" customWidth="1"/>
    <col min="12057" max="12057" width="9.6640625" style="27"/>
    <col min="12058" max="12058" width="15.33203125" style="27" customWidth="1"/>
    <col min="12059" max="12059" width="15.21875" style="27" customWidth="1"/>
    <col min="12060" max="12060" width="21.44140625" style="27" customWidth="1"/>
    <col min="12061" max="12076" width="9.6640625" style="27"/>
    <col min="12077" max="12078" width="13.44140625" style="27" customWidth="1"/>
    <col min="12079" max="12079" width="9.6640625" style="27"/>
    <col min="12080" max="12080" width="13.88671875" style="27" customWidth="1"/>
    <col min="12081" max="12081" width="10.6640625" style="27" customWidth="1"/>
    <col min="12082" max="12082" width="17.33203125" style="27" customWidth="1"/>
    <col min="12083" max="12084" width="12.6640625" style="27" customWidth="1"/>
    <col min="12085" max="12085" width="11.21875" style="27" customWidth="1"/>
    <col min="12086" max="12086" width="18.33203125" style="27" customWidth="1"/>
    <col min="12087" max="12087" width="12.88671875" style="27" customWidth="1"/>
    <col min="12088" max="12089" width="13.21875" style="27" customWidth="1"/>
    <col min="12090" max="12090" width="10.88671875" style="27" customWidth="1"/>
    <col min="12091" max="12091" width="11.109375" style="27" customWidth="1"/>
    <col min="12092" max="12092" width="15.21875" style="27" customWidth="1"/>
    <col min="12093" max="12093" width="9.6640625" style="27"/>
    <col min="12094" max="12094" width="11" style="27" customWidth="1"/>
    <col min="12095" max="12095" width="10.77734375" style="27" customWidth="1"/>
    <col min="12096" max="12096" width="11.44140625" style="27" customWidth="1"/>
    <col min="12097" max="12097" width="4" style="27" customWidth="1"/>
    <col min="12098" max="12288" width="9.6640625" style="27"/>
    <col min="12289" max="12289" width="6.44140625" style="27" customWidth="1"/>
    <col min="12290" max="12290" width="13.88671875" style="27" customWidth="1"/>
    <col min="12291" max="12291" width="11.88671875" style="27" customWidth="1"/>
    <col min="12292" max="12294" width="9.6640625" style="27"/>
    <col min="12295" max="12295" width="15.44140625" style="27" customWidth="1"/>
    <col min="12296" max="12296" width="16.21875" style="27" customWidth="1"/>
    <col min="12297" max="12308" width="9.6640625" style="27"/>
    <col min="12309" max="12309" width="12" style="27" customWidth="1"/>
    <col min="12310" max="12310" width="12.77734375" style="27" customWidth="1"/>
    <col min="12311" max="12311" width="11.109375" style="27" customWidth="1"/>
    <col min="12312" max="12312" width="12" style="27" customWidth="1"/>
    <col min="12313" max="12313" width="9.6640625" style="27"/>
    <col min="12314" max="12314" width="15.33203125" style="27" customWidth="1"/>
    <col min="12315" max="12315" width="15.21875" style="27" customWidth="1"/>
    <col min="12316" max="12316" width="21.44140625" style="27" customWidth="1"/>
    <col min="12317" max="12332" width="9.6640625" style="27"/>
    <col min="12333" max="12334" width="13.44140625" style="27" customWidth="1"/>
    <col min="12335" max="12335" width="9.6640625" style="27"/>
    <col min="12336" max="12336" width="13.88671875" style="27" customWidth="1"/>
    <col min="12337" max="12337" width="10.6640625" style="27" customWidth="1"/>
    <col min="12338" max="12338" width="17.33203125" style="27" customWidth="1"/>
    <col min="12339" max="12340" width="12.6640625" style="27" customWidth="1"/>
    <col min="12341" max="12341" width="11.21875" style="27" customWidth="1"/>
    <col min="12342" max="12342" width="18.33203125" style="27" customWidth="1"/>
    <col min="12343" max="12343" width="12.88671875" style="27" customWidth="1"/>
    <col min="12344" max="12345" width="13.21875" style="27" customWidth="1"/>
    <col min="12346" max="12346" width="10.88671875" style="27" customWidth="1"/>
    <col min="12347" max="12347" width="11.109375" style="27" customWidth="1"/>
    <col min="12348" max="12348" width="15.21875" style="27" customWidth="1"/>
    <col min="12349" max="12349" width="9.6640625" style="27"/>
    <col min="12350" max="12350" width="11" style="27" customWidth="1"/>
    <col min="12351" max="12351" width="10.77734375" style="27" customWidth="1"/>
    <col min="12352" max="12352" width="11.44140625" style="27" customWidth="1"/>
    <col min="12353" max="12353" width="4" style="27" customWidth="1"/>
    <col min="12354" max="12544" width="9.6640625" style="27"/>
    <col min="12545" max="12545" width="6.44140625" style="27" customWidth="1"/>
    <col min="12546" max="12546" width="13.88671875" style="27" customWidth="1"/>
    <col min="12547" max="12547" width="11.88671875" style="27" customWidth="1"/>
    <col min="12548" max="12550" width="9.6640625" style="27"/>
    <col min="12551" max="12551" width="15.44140625" style="27" customWidth="1"/>
    <col min="12552" max="12552" width="16.21875" style="27" customWidth="1"/>
    <col min="12553" max="12564" width="9.6640625" style="27"/>
    <col min="12565" max="12565" width="12" style="27" customWidth="1"/>
    <col min="12566" max="12566" width="12.77734375" style="27" customWidth="1"/>
    <col min="12567" max="12567" width="11.109375" style="27" customWidth="1"/>
    <col min="12568" max="12568" width="12" style="27" customWidth="1"/>
    <col min="12569" max="12569" width="9.6640625" style="27"/>
    <col min="12570" max="12570" width="15.33203125" style="27" customWidth="1"/>
    <col min="12571" max="12571" width="15.21875" style="27" customWidth="1"/>
    <col min="12572" max="12572" width="21.44140625" style="27" customWidth="1"/>
    <col min="12573" max="12588" width="9.6640625" style="27"/>
    <col min="12589" max="12590" width="13.44140625" style="27" customWidth="1"/>
    <col min="12591" max="12591" width="9.6640625" style="27"/>
    <col min="12592" max="12592" width="13.88671875" style="27" customWidth="1"/>
    <col min="12593" max="12593" width="10.6640625" style="27" customWidth="1"/>
    <col min="12594" max="12594" width="17.33203125" style="27" customWidth="1"/>
    <col min="12595" max="12596" width="12.6640625" style="27" customWidth="1"/>
    <col min="12597" max="12597" width="11.21875" style="27" customWidth="1"/>
    <col min="12598" max="12598" width="18.33203125" style="27" customWidth="1"/>
    <col min="12599" max="12599" width="12.88671875" style="27" customWidth="1"/>
    <col min="12600" max="12601" width="13.21875" style="27" customWidth="1"/>
    <col min="12602" max="12602" width="10.88671875" style="27" customWidth="1"/>
    <col min="12603" max="12603" width="11.109375" style="27" customWidth="1"/>
    <col min="12604" max="12604" width="15.21875" style="27" customWidth="1"/>
    <col min="12605" max="12605" width="9.6640625" style="27"/>
    <col min="12606" max="12606" width="11" style="27" customWidth="1"/>
    <col min="12607" max="12607" width="10.77734375" style="27" customWidth="1"/>
    <col min="12608" max="12608" width="11.44140625" style="27" customWidth="1"/>
    <col min="12609" max="12609" width="4" style="27" customWidth="1"/>
    <col min="12610" max="12800" width="9.6640625" style="27"/>
    <col min="12801" max="12801" width="6.44140625" style="27" customWidth="1"/>
    <col min="12802" max="12802" width="13.88671875" style="27" customWidth="1"/>
    <col min="12803" max="12803" width="11.88671875" style="27" customWidth="1"/>
    <col min="12804" max="12806" width="9.6640625" style="27"/>
    <col min="12807" max="12807" width="15.44140625" style="27" customWidth="1"/>
    <col min="12808" max="12808" width="16.21875" style="27" customWidth="1"/>
    <col min="12809" max="12820" width="9.6640625" style="27"/>
    <col min="12821" max="12821" width="12" style="27" customWidth="1"/>
    <col min="12822" max="12822" width="12.77734375" style="27" customWidth="1"/>
    <col min="12823" max="12823" width="11.109375" style="27" customWidth="1"/>
    <col min="12824" max="12824" width="12" style="27" customWidth="1"/>
    <col min="12825" max="12825" width="9.6640625" style="27"/>
    <col min="12826" max="12826" width="15.33203125" style="27" customWidth="1"/>
    <col min="12827" max="12827" width="15.21875" style="27" customWidth="1"/>
    <col min="12828" max="12828" width="21.44140625" style="27" customWidth="1"/>
    <col min="12829" max="12844" width="9.6640625" style="27"/>
    <col min="12845" max="12846" width="13.44140625" style="27" customWidth="1"/>
    <col min="12847" max="12847" width="9.6640625" style="27"/>
    <col min="12848" max="12848" width="13.88671875" style="27" customWidth="1"/>
    <col min="12849" max="12849" width="10.6640625" style="27" customWidth="1"/>
    <col min="12850" max="12850" width="17.33203125" style="27" customWidth="1"/>
    <col min="12851" max="12852" width="12.6640625" style="27" customWidth="1"/>
    <col min="12853" max="12853" width="11.21875" style="27" customWidth="1"/>
    <col min="12854" max="12854" width="18.33203125" style="27" customWidth="1"/>
    <col min="12855" max="12855" width="12.88671875" style="27" customWidth="1"/>
    <col min="12856" max="12857" width="13.21875" style="27" customWidth="1"/>
    <col min="12858" max="12858" width="10.88671875" style="27" customWidth="1"/>
    <col min="12859" max="12859" width="11.109375" style="27" customWidth="1"/>
    <col min="12860" max="12860" width="15.21875" style="27" customWidth="1"/>
    <col min="12861" max="12861" width="9.6640625" style="27"/>
    <col min="12862" max="12862" width="11" style="27" customWidth="1"/>
    <col min="12863" max="12863" width="10.77734375" style="27" customWidth="1"/>
    <col min="12864" max="12864" width="11.44140625" style="27" customWidth="1"/>
    <col min="12865" max="12865" width="4" style="27" customWidth="1"/>
    <col min="12866" max="13056" width="9.6640625" style="27"/>
    <col min="13057" max="13057" width="6.44140625" style="27" customWidth="1"/>
    <col min="13058" max="13058" width="13.88671875" style="27" customWidth="1"/>
    <col min="13059" max="13059" width="11.88671875" style="27" customWidth="1"/>
    <col min="13060" max="13062" width="9.6640625" style="27"/>
    <col min="13063" max="13063" width="15.44140625" style="27" customWidth="1"/>
    <col min="13064" max="13064" width="16.21875" style="27" customWidth="1"/>
    <col min="13065" max="13076" width="9.6640625" style="27"/>
    <col min="13077" max="13077" width="12" style="27" customWidth="1"/>
    <col min="13078" max="13078" width="12.77734375" style="27" customWidth="1"/>
    <col min="13079" max="13079" width="11.109375" style="27" customWidth="1"/>
    <col min="13080" max="13080" width="12" style="27" customWidth="1"/>
    <col min="13081" max="13081" width="9.6640625" style="27"/>
    <col min="13082" max="13082" width="15.33203125" style="27" customWidth="1"/>
    <col min="13083" max="13083" width="15.21875" style="27" customWidth="1"/>
    <col min="13084" max="13084" width="21.44140625" style="27" customWidth="1"/>
    <col min="13085" max="13100" width="9.6640625" style="27"/>
    <col min="13101" max="13102" width="13.44140625" style="27" customWidth="1"/>
    <col min="13103" max="13103" width="9.6640625" style="27"/>
    <col min="13104" max="13104" width="13.88671875" style="27" customWidth="1"/>
    <col min="13105" max="13105" width="10.6640625" style="27" customWidth="1"/>
    <col min="13106" max="13106" width="17.33203125" style="27" customWidth="1"/>
    <col min="13107" max="13108" width="12.6640625" style="27" customWidth="1"/>
    <col min="13109" max="13109" width="11.21875" style="27" customWidth="1"/>
    <col min="13110" max="13110" width="18.33203125" style="27" customWidth="1"/>
    <col min="13111" max="13111" width="12.88671875" style="27" customWidth="1"/>
    <col min="13112" max="13113" width="13.21875" style="27" customWidth="1"/>
    <col min="13114" max="13114" width="10.88671875" style="27" customWidth="1"/>
    <col min="13115" max="13115" width="11.109375" style="27" customWidth="1"/>
    <col min="13116" max="13116" width="15.21875" style="27" customWidth="1"/>
    <col min="13117" max="13117" width="9.6640625" style="27"/>
    <col min="13118" max="13118" width="11" style="27" customWidth="1"/>
    <col min="13119" max="13119" width="10.77734375" style="27" customWidth="1"/>
    <col min="13120" max="13120" width="11.44140625" style="27" customWidth="1"/>
    <col min="13121" max="13121" width="4" style="27" customWidth="1"/>
    <col min="13122" max="13312" width="9.6640625" style="27"/>
    <col min="13313" max="13313" width="6.44140625" style="27" customWidth="1"/>
    <col min="13314" max="13314" width="13.88671875" style="27" customWidth="1"/>
    <col min="13315" max="13315" width="11.88671875" style="27" customWidth="1"/>
    <col min="13316" max="13318" width="9.6640625" style="27"/>
    <col min="13319" max="13319" width="15.44140625" style="27" customWidth="1"/>
    <col min="13320" max="13320" width="16.21875" style="27" customWidth="1"/>
    <col min="13321" max="13332" width="9.6640625" style="27"/>
    <col min="13333" max="13333" width="12" style="27" customWidth="1"/>
    <col min="13334" max="13334" width="12.77734375" style="27" customWidth="1"/>
    <col min="13335" max="13335" width="11.109375" style="27" customWidth="1"/>
    <col min="13336" max="13336" width="12" style="27" customWidth="1"/>
    <col min="13337" max="13337" width="9.6640625" style="27"/>
    <col min="13338" max="13338" width="15.33203125" style="27" customWidth="1"/>
    <col min="13339" max="13339" width="15.21875" style="27" customWidth="1"/>
    <col min="13340" max="13340" width="21.44140625" style="27" customWidth="1"/>
    <col min="13341" max="13356" width="9.6640625" style="27"/>
    <col min="13357" max="13358" width="13.44140625" style="27" customWidth="1"/>
    <col min="13359" max="13359" width="9.6640625" style="27"/>
    <col min="13360" max="13360" width="13.88671875" style="27" customWidth="1"/>
    <col min="13361" max="13361" width="10.6640625" style="27" customWidth="1"/>
    <col min="13362" max="13362" width="17.33203125" style="27" customWidth="1"/>
    <col min="13363" max="13364" width="12.6640625" style="27" customWidth="1"/>
    <col min="13365" max="13365" width="11.21875" style="27" customWidth="1"/>
    <col min="13366" max="13366" width="18.33203125" style="27" customWidth="1"/>
    <col min="13367" max="13367" width="12.88671875" style="27" customWidth="1"/>
    <col min="13368" max="13369" width="13.21875" style="27" customWidth="1"/>
    <col min="13370" max="13370" width="10.88671875" style="27" customWidth="1"/>
    <col min="13371" max="13371" width="11.109375" style="27" customWidth="1"/>
    <col min="13372" max="13372" width="15.21875" style="27" customWidth="1"/>
    <col min="13373" max="13373" width="9.6640625" style="27"/>
    <col min="13374" max="13374" width="11" style="27" customWidth="1"/>
    <col min="13375" max="13375" width="10.77734375" style="27" customWidth="1"/>
    <col min="13376" max="13376" width="11.44140625" style="27" customWidth="1"/>
    <col min="13377" max="13377" width="4" style="27" customWidth="1"/>
    <col min="13378" max="13568" width="9.6640625" style="27"/>
    <col min="13569" max="13569" width="6.44140625" style="27" customWidth="1"/>
    <col min="13570" max="13570" width="13.88671875" style="27" customWidth="1"/>
    <col min="13571" max="13571" width="11.88671875" style="27" customWidth="1"/>
    <col min="13572" max="13574" width="9.6640625" style="27"/>
    <col min="13575" max="13575" width="15.44140625" style="27" customWidth="1"/>
    <col min="13576" max="13576" width="16.21875" style="27" customWidth="1"/>
    <col min="13577" max="13588" width="9.6640625" style="27"/>
    <col min="13589" max="13589" width="12" style="27" customWidth="1"/>
    <col min="13590" max="13590" width="12.77734375" style="27" customWidth="1"/>
    <col min="13591" max="13591" width="11.109375" style="27" customWidth="1"/>
    <col min="13592" max="13592" width="12" style="27" customWidth="1"/>
    <col min="13593" max="13593" width="9.6640625" style="27"/>
    <col min="13594" max="13594" width="15.33203125" style="27" customWidth="1"/>
    <col min="13595" max="13595" width="15.21875" style="27" customWidth="1"/>
    <col min="13596" max="13596" width="21.44140625" style="27" customWidth="1"/>
    <col min="13597" max="13612" width="9.6640625" style="27"/>
    <col min="13613" max="13614" width="13.44140625" style="27" customWidth="1"/>
    <col min="13615" max="13615" width="9.6640625" style="27"/>
    <col min="13616" max="13616" width="13.88671875" style="27" customWidth="1"/>
    <col min="13617" max="13617" width="10.6640625" style="27" customWidth="1"/>
    <col min="13618" max="13618" width="17.33203125" style="27" customWidth="1"/>
    <col min="13619" max="13620" width="12.6640625" style="27" customWidth="1"/>
    <col min="13621" max="13621" width="11.21875" style="27" customWidth="1"/>
    <col min="13622" max="13622" width="18.33203125" style="27" customWidth="1"/>
    <col min="13623" max="13623" width="12.88671875" style="27" customWidth="1"/>
    <col min="13624" max="13625" width="13.21875" style="27" customWidth="1"/>
    <col min="13626" max="13626" width="10.88671875" style="27" customWidth="1"/>
    <col min="13627" max="13627" width="11.109375" style="27" customWidth="1"/>
    <col min="13628" max="13628" width="15.21875" style="27" customWidth="1"/>
    <col min="13629" max="13629" width="9.6640625" style="27"/>
    <col min="13630" max="13630" width="11" style="27" customWidth="1"/>
    <col min="13631" max="13631" width="10.77734375" style="27" customWidth="1"/>
    <col min="13632" max="13632" width="11.44140625" style="27" customWidth="1"/>
    <col min="13633" max="13633" width="4" style="27" customWidth="1"/>
    <col min="13634" max="13824" width="9.6640625" style="27"/>
    <col min="13825" max="13825" width="6.44140625" style="27" customWidth="1"/>
    <col min="13826" max="13826" width="13.88671875" style="27" customWidth="1"/>
    <col min="13827" max="13827" width="11.88671875" style="27" customWidth="1"/>
    <col min="13828" max="13830" width="9.6640625" style="27"/>
    <col min="13831" max="13831" width="15.44140625" style="27" customWidth="1"/>
    <col min="13832" max="13832" width="16.21875" style="27" customWidth="1"/>
    <col min="13833" max="13844" width="9.6640625" style="27"/>
    <col min="13845" max="13845" width="12" style="27" customWidth="1"/>
    <col min="13846" max="13846" width="12.77734375" style="27" customWidth="1"/>
    <col min="13847" max="13847" width="11.109375" style="27" customWidth="1"/>
    <col min="13848" max="13848" width="12" style="27" customWidth="1"/>
    <col min="13849" max="13849" width="9.6640625" style="27"/>
    <col min="13850" max="13850" width="15.33203125" style="27" customWidth="1"/>
    <col min="13851" max="13851" width="15.21875" style="27" customWidth="1"/>
    <col min="13852" max="13852" width="21.44140625" style="27" customWidth="1"/>
    <col min="13853" max="13868" width="9.6640625" style="27"/>
    <col min="13869" max="13870" width="13.44140625" style="27" customWidth="1"/>
    <col min="13871" max="13871" width="9.6640625" style="27"/>
    <col min="13872" max="13872" width="13.88671875" style="27" customWidth="1"/>
    <col min="13873" max="13873" width="10.6640625" style="27" customWidth="1"/>
    <col min="13874" max="13874" width="17.33203125" style="27" customWidth="1"/>
    <col min="13875" max="13876" width="12.6640625" style="27" customWidth="1"/>
    <col min="13877" max="13877" width="11.21875" style="27" customWidth="1"/>
    <col min="13878" max="13878" width="18.33203125" style="27" customWidth="1"/>
    <col min="13879" max="13879" width="12.88671875" style="27" customWidth="1"/>
    <col min="13880" max="13881" width="13.21875" style="27" customWidth="1"/>
    <col min="13882" max="13882" width="10.88671875" style="27" customWidth="1"/>
    <col min="13883" max="13883" width="11.109375" style="27" customWidth="1"/>
    <col min="13884" max="13884" width="15.21875" style="27" customWidth="1"/>
    <col min="13885" max="13885" width="9.6640625" style="27"/>
    <col min="13886" max="13886" width="11" style="27" customWidth="1"/>
    <col min="13887" max="13887" width="10.77734375" style="27" customWidth="1"/>
    <col min="13888" max="13888" width="11.44140625" style="27" customWidth="1"/>
    <col min="13889" max="13889" width="4" style="27" customWidth="1"/>
    <col min="13890" max="14080" width="9.6640625" style="27"/>
    <col min="14081" max="14081" width="6.44140625" style="27" customWidth="1"/>
    <col min="14082" max="14082" width="13.88671875" style="27" customWidth="1"/>
    <col min="14083" max="14083" width="11.88671875" style="27" customWidth="1"/>
    <col min="14084" max="14086" width="9.6640625" style="27"/>
    <col min="14087" max="14087" width="15.44140625" style="27" customWidth="1"/>
    <col min="14088" max="14088" width="16.21875" style="27" customWidth="1"/>
    <col min="14089" max="14100" width="9.6640625" style="27"/>
    <col min="14101" max="14101" width="12" style="27" customWidth="1"/>
    <col min="14102" max="14102" width="12.77734375" style="27" customWidth="1"/>
    <col min="14103" max="14103" width="11.109375" style="27" customWidth="1"/>
    <col min="14104" max="14104" width="12" style="27" customWidth="1"/>
    <col min="14105" max="14105" width="9.6640625" style="27"/>
    <col min="14106" max="14106" width="15.33203125" style="27" customWidth="1"/>
    <col min="14107" max="14107" width="15.21875" style="27" customWidth="1"/>
    <col min="14108" max="14108" width="21.44140625" style="27" customWidth="1"/>
    <col min="14109" max="14124" width="9.6640625" style="27"/>
    <col min="14125" max="14126" width="13.44140625" style="27" customWidth="1"/>
    <col min="14127" max="14127" width="9.6640625" style="27"/>
    <col min="14128" max="14128" width="13.88671875" style="27" customWidth="1"/>
    <col min="14129" max="14129" width="10.6640625" style="27" customWidth="1"/>
    <col min="14130" max="14130" width="17.33203125" style="27" customWidth="1"/>
    <col min="14131" max="14132" width="12.6640625" style="27" customWidth="1"/>
    <col min="14133" max="14133" width="11.21875" style="27" customWidth="1"/>
    <col min="14134" max="14134" width="18.33203125" style="27" customWidth="1"/>
    <col min="14135" max="14135" width="12.88671875" style="27" customWidth="1"/>
    <col min="14136" max="14137" width="13.21875" style="27" customWidth="1"/>
    <col min="14138" max="14138" width="10.88671875" style="27" customWidth="1"/>
    <col min="14139" max="14139" width="11.109375" style="27" customWidth="1"/>
    <col min="14140" max="14140" width="15.21875" style="27" customWidth="1"/>
    <col min="14141" max="14141" width="9.6640625" style="27"/>
    <col min="14142" max="14142" width="11" style="27" customWidth="1"/>
    <col min="14143" max="14143" width="10.77734375" style="27" customWidth="1"/>
    <col min="14144" max="14144" width="11.44140625" style="27" customWidth="1"/>
    <col min="14145" max="14145" width="4" style="27" customWidth="1"/>
    <col min="14146" max="14336" width="9.6640625" style="27"/>
    <col min="14337" max="14337" width="6.44140625" style="27" customWidth="1"/>
    <col min="14338" max="14338" width="13.88671875" style="27" customWidth="1"/>
    <col min="14339" max="14339" width="11.88671875" style="27" customWidth="1"/>
    <col min="14340" max="14342" width="9.6640625" style="27"/>
    <col min="14343" max="14343" width="15.44140625" style="27" customWidth="1"/>
    <col min="14344" max="14344" width="16.21875" style="27" customWidth="1"/>
    <col min="14345" max="14356" width="9.6640625" style="27"/>
    <col min="14357" max="14357" width="12" style="27" customWidth="1"/>
    <col min="14358" max="14358" width="12.77734375" style="27" customWidth="1"/>
    <col min="14359" max="14359" width="11.109375" style="27" customWidth="1"/>
    <col min="14360" max="14360" width="12" style="27" customWidth="1"/>
    <col min="14361" max="14361" width="9.6640625" style="27"/>
    <col min="14362" max="14362" width="15.33203125" style="27" customWidth="1"/>
    <col min="14363" max="14363" width="15.21875" style="27" customWidth="1"/>
    <col min="14364" max="14364" width="21.44140625" style="27" customWidth="1"/>
    <col min="14365" max="14380" width="9.6640625" style="27"/>
    <col min="14381" max="14382" width="13.44140625" style="27" customWidth="1"/>
    <col min="14383" max="14383" width="9.6640625" style="27"/>
    <col min="14384" max="14384" width="13.88671875" style="27" customWidth="1"/>
    <col min="14385" max="14385" width="10.6640625" style="27" customWidth="1"/>
    <col min="14386" max="14386" width="17.33203125" style="27" customWidth="1"/>
    <col min="14387" max="14388" width="12.6640625" style="27" customWidth="1"/>
    <col min="14389" max="14389" width="11.21875" style="27" customWidth="1"/>
    <col min="14390" max="14390" width="18.33203125" style="27" customWidth="1"/>
    <col min="14391" max="14391" width="12.88671875" style="27" customWidth="1"/>
    <col min="14392" max="14393" width="13.21875" style="27" customWidth="1"/>
    <col min="14394" max="14394" width="10.88671875" style="27" customWidth="1"/>
    <col min="14395" max="14395" width="11.109375" style="27" customWidth="1"/>
    <col min="14396" max="14396" width="15.21875" style="27" customWidth="1"/>
    <col min="14397" max="14397" width="9.6640625" style="27"/>
    <col min="14398" max="14398" width="11" style="27" customWidth="1"/>
    <col min="14399" max="14399" width="10.77734375" style="27" customWidth="1"/>
    <col min="14400" max="14400" width="11.44140625" style="27" customWidth="1"/>
    <col min="14401" max="14401" width="4" style="27" customWidth="1"/>
    <col min="14402" max="14592" width="9.6640625" style="27"/>
    <col min="14593" max="14593" width="6.44140625" style="27" customWidth="1"/>
    <col min="14594" max="14594" width="13.88671875" style="27" customWidth="1"/>
    <col min="14595" max="14595" width="11.88671875" style="27" customWidth="1"/>
    <col min="14596" max="14598" width="9.6640625" style="27"/>
    <col min="14599" max="14599" width="15.44140625" style="27" customWidth="1"/>
    <col min="14600" max="14600" width="16.21875" style="27" customWidth="1"/>
    <col min="14601" max="14612" width="9.6640625" style="27"/>
    <col min="14613" max="14613" width="12" style="27" customWidth="1"/>
    <col min="14614" max="14614" width="12.77734375" style="27" customWidth="1"/>
    <col min="14615" max="14615" width="11.109375" style="27" customWidth="1"/>
    <col min="14616" max="14616" width="12" style="27" customWidth="1"/>
    <col min="14617" max="14617" width="9.6640625" style="27"/>
    <col min="14618" max="14618" width="15.33203125" style="27" customWidth="1"/>
    <col min="14619" max="14619" width="15.21875" style="27" customWidth="1"/>
    <col min="14620" max="14620" width="21.44140625" style="27" customWidth="1"/>
    <col min="14621" max="14636" width="9.6640625" style="27"/>
    <col min="14637" max="14638" width="13.44140625" style="27" customWidth="1"/>
    <col min="14639" max="14639" width="9.6640625" style="27"/>
    <col min="14640" max="14640" width="13.88671875" style="27" customWidth="1"/>
    <col min="14641" max="14641" width="10.6640625" style="27" customWidth="1"/>
    <col min="14642" max="14642" width="17.33203125" style="27" customWidth="1"/>
    <col min="14643" max="14644" width="12.6640625" style="27" customWidth="1"/>
    <col min="14645" max="14645" width="11.21875" style="27" customWidth="1"/>
    <col min="14646" max="14646" width="18.33203125" style="27" customWidth="1"/>
    <col min="14647" max="14647" width="12.88671875" style="27" customWidth="1"/>
    <col min="14648" max="14649" width="13.21875" style="27" customWidth="1"/>
    <col min="14650" max="14650" width="10.88671875" style="27" customWidth="1"/>
    <col min="14651" max="14651" width="11.109375" style="27" customWidth="1"/>
    <col min="14652" max="14652" width="15.21875" style="27" customWidth="1"/>
    <col min="14653" max="14653" width="9.6640625" style="27"/>
    <col min="14654" max="14654" width="11" style="27" customWidth="1"/>
    <col min="14655" max="14655" width="10.77734375" style="27" customWidth="1"/>
    <col min="14656" max="14656" width="11.44140625" style="27" customWidth="1"/>
    <col min="14657" max="14657" width="4" style="27" customWidth="1"/>
    <col min="14658" max="14848" width="9.6640625" style="27"/>
    <col min="14849" max="14849" width="6.44140625" style="27" customWidth="1"/>
    <col min="14850" max="14850" width="13.88671875" style="27" customWidth="1"/>
    <col min="14851" max="14851" width="11.88671875" style="27" customWidth="1"/>
    <col min="14852" max="14854" width="9.6640625" style="27"/>
    <col min="14855" max="14855" width="15.44140625" style="27" customWidth="1"/>
    <col min="14856" max="14856" width="16.21875" style="27" customWidth="1"/>
    <col min="14857" max="14868" width="9.6640625" style="27"/>
    <col min="14869" max="14869" width="12" style="27" customWidth="1"/>
    <col min="14870" max="14870" width="12.77734375" style="27" customWidth="1"/>
    <col min="14871" max="14871" width="11.109375" style="27" customWidth="1"/>
    <col min="14872" max="14872" width="12" style="27" customWidth="1"/>
    <col min="14873" max="14873" width="9.6640625" style="27"/>
    <col min="14874" max="14874" width="15.33203125" style="27" customWidth="1"/>
    <col min="14875" max="14875" width="15.21875" style="27" customWidth="1"/>
    <col min="14876" max="14876" width="21.44140625" style="27" customWidth="1"/>
    <col min="14877" max="14892" width="9.6640625" style="27"/>
    <col min="14893" max="14894" width="13.44140625" style="27" customWidth="1"/>
    <col min="14895" max="14895" width="9.6640625" style="27"/>
    <col min="14896" max="14896" width="13.88671875" style="27" customWidth="1"/>
    <col min="14897" max="14897" width="10.6640625" style="27" customWidth="1"/>
    <col min="14898" max="14898" width="17.33203125" style="27" customWidth="1"/>
    <col min="14899" max="14900" width="12.6640625" style="27" customWidth="1"/>
    <col min="14901" max="14901" width="11.21875" style="27" customWidth="1"/>
    <col min="14902" max="14902" width="18.33203125" style="27" customWidth="1"/>
    <col min="14903" max="14903" width="12.88671875" style="27" customWidth="1"/>
    <col min="14904" max="14905" width="13.21875" style="27" customWidth="1"/>
    <col min="14906" max="14906" width="10.88671875" style="27" customWidth="1"/>
    <col min="14907" max="14907" width="11.109375" style="27" customWidth="1"/>
    <col min="14908" max="14908" width="15.21875" style="27" customWidth="1"/>
    <col min="14909" max="14909" width="9.6640625" style="27"/>
    <col min="14910" max="14910" width="11" style="27" customWidth="1"/>
    <col min="14911" max="14911" width="10.77734375" style="27" customWidth="1"/>
    <col min="14912" max="14912" width="11.44140625" style="27" customWidth="1"/>
    <col min="14913" max="14913" width="4" style="27" customWidth="1"/>
    <col min="14914" max="15104" width="9.6640625" style="27"/>
    <col min="15105" max="15105" width="6.44140625" style="27" customWidth="1"/>
    <col min="15106" max="15106" width="13.88671875" style="27" customWidth="1"/>
    <col min="15107" max="15107" width="11.88671875" style="27" customWidth="1"/>
    <col min="15108" max="15110" width="9.6640625" style="27"/>
    <col min="15111" max="15111" width="15.44140625" style="27" customWidth="1"/>
    <col min="15112" max="15112" width="16.21875" style="27" customWidth="1"/>
    <col min="15113" max="15124" width="9.6640625" style="27"/>
    <col min="15125" max="15125" width="12" style="27" customWidth="1"/>
    <col min="15126" max="15126" width="12.77734375" style="27" customWidth="1"/>
    <col min="15127" max="15127" width="11.109375" style="27" customWidth="1"/>
    <col min="15128" max="15128" width="12" style="27" customWidth="1"/>
    <col min="15129" max="15129" width="9.6640625" style="27"/>
    <col min="15130" max="15130" width="15.33203125" style="27" customWidth="1"/>
    <col min="15131" max="15131" width="15.21875" style="27" customWidth="1"/>
    <col min="15132" max="15132" width="21.44140625" style="27" customWidth="1"/>
    <col min="15133" max="15148" width="9.6640625" style="27"/>
    <col min="15149" max="15150" width="13.44140625" style="27" customWidth="1"/>
    <col min="15151" max="15151" width="9.6640625" style="27"/>
    <col min="15152" max="15152" width="13.88671875" style="27" customWidth="1"/>
    <col min="15153" max="15153" width="10.6640625" style="27" customWidth="1"/>
    <col min="15154" max="15154" width="17.33203125" style="27" customWidth="1"/>
    <col min="15155" max="15156" width="12.6640625" style="27" customWidth="1"/>
    <col min="15157" max="15157" width="11.21875" style="27" customWidth="1"/>
    <col min="15158" max="15158" width="18.33203125" style="27" customWidth="1"/>
    <col min="15159" max="15159" width="12.88671875" style="27" customWidth="1"/>
    <col min="15160" max="15161" width="13.21875" style="27" customWidth="1"/>
    <col min="15162" max="15162" width="10.88671875" style="27" customWidth="1"/>
    <col min="15163" max="15163" width="11.109375" style="27" customWidth="1"/>
    <col min="15164" max="15164" width="15.21875" style="27" customWidth="1"/>
    <col min="15165" max="15165" width="9.6640625" style="27"/>
    <col min="15166" max="15166" width="11" style="27" customWidth="1"/>
    <col min="15167" max="15167" width="10.77734375" style="27" customWidth="1"/>
    <col min="15168" max="15168" width="11.44140625" style="27" customWidth="1"/>
    <col min="15169" max="15169" width="4" style="27" customWidth="1"/>
    <col min="15170" max="15360" width="9.6640625" style="27"/>
    <col min="15361" max="15361" width="6.44140625" style="27" customWidth="1"/>
    <col min="15362" max="15362" width="13.88671875" style="27" customWidth="1"/>
    <col min="15363" max="15363" width="11.88671875" style="27" customWidth="1"/>
    <col min="15364" max="15366" width="9.6640625" style="27"/>
    <col min="15367" max="15367" width="15.44140625" style="27" customWidth="1"/>
    <col min="15368" max="15368" width="16.21875" style="27" customWidth="1"/>
    <col min="15369" max="15380" width="9.6640625" style="27"/>
    <col min="15381" max="15381" width="12" style="27" customWidth="1"/>
    <col min="15382" max="15382" width="12.77734375" style="27" customWidth="1"/>
    <col min="15383" max="15383" width="11.109375" style="27" customWidth="1"/>
    <col min="15384" max="15384" width="12" style="27" customWidth="1"/>
    <col min="15385" max="15385" width="9.6640625" style="27"/>
    <col min="15386" max="15386" width="15.33203125" style="27" customWidth="1"/>
    <col min="15387" max="15387" width="15.21875" style="27" customWidth="1"/>
    <col min="15388" max="15388" width="21.44140625" style="27" customWidth="1"/>
    <col min="15389" max="15404" width="9.6640625" style="27"/>
    <col min="15405" max="15406" width="13.44140625" style="27" customWidth="1"/>
    <col min="15407" max="15407" width="9.6640625" style="27"/>
    <col min="15408" max="15408" width="13.88671875" style="27" customWidth="1"/>
    <col min="15409" max="15409" width="10.6640625" style="27" customWidth="1"/>
    <col min="15410" max="15410" width="17.33203125" style="27" customWidth="1"/>
    <col min="15411" max="15412" width="12.6640625" style="27" customWidth="1"/>
    <col min="15413" max="15413" width="11.21875" style="27" customWidth="1"/>
    <col min="15414" max="15414" width="18.33203125" style="27" customWidth="1"/>
    <col min="15415" max="15415" width="12.88671875" style="27" customWidth="1"/>
    <col min="15416" max="15417" width="13.21875" style="27" customWidth="1"/>
    <col min="15418" max="15418" width="10.88671875" style="27" customWidth="1"/>
    <col min="15419" max="15419" width="11.109375" style="27" customWidth="1"/>
    <col min="15420" max="15420" width="15.21875" style="27" customWidth="1"/>
    <col min="15421" max="15421" width="9.6640625" style="27"/>
    <col min="15422" max="15422" width="11" style="27" customWidth="1"/>
    <col min="15423" max="15423" width="10.77734375" style="27" customWidth="1"/>
    <col min="15424" max="15424" width="11.44140625" style="27" customWidth="1"/>
    <col min="15425" max="15425" width="4" style="27" customWidth="1"/>
    <col min="15426" max="15616" width="9.6640625" style="27"/>
    <col min="15617" max="15617" width="6.44140625" style="27" customWidth="1"/>
    <col min="15618" max="15618" width="13.88671875" style="27" customWidth="1"/>
    <col min="15619" max="15619" width="11.88671875" style="27" customWidth="1"/>
    <col min="15620" max="15622" width="9.6640625" style="27"/>
    <col min="15623" max="15623" width="15.44140625" style="27" customWidth="1"/>
    <col min="15624" max="15624" width="16.21875" style="27" customWidth="1"/>
    <col min="15625" max="15636" width="9.6640625" style="27"/>
    <col min="15637" max="15637" width="12" style="27" customWidth="1"/>
    <col min="15638" max="15638" width="12.77734375" style="27" customWidth="1"/>
    <col min="15639" max="15639" width="11.109375" style="27" customWidth="1"/>
    <col min="15640" max="15640" width="12" style="27" customWidth="1"/>
    <col min="15641" max="15641" width="9.6640625" style="27"/>
    <col min="15642" max="15642" width="15.33203125" style="27" customWidth="1"/>
    <col min="15643" max="15643" width="15.21875" style="27" customWidth="1"/>
    <col min="15644" max="15644" width="21.44140625" style="27" customWidth="1"/>
    <col min="15645" max="15660" width="9.6640625" style="27"/>
    <col min="15661" max="15662" width="13.44140625" style="27" customWidth="1"/>
    <col min="15663" max="15663" width="9.6640625" style="27"/>
    <col min="15664" max="15664" width="13.88671875" style="27" customWidth="1"/>
    <col min="15665" max="15665" width="10.6640625" style="27" customWidth="1"/>
    <col min="15666" max="15666" width="17.33203125" style="27" customWidth="1"/>
    <col min="15667" max="15668" width="12.6640625" style="27" customWidth="1"/>
    <col min="15669" max="15669" width="11.21875" style="27" customWidth="1"/>
    <col min="15670" max="15670" width="18.33203125" style="27" customWidth="1"/>
    <col min="15671" max="15671" width="12.88671875" style="27" customWidth="1"/>
    <col min="15672" max="15673" width="13.21875" style="27" customWidth="1"/>
    <col min="15674" max="15674" width="10.88671875" style="27" customWidth="1"/>
    <col min="15675" max="15675" width="11.109375" style="27" customWidth="1"/>
    <col min="15676" max="15676" width="15.21875" style="27" customWidth="1"/>
    <col min="15677" max="15677" width="9.6640625" style="27"/>
    <col min="15678" max="15678" width="11" style="27" customWidth="1"/>
    <col min="15679" max="15679" width="10.77734375" style="27" customWidth="1"/>
    <col min="15680" max="15680" width="11.44140625" style="27" customWidth="1"/>
    <col min="15681" max="15681" width="4" style="27" customWidth="1"/>
    <col min="15682" max="15872" width="9.6640625" style="27"/>
    <col min="15873" max="15873" width="6.44140625" style="27" customWidth="1"/>
    <col min="15874" max="15874" width="13.88671875" style="27" customWidth="1"/>
    <col min="15875" max="15875" width="11.88671875" style="27" customWidth="1"/>
    <col min="15876" max="15878" width="9.6640625" style="27"/>
    <col min="15879" max="15879" width="15.44140625" style="27" customWidth="1"/>
    <col min="15880" max="15880" width="16.21875" style="27" customWidth="1"/>
    <col min="15881" max="15892" width="9.6640625" style="27"/>
    <col min="15893" max="15893" width="12" style="27" customWidth="1"/>
    <col min="15894" max="15894" width="12.77734375" style="27" customWidth="1"/>
    <col min="15895" max="15895" width="11.109375" style="27" customWidth="1"/>
    <col min="15896" max="15896" width="12" style="27" customWidth="1"/>
    <col min="15897" max="15897" width="9.6640625" style="27"/>
    <col min="15898" max="15898" width="15.33203125" style="27" customWidth="1"/>
    <col min="15899" max="15899" width="15.21875" style="27" customWidth="1"/>
    <col min="15900" max="15900" width="21.44140625" style="27" customWidth="1"/>
    <col min="15901" max="15916" width="9.6640625" style="27"/>
    <col min="15917" max="15918" width="13.44140625" style="27" customWidth="1"/>
    <col min="15919" max="15919" width="9.6640625" style="27"/>
    <col min="15920" max="15920" width="13.88671875" style="27" customWidth="1"/>
    <col min="15921" max="15921" width="10.6640625" style="27" customWidth="1"/>
    <col min="15922" max="15922" width="17.33203125" style="27" customWidth="1"/>
    <col min="15923" max="15924" width="12.6640625" style="27" customWidth="1"/>
    <col min="15925" max="15925" width="11.21875" style="27" customWidth="1"/>
    <col min="15926" max="15926" width="18.33203125" style="27" customWidth="1"/>
    <col min="15927" max="15927" width="12.88671875" style="27" customWidth="1"/>
    <col min="15928" max="15929" width="13.21875" style="27" customWidth="1"/>
    <col min="15930" max="15930" width="10.88671875" style="27" customWidth="1"/>
    <col min="15931" max="15931" width="11.109375" style="27" customWidth="1"/>
    <col min="15932" max="15932" width="15.21875" style="27" customWidth="1"/>
    <col min="15933" max="15933" width="9.6640625" style="27"/>
    <col min="15934" max="15934" width="11" style="27" customWidth="1"/>
    <col min="15935" max="15935" width="10.77734375" style="27" customWidth="1"/>
    <col min="15936" max="15936" width="11.44140625" style="27" customWidth="1"/>
    <col min="15937" max="15937" width="4" style="27" customWidth="1"/>
    <col min="15938" max="16128" width="9.6640625" style="27"/>
    <col min="16129" max="16129" width="6.44140625" style="27" customWidth="1"/>
    <col min="16130" max="16130" width="13.88671875" style="27" customWidth="1"/>
    <col min="16131" max="16131" width="11.88671875" style="27" customWidth="1"/>
    <col min="16132" max="16134" width="9.6640625" style="27"/>
    <col min="16135" max="16135" width="15.44140625" style="27" customWidth="1"/>
    <col min="16136" max="16136" width="16.21875" style="27" customWidth="1"/>
    <col min="16137" max="16148" width="9.6640625" style="27"/>
    <col min="16149" max="16149" width="12" style="27" customWidth="1"/>
    <col min="16150" max="16150" width="12.77734375" style="27" customWidth="1"/>
    <col min="16151" max="16151" width="11.109375" style="27" customWidth="1"/>
    <col min="16152" max="16152" width="12" style="27" customWidth="1"/>
    <col min="16153" max="16153" width="9.6640625" style="27"/>
    <col min="16154" max="16154" width="15.33203125" style="27" customWidth="1"/>
    <col min="16155" max="16155" width="15.21875" style="27" customWidth="1"/>
    <col min="16156" max="16156" width="21.44140625" style="27" customWidth="1"/>
    <col min="16157" max="16172" width="9.6640625" style="27"/>
    <col min="16173" max="16174" width="13.44140625" style="27" customWidth="1"/>
    <col min="16175" max="16175" width="9.6640625" style="27"/>
    <col min="16176" max="16176" width="13.88671875" style="27" customWidth="1"/>
    <col min="16177" max="16177" width="10.6640625" style="27" customWidth="1"/>
    <col min="16178" max="16178" width="17.33203125" style="27" customWidth="1"/>
    <col min="16179" max="16180" width="12.6640625" style="27" customWidth="1"/>
    <col min="16181" max="16181" width="11.21875" style="27" customWidth="1"/>
    <col min="16182" max="16182" width="18.33203125" style="27" customWidth="1"/>
    <col min="16183" max="16183" width="12.88671875" style="27" customWidth="1"/>
    <col min="16184" max="16185" width="13.21875" style="27" customWidth="1"/>
    <col min="16186" max="16186" width="10.88671875" style="27" customWidth="1"/>
    <col min="16187" max="16187" width="11.109375" style="27" customWidth="1"/>
    <col min="16188" max="16188" width="15.21875" style="27" customWidth="1"/>
    <col min="16189" max="16189" width="9.6640625" style="27"/>
    <col min="16190" max="16190" width="11" style="27" customWidth="1"/>
    <col min="16191" max="16191" width="10.77734375" style="27" customWidth="1"/>
    <col min="16192" max="16192" width="11.44140625" style="27" customWidth="1"/>
    <col min="16193" max="16193" width="4" style="27" customWidth="1"/>
    <col min="16194" max="16384" width="9.6640625" style="27"/>
  </cols>
  <sheetData>
    <row r="1" spans="1:77" ht="13.2" x14ac:dyDescent="0.2">
      <c r="A1" s="26" t="s">
        <v>56</v>
      </c>
    </row>
    <row r="2" spans="1:77" x14ac:dyDescent="0.2">
      <c r="C2" s="29" t="s">
        <v>57</v>
      </c>
    </row>
    <row r="3" spans="1:77" s="28" customFormat="1" x14ac:dyDescent="0.2">
      <c r="A3" s="30"/>
      <c r="B3" s="31" t="s">
        <v>58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</row>
    <row r="4" spans="1:77" s="28" customFormat="1" x14ac:dyDescent="0.2">
      <c r="A4" s="30"/>
      <c r="B4" s="34" t="s">
        <v>59</v>
      </c>
      <c r="C4" s="32" t="s">
        <v>13</v>
      </c>
      <c r="D4" s="32" t="s">
        <v>13</v>
      </c>
      <c r="E4" s="32" t="s">
        <v>13</v>
      </c>
      <c r="F4" s="32" t="s">
        <v>13</v>
      </c>
      <c r="G4" s="32" t="s">
        <v>13</v>
      </c>
      <c r="H4" s="32" t="s">
        <v>13</v>
      </c>
      <c r="I4" s="32" t="s">
        <v>13</v>
      </c>
      <c r="J4" s="32" t="s">
        <v>13</v>
      </c>
      <c r="K4" s="32" t="s">
        <v>13</v>
      </c>
      <c r="L4" s="32" t="s">
        <v>13</v>
      </c>
      <c r="M4" s="32" t="s">
        <v>13</v>
      </c>
      <c r="N4" s="32" t="s">
        <v>13</v>
      </c>
      <c r="O4" s="32" t="s">
        <v>13</v>
      </c>
      <c r="P4" s="32" t="s">
        <v>13</v>
      </c>
      <c r="Q4" s="32" t="s">
        <v>20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</row>
    <row r="5" spans="1:77" s="28" customFormat="1" x14ac:dyDescent="0.2">
      <c r="A5" s="30"/>
      <c r="B5" s="31" t="s">
        <v>62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</row>
    <row r="6" spans="1:77" s="80" customFormat="1" ht="26.4" customHeight="1" x14ac:dyDescent="0.2">
      <c r="A6" s="75"/>
      <c r="B6" s="34" t="s">
        <v>64</v>
      </c>
      <c r="C6" s="34" t="s">
        <v>49</v>
      </c>
      <c r="D6" s="34" t="s">
        <v>78</v>
      </c>
      <c r="E6" s="34" t="s">
        <v>124</v>
      </c>
      <c r="F6" s="34" t="s">
        <v>118</v>
      </c>
      <c r="G6" s="34" t="s">
        <v>6</v>
      </c>
      <c r="H6" s="34" t="s">
        <v>7</v>
      </c>
      <c r="I6" s="34" t="s">
        <v>119</v>
      </c>
      <c r="J6" s="34" t="s">
        <v>120</v>
      </c>
      <c r="K6" s="34" t="s">
        <v>50</v>
      </c>
      <c r="L6" s="34" t="s">
        <v>77</v>
      </c>
      <c r="M6" s="34" t="s">
        <v>121</v>
      </c>
      <c r="N6" s="34" t="s">
        <v>123</v>
      </c>
      <c r="O6" s="34" t="s">
        <v>51</v>
      </c>
      <c r="P6" s="34" t="s">
        <v>122</v>
      </c>
      <c r="Q6" s="34" t="s">
        <v>55</v>
      </c>
      <c r="R6" s="34"/>
      <c r="S6" s="34"/>
      <c r="T6" s="34"/>
      <c r="U6" s="34"/>
      <c r="V6" s="34"/>
      <c r="W6" s="34"/>
      <c r="X6" s="76"/>
      <c r="Y6" s="76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8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</row>
    <row r="7" spans="1:77" x14ac:dyDescent="0.2">
      <c r="A7" s="38" t="s">
        <v>65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</row>
    <row r="8" spans="1:77" x14ac:dyDescent="0.2">
      <c r="A8" s="41" t="s">
        <v>68</v>
      </c>
      <c r="B8" s="39"/>
      <c r="C8" s="53">
        <v>8.7501875468867212E-3</v>
      </c>
      <c r="D8" s="53">
        <v>2.805701425356339E-3</v>
      </c>
      <c r="E8" s="53">
        <v>1.2003000750187547E-2</v>
      </c>
      <c r="F8" s="53">
        <v>3.0007501875468866E-2</v>
      </c>
      <c r="G8" s="53">
        <v>2.4006001500375095E-3</v>
      </c>
      <c r="H8" s="53">
        <v>1.5003750937734434E-3</v>
      </c>
      <c r="I8" s="53">
        <v>1.5003750937734433E-2</v>
      </c>
      <c r="J8" s="53">
        <v>6.3015753938484619E-3</v>
      </c>
      <c r="K8" s="53">
        <v>9.9924981245311326E-3</v>
      </c>
      <c r="L8" s="53"/>
      <c r="M8" s="53"/>
      <c r="N8" s="53"/>
      <c r="O8" s="53"/>
      <c r="P8" s="53"/>
      <c r="Q8" s="53">
        <v>0.5957446808510638</v>
      </c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</row>
    <row r="9" spans="1:77" x14ac:dyDescent="0.2">
      <c r="A9" s="41" t="s">
        <v>67</v>
      </c>
      <c r="B9" s="39"/>
      <c r="C9" s="53">
        <v>8.750937734433608E-3</v>
      </c>
      <c r="D9" s="53">
        <v>3.7509377344336083E-3</v>
      </c>
      <c r="E9" s="53">
        <v>2.2505626406601649E-2</v>
      </c>
      <c r="F9" s="53">
        <v>3.0007501875468866E-2</v>
      </c>
      <c r="G9" s="53">
        <v>2.5506376594148536E-3</v>
      </c>
      <c r="H9" s="53">
        <v>1.5003750937734434E-3</v>
      </c>
      <c r="I9" s="53">
        <v>1.5003750937734433E-2</v>
      </c>
      <c r="J9" s="53"/>
      <c r="K9" s="53">
        <v>9.9924981245311326E-3</v>
      </c>
      <c r="L9" s="53"/>
      <c r="M9" s="53"/>
      <c r="N9" s="53"/>
      <c r="O9" s="53"/>
      <c r="P9" s="53"/>
      <c r="Q9" s="53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</row>
    <row r="10" spans="1:77" x14ac:dyDescent="0.2">
      <c r="A10" s="41" t="s">
        <v>66</v>
      </c>
      <c r="B10" s="39"/>
      <c r="C10" s="53">
        <v>7.5018754688672166E-3</v>
      </c>
      <c r="D10" s="53">
        <v>5.0012503125781444E-3</v>
      </c>
      <c r="E10" s="53">
        <v>2.7435430286142964E-2</v>
      </c>
      <c r="F10" s="53"/>
      <c r="G10" s="53">
        <v>3.6009002250562642E-3</v>
      </c>
      <c r="H10" s="53">
        <v>3.0007501875468868E-3</v>
      </c>
      <c r="I10" s="53">
        <v>5.6264066016504122E-3</v>
      </c>
      <c r="J10" s="53">
        <v>6.0015003750937736E-3</v>
      </c>
      <c r="K10" s="53">
        <v>6.0015003750937736E-3</v>
      </c>
      <c r="L10" s="53">
        <v>3.6009002250562638E-2</v>
      </c>
      <c r="M10" s="53">
        <v>7.5018754688672166E-3</v>
      </c>
      <c r="N10" s="53">
        <v>4.2010502625656415E-3</v>
      </c>
      <c r="O10" s="53">
        <v>3.0007501875468866E-2</v>
      </c>
      <c r="P10" s="53">
        <v>1.5003750937734433E-2</v>
      </c>
      <c r="Q10" s="53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199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RowHeight="14.4" x14ac:dyDescent="0.3"/>
  <cols>
    <col min="1" max="1" width="42.33203125" style="5" customWidth="1"/>
    <col min="2" max="2" width="8.77734375" style="16" customWidth="1"/>
    <col min="3" max="3" width="12.109375" style="16" customWidth="1"/>
    <col min="4" max="4" width="13.33203125" customWidth="1"/>
    <col min="5" max="6" width="25.33203125" customWidth="1"/>
    <col min="7" max="7" width="13.33203125" customWidth="1"/>
    <col min="8" max="9" width="25.33203125" customWidth="1"/>
    <col min="10" max="10" width="8.77734375" style="16" customWidth="1"/>
    <col min="11" max="11" width="13.5546875" style="47" customWidth="1"/>
    <col min="12" max="12" width="24.44140625" customWidth="1"/>
    <col min="13" max="13" width="14.44140625" customWidth="1"/>
  </cols>
  <sheetData>
    <row r="2" spans="1:13" s="7" customFormat="1" ht="15.6" customHeight="1" x14ac:dyDescent="0.3">
      <c r="A2" s="13"/>
      <c r="B2" s="83" t="s">
        <v>1</v>
      </c>
      <c r="C2" s="85" t="s">
        <v>69</v>
      </c>
      <c r="D2" s="84" t="s">
        <v>53</v>
      </c>
      <c r="E2" s="84"/>
      <c r="F2" s="84"/>
      <c r="G2" s="84" t="s">
        <v>24</v>
      </c>
      <c r="H2" s="84"/>
      <c r="I2" s="84"/>
      <c r="J2" s="83" t="s">
        <v>1</v>
      </c>
      <c r="K2" s="84" t="s">
        <v>25</v>
      </c>
      <c r="L2" s="84"/>
      <c r="M2" s="84"/>
    </row>
    <row r="3" spans="1:13" s="7" customFormat="1" ht="15.6" x14ac:dyDescent="0.3">
      <c r="A3" s="14" t="s">
        <v>0</v>
      </c>
      <c r="B3" s="83"/>
      <c r="C3" s="85"/>
      <c r="D3" s="8" t="s">
        <v>2</v>
      </c>
      <c r="E3" s="9" t="s">
        <v>8</v>
      </c>
      <c r="F3" s="9" t="s">
        <v>9</v>
      </c>
      <c r="G3" s="8" t="s">
        <v>2</v>
      </c>
      <c r="H3" s="9" t="s">
        <v>8</v>
      </c>
      <c r="I3" s="9" t="s">
        <v>9</v>
      </c>
      <c r="J3" s="83"/>
      <c r="K3" s="44" t="s">
        <v>2</v>
      </c>
      <c r="L3" s="9" t="s">
        <v>8</v>
      </c>
      <c r="M3" s="9" t="s">
        <v>9</v>
      </c>
    </row>
    <row r="4" spans="1:13" s="3" customFormat="1" x14ac:dyDescent="0.3">
      <c r="A4" s="12" t="s">
        <v>11</v>
      </c>
      <c r="B4" s="12" t="s">
        <v>10</v>
      </c>
      <c r="C4" s="12" t="s">
        <v>13</v>
      </c>
      <c r="D4" s="10">
        <f>$D$33*5000</f>
        <v>33325</v>
      </c>
      <c r="E4" s="10">
        <v>694</v>
      </c>
      <c r="F4" s="50">
        <f>E4/D4</f>
        <v>2.0825206301575395E-2</v>
      </c>
      <c r="G4" s="10">
        <f>$D$33*51000</f>
        <v>339915</v>
      </c>
      <c r="H4" s="10">
        <v>6370</v>
      </c>
      <c r="I4" s="50">
        <f>H4/G4</f>
        <v>1.8739979112425167E-2</v>
      </c>
      <c r="J4" s="12" t="s">
        <v>10</v>
      </c>
      <c r="K4" s="45">
        <f>$D$33*100000</f>
        <v>666500</v>
      </c>
      <c r="L4" s="10">
        <v>16000</v>
      </c>
      <c r="M4" s="50">
        <f>L4/K4</f>
        <v>2.4006001500375095E-2</v>
      </c>
    </row>
    <row r="5" spans="1:13" s="3" customFormat="1" x14ac:dyDescent="0.3">
      <c r="A5" s="12" t="s">
        <v>117</v>
      </c>
      <c r="B5" s="12" t="s">
        <v>10</v>
      </c>
      <c r="C5" s="12" t="s">
        <v>13</v>
      </c>
      <c r="D5" s="10">
        <f>$D$33*10000</f>
        <v>66650</v>
      </c>
      <c r="E5" s="10">
        <v>1000</v>
      </c>
      <c r="F5" s="50">
        <f t="shared" ref="F5:F17" si="0">E5/D5</f>
        <v>1.5003750937734433E-2</v>
      </c>
      <c r="G5" s="10">
        <f>$D$33*15000</f>
        <v>99975</v>
      </c>
      <c r="H5" s="10">
        <v>1500</v>
      </c>
      <c r="I5" s="50">
        <f t="shared" ref="I5:I17" si="1">H5/G5</f>
        <v>1.5003750937734433E-2</v>
      </c>
      <c r="J5" s="12" t="s">
        <v>10</v>
      </c>
      <c r="K5" s="45"/>
      <c r="L5" s="10"/>
      <c r="M5" s="50"/>
    </row>
    <row r="6" spans="1:13" s="3" customFormat="1" x14ac:dyDescent="0.3">
      <c r="A6" s="12" t="s">
        <v>27</v>
      </c>
      <c r="B6" s="12" t="s">
        <v>12</v>
      </c>
      <c r="C6" s="12" t="s">
        <v>70</v>
      </c>
      <c r="D6" s="10">
        <v>1000</v>
      </c>
      <c r="E6" s="10">
        <v>700</v>
      </c>
      <c r="F6" s="50">
        <f t="shared" si="0"/>
        <v>0.7</v>
      </c>
      <c r="G6" s="10">
        <v>1250</v>
      </c>
      <c r="H6" s="10">
        <v>880</v>
      </c>
      <c r="I6" s="50">
        <f t="shared" si="1"/>
        <v>0.70399999999999996</v>
      </c>
      <c r="J6" s="12" t="s">
        <v>12</v>
      </c>
      <c r="K6" s="45">
        <v>3000</v>
      </c>
      <c r="L6" s="10">
        <v>3000</v>
      </c>
      <c r="M6" s="50">
        <f t="shared" ref="M6:M26" si="2">L6/K6</f>
        <v>1</v>
      </c>
    </row>
    <row r="7" spans="1:13" s="3" customFormat="1" x14ac:dyDescent="0.3">
      <c r="A7" s="12" t="s">
        <v>26</v>
      </c>
      <c r="B7" s="12" t="s">
        <v>12</v>
      </c>
      <c r="C7" s="12" t="s">
        <v>70</v>
      </c>
      <c r="D7" s="10"/>
      <c r="E7" s="10"/>
      <c r="F7" s="50"/>
      <c r="G7" s="10">
        <v>500</v>
      </c>
      <c r="H7" s="10">
        <v>200</v>
      </c>
      <c r="I7" s="50">
        <f t="shared" si="1"/>
        <v>0.4</v>
      </c>
      <c r="J7" s="12" t="s">
        <v>12</v>
      </c>
      <c r="K7" s="45">
        <v>2000</v>
      </c>
      <c r="L7" s="10">
        <v>1080</v>
      </c>
      <c r="M7" s="50">
        <f t="shared" si="2"/>
        <v>0.54</v>
      </c>
    </row>
    <row r="8" spans="1:13" s="3" customFormat="1" x14ac:dyDescent="0.3">
      <c r="A8" s="12" t="s">
        <v>28</v>
      </c>
      <c r="B8" s="12" t="s">
        <v>29</v>
      </c>
      <c r="C8" s="12" t="s">
        <v>71</v>
      </c>
      <c r="D8" s="10">
        <v>5000</v>
      </c>
      <c r="E8" s="10">
        <v>2000</v>
      </c>
      <c r="F8" s="50">
        <f t="shared" si="0"/>
        <v>0.4</v>
      </c>
      <c r="G8" s="10">
        <v>9000</v>
      </c>
      <c r="H8" s="10">
        <v>3600</v>
      </c>
      <c r="I8" s="50">
        <f t="shared" si="1"/>
        <v>0.4</v>
      </c>
      <c r="J8" s="12" t="s">
        <v>29</v>
      </c>
      <c r="K8" s="45">
        <v>10000</v>
      </c>
      <c r="L8" s="10">
        <v>6000</v>
      </c>
      <c r="M8" s="50">
        <f t="shared" si="2"/>
        <v>0.6</v>
      </c>
    </row>
    <row r="9" spans="1:13" s="3" customFormat="1" x14ac:dyDescent="0.3">
      <c r="A9" s="12" t="s">
        <v>32</v>
      </c>
      <c r="B9" s="12" t="s">
        <v>31</v>
      </c>
      <c r="C9" s="12" t="s">
        <v>72</v>
      </c>
      <c r="D9" s="10"/>
      <c r="E9" s="10"/>
      <c r="F9" s="50"/>
      <c r="G9" s="10"/>
      <c r="H9" s="10"/>
      <c r="I9" s="50"/>
      <c r="J9" s="12" t="s">
        <v>31</v>
      </c>
      <c r="K9" s="45">
        <f>10000+5000</f>
        <v>15000</v>
      </c>
      <c r="L9" s="10">
        <f>200+100</f>
        <v>300</v>
      </c>
      <c r="M9" s="50">
        <f t="shared" si="2"/>
        <v>0.02</v>
      </c>
    </row>
    <row r="10" spans="1:13" s="3" customFormat="1" x14ac:dyDescent="0.3">
      <c r="A10" s="12" t="s">
        <v>33</v>
      </c>
      <c r="B10" s="12" t="s">
        <v>29</v>
      </c>
      <c r="C10" s="12" t="s">
        <v>71</v>
      </c>
      <c r="D10" s="10"/>
      <c r="E10" s="10"/>
      <c r="F10" s="50"/>
      <c r="G10" s="10"/>
      <c r="H10" s="10"/>
      <c r="I10" s="50"/>
      <c r="J10" s="12" t="s">
        <v>29</v>
      </c>
      <c r="K10" s="45">
        <v>1200</v>
      </c>
      <c r="L10" s="10">
        <v>480</v>
      </c>
      <c r="M10" s="50">
        <f t="shared" si="2"/>
        <v>0.4</v>
      </c>
    </row>
    <row r="11" spans="1:13" s="3" customFormat="1" x14ac:dyDescent="0.3">
      <c r="A11" s="12" t="s">
        <v>30</v>
      </c>
      <c r="B11" s="66" t="s">
        <v>29</v>
      </c>
      <c r="C11" s="12" t="s">
        <v>71</v>
      </c>
      <c r="D11" s="10">
        <v>1000</v>
      </c>
      <c r="E11" s="10">
        <v>1000</v>
      </c>
      <c r="F11" s="50">
        <f t="shared" si="0"/>
        <v>1</v>
      </c>
      <c r="G11" s="10">
        <v>4000</v>
      </c>
      <c r="H11" s="10">
        <v>4000</v>
      </c>
      <c r="I11" s="50">
        <f t="shared" si="1"/>
        <v>1</v>
      </c>
      <c r="J11" s="12" t="s">
        <v>31</v>
      </c>
      <c r="K11" s="45">
        <v>1000</v>
      </c>
      <c r="L11" s="10">
        <v>100</v>
      </c>
      <c r="M11" s="50">
        <f t="shared" si="2"/>
        <v>0.1</v>
      </c>
    </row>
    <row r="12" spans="1:13" s="3" customFormat="1" x14ac:dyDescent="0.3">
      <c r="A12" s="12" t="s">
        <v>34</v>
      </c>
      <c r="B12" s="12" t="s">
        <v>22</v>
      </c>
      <c r="C12" s="12" t="s">
        <v>73</v>
      </c>
      <c r="D12" s="10">
        <v>100</v>
      </c>
      <c r="E12" s="10">
        <v>60</v>
      </c>
      <c r="F12" s="50">
        <f t="shared" si="0"/>
        <v>0.6</v>
      </c>
      <c r="G12" s="10">
        <v>400</v>
      </c>
      <c r="H12" s="10">
        <v>240</v>
      </c>
      <c r="I12" s="50">
        <f t="shared" si="1"/>
        <v>0.6</v>
      </c>
      <c r="J12" s="12" t="s">
        <v>22</v>
      </c>
      <c r="K12" s="45">
        <f>(300+100)</f>
        <v>400</v>
      </c>
      <c r="L12" s="10">
        <f>240+60</f>
        <v>300</v>
      </c>
      <c r="M12" s="50">
        <f t="shared" si="2"/>
        <v>0.75</v>
      </c>
    </row>
    <row r="13" spans="1:13" s="3" customFormat="1" x14ac:dyDescent="0.3">
      <c r="A13" s="12" t="s">
        <v>21</v>
      </c>
      <c r="B13" s="12" t="s">
        <v>10</v>
      </c>
      <c r="C13" s="12" t="s">
        <v>13</v>
      </c>
      <c r="D13" s="10">
        <f>$D$33*1000</f>
        <v>6665</v>
      </c>
      <c r="E13" s="10">
        <v>400</v>
      </c>
      <c r="F13" s="50">
        <f t="shared" si="0"/>
        <v>6.0015003750937733E-2</v>
      </c>
      <c r="G13" s="10">
        <f>$D$33*800</f>
        <v>5332</v>
      </c>
      <c r="H13" s="10">
        <v>320</v>
      </c>
      <c r="I13" s="50">
        <f t="shared" si="1"/>
        <v>6.0015003750937733E-2</v>
      </c>
      <c r="J13" s="12" t="s">
        <v>10</v>
      </c>
      <c r="K13" s="45">
        <f>$D$33*500</f>
        <v>3332.5</v>
      </c>
      <c r="L13" s="10">
        <v>200</v>
      </c>
      <c r="M13" s="50">
        <f t="shared" si="2"/>
        <v>6.0015003750937733E-2</v>
      </c>
    </row>
    <row r="14" spans="1:13" s="3" customFormat="1" x14ac:dyDescent="0.3">
      <c r="A14" s="12" t="s">
        <v>35</v>
      </c>
      <c r="B14" s="12" t="s">
        <v>10</v>
      </c>
      <c r="C14" s="12" t="s">
        <v>13</v>
      </c>
      <c r="D14" s="10">
        <f>$D$33*1000</f>
        <v>6665</v>
      </c>
      <c r="E14" s="10">
        <v>200</v>
      </c>
      <c r="F14" s="50">
        <f t="shared" si="0"/>
        <v>3.0007501875468866E-2</v>
      </c>
      <c r="G14" s="10">
        <f>$D$33*1200</f>
        <v>7998</v>
      </c>
      <c r="H14" s="10">
        <v>240</v>
      </c>
      <c r="I14" s="50">
        <f t="shared" si="1"/>
        <v>3.0007501875468866E-2</v>
      </c>
      <c r="J14" s="12" t="s">
        <v>10</v>
      </c>
      <c r="K14" s="45">
        <f>$D$33*250</f>
        <v>1666.25</v>
      </c>
      <c r="L14" s="10">
        <v>60</v>
      </c>
      <c r="M14" s="50">
        <f t="shared" si="2"/>
        <v>3.6009002250562638E-2</v>
      </c>
    </row>
    <row r="15" spans="1:13" s="3" customFormat="1" x14ac:dyDescent="0.3">
      <c r="A15" s="12" t="s">
        <v>36</v>
      </c>
      <c r="B15" s="12" t="s">
        <v>10</v>
      </c>
      <c r="C15" s="12" t="s">
        <v>13</v>
      </c>
      <c r="D15" s="10">
        <f>$D$33*10000</f>
        <v>66650</v>
      </c>
      <c r="E15" s="10">
        <v>1083</v>
      </c>
      <c r="F15" s="50">
        <f t="shared" si="0"/>
        <v>1.624906226556639E-2</v>
      </c>
      <c r="G15" s="10">
        <f>$D$33*5000</f>
        <v>33325</v>
      </c>
      <c r="H15" s="10">
        <v>500</v>
      </c>
      <c r="I15" s="50">
        <f t="shared" si="1"/>
        <v>1.5003750937734433E-2</v>
      </c>
      <c r="J15" s="12" t="s">
        <v>10</v>
      </c>
      <c r="K15" s="45">
        <f>$D$33*1200</f>
        <v>7998</v>
      </c>
      <c r="L15" s="10">
        <v>120</v>
      </c>
      <c r="M15" s="50">
        <f t="shared" si="2"/>
        <v>1.5003750937734433E-2</v>
      </c>
    </row>
    <row r="16" spans="1:13" s="3" customFormat="1" x14ac:dyDescent="0.3">
      <c r="A16" s="12" t="s">
        <v>23</v>
      </c>
      <c r="B16" s="12" t="s">
        <v>10</v>
      </c>
      <c r="C16" s="12" t="s">
        <v>13</v>
      </c>
      <c r="D16" s="10">
        <f>$D$33*1000</f>
        <v>6665</v>
      </c>
      <c r="E16" s="10">
        <v>125</v>
      </c>
      <c r="F16" s="50">
        <f t="shared" si="0"/>
        <v>1.8754688672168042E-2</v>
      </c>
      <c r="G16" s="10">
        <f>$D$33*1200</f>
        <v>7998</v>
      </c>
      <c r="H16" s="10">
        <v>150</v>
      </c>
      <c r="I16" s="50">
        <f t="shared" si="1"/>
        <v>1.8754688672168042E-2</v>
      </c>
      <c r="J16" s="12" t="s">
        <v>10</v>
      </c>
      <c r="K16" s="45">
        <f>$D$33*250</f>
        <v>1666.25</v>
      </c>
      <c r="L16" s="10">
        <v>30</v>
      </c>
      <c r="M16" s="50">
        <f t="shared" si="2"/>
        <v>1.8004501125281319E-2</v>
      </c>
    </row>
    <row r="17" spans="1:13" s="3" customFormat="1" x14ac:dyDescent="0.3">
      <c r="A17" s="12" t="s">
        <v>37</v>
      </c>
      <c r="B17" s="12" t="s">
        <v>10</v>
      </c>
      <c r="C17" s="12" t="s">
        <v>13</v>
      </c>
      <c r="D17" s="10">
        <f>$D$33*2000</f>
        <v>13330</v>
      </c>
      <c r="E17" s="10">
        <v>100</v>
      </c>
      <c r="F17" s="50">
        <f t="shared" si="0"/>
        <v>7.5018754688672166E-3</v>
      </c>
      <c r="G17" s="10">
        <f>$D$33*3000</f>
        <v>19995</v>
      </c>
      <c r="H17" s="10">
        <v>150</v>
      </c>
      <c r="I17" s="50">
        <f t="shared" si="1"/>
        <v>7.5018754688672166E-3</v>
      </c>
      <c r="J17" s="12" t="s">
        <v>10</v>
      </c>
      <c r="K17" s="45">
        <f>$D$33*100</f>
        <v>666.5</v>
      </c>
      <c r="L17" s="10">
        <v>60</v>
      </c>
      <c r="M17" s="50">
        <f t="shared" si="2"/>
        <v>9.0022505626406596E-2</v>
      </c>
    </row>
    <row r="18" spans="1:13" s="3" customFormat="1" x14ac:dyDescent="0.3">
      <c r="A18" s="12" t="s">
        <v>38</v>
      </c>
      <c r="B18" s="12" t="s">
        <v>10</v>
      </c>
      <c r="C18" s="12" t="s">
        <v>13</v>
      </c>
      <c r="D18" s="10"/>
      <c r="E18" s="10"/>
      <c r="F18" s="10"/>
      <c r="G18" s="10"/>
      <c r="H18" s="10"/>
      <c r="I18" s="10"/>
      <c r="J18" s="12" t="s">
        <v>10</v>
      </c>
      <c r="K18" s="45">
        <f>$D$33*1000</f>
        <v>6665</v>
      </c>
      <c r="L18" s="10">
        <v>1400</v>
      </c>
      <c r="M18" s="50">
        <f t="shared" si="2"/>
        <v>0.21005251312828208</v>
      </c>
    </row>
    <row r="19" spans="1:13" s="3" customFormat="1" x14ac:dyDescent="0.3">
      <c r="A19" s="12" t="s">
        <v>5</v>
      </c>
      <c r="B19" s="12" t="s">
        <v>10</v>
      </c>
      <c r="C19" s="12" t="s">
        <v>13</v>
      </c>
      <c r="D19" s="10"/>
      <c r="E19" s="10"/>
      <c r="F19" s="10"/>
      <c r="G19" s="10"/>
      <c r="H19" s="10"/>
      <c r="I19" s="10"/>
      <c r="J19" s="12" t="s">
        <v>10</v>
      </c>
      <c r="K19" s="45">
        <f>$D$33*100</f>
        <v>666.5</v>
      </c>
      <c r="L19" s="10">
        <v>40</v>
      </c>
      <c r="M19" s="50">
        <f t="shared" si="2"/>
        <v>6.0015003750937733E-2</v>
      </c>
    </row>
    <row r="20" spans="1:13" s="3" customFormat="1" x14ac:dyDescent="0.3">
      <c r="A20" s="12" t="s">
        <v>116</v>
      </c>
      <c r="B20" s="12" t="s">
        <v>10</v>
      </c>
      <c r="C20" s="12" t="s">
        <v>13</v>
      </c>
      <c r="D20" s="10"/>
      <c r="E20" s="10"/>
      <c r="F20" s="10"/>
      <c r="G20" s="10"/>
      <c r="H20" s="10"/>
      <c r="I20" s="10"/>
      <c r="J20" s="12" t="s">
        <v>10</v>
      </c>
      <c r="K20" s="45">
        <f>$D$33*100</f>
        <v>666.5</v>
      </c>
      <c r="L20" s="10">
        <v>100</v>
      </c>
      <c r="M20" s="50">
        <f t="shared" si="2"/>
        <v>0.15003750937734434</v>
      </c>
    </row>
    <row r="21" spans="1:13" s="3" customFormat="1" x14ac:dyDescent="0.3">
      <c r="A21" s="12" t="s">
        <v>39</v>
      </c>
      <c r="B21" s="12" t="s">
        <v>10</v>
      </c>
      <c r="C21" s="12" t="s">
        <v>13</v>
      </c>
      <c r="D21" s="10"/>
      <c r="E21" s="10"/>
      <c r="F21" s="10"/>
      <c r="G21" s="10"/>
      <c r="H21" s="10"/>
      <c r="I21" s="10"/>
      <c r="J21" s="12" t="s">
        <v>10</v>
      </c>
      <c r="K21" s="45">
        <f>$D$33*(1000+10000)</f>
        <v>73315</v>
      </c>
      <c r="L21" s="10">
        <f>500+800</f>
        <v>1300</v>
      </c>
      <c r="M21" s="50">
        <f t="shared" si="2"/>
        <v>1.7731705653686147E-2</v>
      </c>
    </row>
    <row r="22" spans="1:13" s="3" customFormat="1" x14ac:dyDescent="0.3">
      <c r="A22" s="12" t="s">
        <v>115</v>
      </c>
      <c r="B22" s="12" t="s">
        <v>10</v>
      </c>
      <c r="C22" s="12" t="s">
        <v>13</v>
      </c>
      <c r="D22" s="10"/>
      <c r="E22" s="10"/>
      <c r="F22" s="10"/>
      <c r="G22" s="10"/>
      <c r="H22" s="10"/>
      <c r="I22" s="10"/>
      <c r="J22" s="12" t="s">
        <v>10</v>
      </c>
      <c r="K22" s="45">
        <f>$D$33*2000</f>
        <v>13330</v>
      </c>
      <c r="L22" s="10">
        <v>80</v>
      </c>
      <c r="M22" s="50">
        <f t="shared" si="2"/>
        <v>6.0015003750937736E-3</v>
      </c>
    </row>
    <row r="23" spans="1:13" s="3" customFormat="1" x14ac:dyDescent="0.3">
      <c r="A23" s="12" t="s">
        <v>40</v>
      </c>
      <c r="B23" s="12" t="s">
        <v>41</v>
      </c>
      <c r="C23" s="12" t="s">
        <v>74</v>
      </c>
      <c r="D23" s="10"/>
      <c r="E23" s="10"/>
      <c r="F23" s="10"/>
      <c r="G23" s="10"/>
      <c r="H23" s="10"/>
      <c r="I23" s="10"/>
      <c r="J23" s="12" t="s">
        <v>41</v>
      </c>
      <c r="K23" s="45">
        <v>1000</v>
      </c>
      <c r="L23" s="10">
        <v>500</v>
      </c>
      <c r="M23" s="50">
        <f t="shared" si="2"/>
        <v>0.5</v>
      </c>
    </row>
    <row r="24" spans="1:13" s="3" customFormat="1" x14ac:dyDescent="0.3">
      <c r="A24" s="12" t="s">
        <v>42</v>
      </c>
      <c r="B24" s="12" t="s">
        <v>41</v>
      </c>
      <c r="C24" s="12" t="s">
        <v>74</v>
      </c>
      <c r="D24" s="10"/>
      <c r="E24" s="10"/>
      <c r="F24" s="10"/>
      <c r="G24" s="10"/>
      <c r="H24" s="10"/>
      <c r="I24" s="10"/>
      <c r="J24" s="12" t="s">
        <v>41</v>
      </c>
      <c r="K24" s="45">
        <v>4000</v>
      </c>
      <c r="L24" s="10">
        <v>80</v>
      </c>
      <c r="M24" s="50">
        <f t="shared" si="2"/>
        <v>0.02</v>
      </c>
    </row>
    <row r="25" spans="1:13" s="3" customFormat="1" x14ac:dyDescent="0.3">
      <c r="A25" s="12" t="s">
        <v>43</v>
      </c>
      <c r="B25" s="12" t="s">
        <v>3</v>
      </c>
      <c r="C25" s="12" t="s">
        <v>60</v>
      </c>
      <c r="D25" s="10"/>
      <c r="E25" s="10"/>
      <c r="F25" s="10"/>
      <c r="G25" s="10"/>
      <c r="H25" s="10"/>
      <c r="I25" s="10"/>
      <c r="J25" s="12" t="s">
        <v>3</v>
      </c>
      <c r="K25" s="45">
        <v>50</v>
      </c>
      <c r="L25" s="10">
        <v>100</v>
      </c>
      <c r="M25" s="50">
        <f t="shared" si="2"/>
        <v>2</v>
      </c>
    </row>
    <row r="26" spans="1:13" s="3" customFormat="1" x14ac:dyDescent="0.3">
      <c r="A26" s="12" t="s">
        <v>79</v>
      </c>
      <c r="B26" s="12" t="s">
        <v>44</v>
      </c>
      <c r="C26" s="12" t="s">
        <v>75</v>
      </c>
      <c r="D26" s="10"/>
      <c r="E26" s="10"/>
      <c r="F26" s="10"/>
      <c r="G26" s="10"/>
      <c r="H26" s="10"/>
      <c r="I26" s="10"/>
      <c r="J26" s="12" t="s">
        <v>44</v>
      </c>
      <c r="K26" s="45">
        <v>200</v>
      </c>
      <c r="L26" s="10">
        <v>120</v>
      </c>
      <c r="M26" s="50">
        <f t="shared" si="2"/>
        <v>0.6</v>
      </c>
    </row>
    <row r="27" spans="1:13" s="3" customFormat="1" ht="15" customHeight="1" x14ac:dyDescent="0.3">
      <c r="A27" s="11" t="s">
        <v>4</v>
      </c>
      <c r="B27" s="17"/>
      <c r="C27" s="17"/>
      <c r="D27" s="10"/>
      <c r="E27" s="10">
        <v>11472</v>
      </c>
      <c r="F27" s="10"/>
      <c r="G27" s="10"/>
      <c r="H27" s="10">
        <v>22790</v>
      </c>
      <c r="I27" s="10"/>
      <c r="J27" s="17"/>
      <c r="K27" s="45"/>
      <c r="L27" s="10">
        <f>33190+1790</f>
        <v>34980</v>
      </c>
    </row>
    <row r="28" spans="1:13" s="3" customFormat="1" ht="15" x14ac:dyDescent="0.3">
      <c r="A28" s="12"/>
      <c r="B28" s="16"/>
      <c r="C28" s="16"/>
      <c r="D28" s="10"/>
      <c r="E28" s="10"/>
      <c r="F28" s="10"/>
      <c r="G28" s="10"/>
      <c r="H28" s="10"/>
      <c r="I28" s="10"/>
      <c r="J28" s="16"/>
      <c r="K28" s="45"/>
      <c r="L28" s="23"/>
    </row>
    <row r="29" spans="1:13" s="3" customFormat="1" x14ac:dyDescent="0.3">
      <c r="A29" s="12"/>
      <c r="B29" s="16"/>
      <c r="C29" s="16"/>
      <c r="D29" s="2"/>
      <c r="E29" s="2"/>
      <c r="F29" s="2"/>
      <c r="G29" s="2"/>
      <c r="H29" s="2"/>
      <c r="I29" s="2"/>
      <c r="J29" s="16"/>
      <c r="K29" s="46"/>
    </row>
    <row r="30" spans="1:13" x14ac:dyDescent="0.3">
      <c r="A30" s="20" t="s">
        <v>14</v>
      </c>
      <c r="B30"/>
      <c r="C30"/>
      <c r="J30"/>
    </row>
    <row r="31" spans="1:13" x14ac:dyDescent="0.3">
      <c r="A31" s="3" t="s">
        <v>15</v>
      </c>
      <c r="B31" s="3">
        <v>1</v>
      </c>
      <c r="C31" s="4" t="s">
        <v>16</v>
      </c>
      <c r="D31" s="6">
        <v>53.5</v>
      </c>
      <c r="E31" s="4" t="s">
        <v>17</v>
      </c>
      <c r="H31" s="47"/>
      <c r="J31" s="3">
        <v>1</v>
      </c>
      <c r="K31"/>
    </row>
    <row r="32" spans="1:13" x14ac:dyDescent="0.3">
      <c r="A32" s="3" t="s">
        <v>52</v>
      </c>
      <c r="B32" s="3">
        <v>1</v>
      </c>
      <c r="C32" s="4" t="s">
        <v>16</v>
      </c>
      <c r="D32" s="6">
        <v>50</v>
      </c>
      <c r="E32" s="4" t="s">
        <v>17</v>
      </c>
      <c r="H32" s="47"/>
      <c r="J32" s="3">
        <v>1</v>
      </c>
      <c r="K32"/>
    </row>
    <row r="33" spans="1:11" s="3" customFormat="1" x14ac:dyDescent="0.3">
      <c r="A33" s="12"/>
      <c r="B33" s="25">
        <v>1</v>
      </c>
      <c r="C33" s="4" t="s">
        <v>18</v>
      </c>
      <c r="D33" s="24">
        <f>(6.5+6.83)/2</f>
        <v>6.665</v>
      </c>
      <c r="E33" s="4" t="s">
        <v>19</v>
      </c>
      <c r="H33" s="48"/>
      <c r="J33" s="25">
        <v>1</v>
      </c>
    </row>
    <row r="34" spans="1:11" s="3" customFormat="1" x14ac:dyDescent="0.3">
      <c r="A34" s="12"/>
      <c r="B34" s="16"/>
      <c r="C34" s="16"/>
      <c r="D34" s="2"/>
      <c r="E34" s="2"/>
      <c r="F34" s="2"/>
      <c r="G34" s="2"/>
      <c r="H34" s="2"/>
      <c r="I34" s="2"/>
      <c r="J34" s="16"/>
      <c r="K34" s="46"/>
    </row>
    <row r="35" spans="1:11" s="3" customFormat="1" x14ac:dyDescent="0.3">
      <c r="A35" s="12"/>
      <c r="B35" s="16"/>
      <c r="C35" s="16"/>
      <c r="D35" s="2"/>
      <c r="E35" s="2"/>
      <c r="F35" s="2"/>
      <c r="G35" s="2"/>
      <c r="H35" s="2"/>
      <c r="I35" s="2"/>
      <c r="J35" s="16"/>
      <c r="K35" s="46"/>
    </row>
    <row r="36" spans="1:11" s="3" customFormat="1" x14ac:dyDescent="0.3">
      <c r="A36" s="12"/>
      <c r="B36" s="16"/>
      <c r="C36" s="16"/>
      <c r="D36" s="2"/>
      <c r="E36" s="2"/>
      <c r="F36" s="51"/>
      <c r="G36" s="51"/>
      <c r="H36" s="51"/>
      <c r="I36" s="2"/>
      <c r="J36" s="16"/>
      <c r="K36" s="46"/>
    </row>
    <row r="37" spans="1:11" s="3" customFormat="1" ht="15" customHeight="1" x14ac:dyDescent="0.3">
      <c r="A37" s="12"/>
      <c r="B37" s="16"/>
      <c r="C37" s="16"/>
      <c r="D37" s="2"/>
      <c r="E37" s="2"/>
      <c r="F37" s="51"/>
      <c r="G37" s="51"/>
      <c r="H37" s="51"/>
      <c r="I37" s="2"/>
      <c r="J37" s="16"/>
      <c r="K37" s="46"/>
    </row>
    <row r="38" spans="1:11" s="3" customFormat="1" x14ac:dyDescent="0.3">
      <c r="A38" s="12"/>
      <c r="B38" s="15"/>
      <c r="C38" s="15"/>
      <c r="D38" s="15"/>
      <c r="F38" s="51"/>
      <c r="G38" s="52"/>
      <c r="H38" s="51"/>
      <c r="J38" s="15"/>
      <c r="K38" s="48"/>
    </row>
    <row r="39" spans="1:11" s="3" customFormat="1" x14ac:dyDescent="0.3">
      <c r="A39" s="12"/>
      <c r="B39" s="16"/>
      <c r="C39" s="16"/>
      <c r="D39" s="2"/>
      <c r="E39" s="2"/>
      <c r="F39" s="51"/>
      <c r="G39" s="51"/>
      <c r="H39" s="51"/>
      <c r="I39" s="2"/>
      <c r="J39" s="16"/>
      <c r="K39" s="46"/>
    </row>
    <row r="40" spans="1:11" s="3" customFormat="1" x14ac:dyDescent="0.3">
      <c r="A40" s="12"/>
      <c r="B40" s="16"/>
      <c r="C40" s="16"/>
      <c r="D40" s="2"/>
      <c r="E40" s="2"/>
      <c r="F40" s="51"/>
      <c r="G40" s="51"/>
      <c r="H40" s="51"/>
      <c r="I40" s="2"/>
      <c r="J40" s="16"/>
      <c r="K40" s="46"/>
    </row>
    <row r="41" spans="1:11" s="3" customFormat="1" x14ac:dyDescent="0.3">
      <c r="A41" s="12"/>
      <c r="B41" s="16"/>
      <c r="C41" s="16"/>
      <c r="D41" s="2"/>
      <c r="E41" s="2"/>
      <c r="F41" s="51"/>
      <c r="G41" s="51"/>
      <c r="H41" s="51"/>
      <c r="I41" s="2"/>
      <c r="J41" s="16"/>
      <c r="K41" s="46"/>
    </row>
    <row r="42" spans="1:11" s="3" customFormat="1" x14ac:dyDescent="0.3">
      <c r="A42" s="12"/>
      <c r="B42" s="16"/>
      <c r="C42" s="16"/>
      <c r="D42" s="2"/>
      <c r="E42" s="2"/>
      <c r="F42" s="51"/>
      <c r="G42" s="51"/>
      <c r="H42" s="51"/>
      <c r="I42" s="2"/>
      <c r="J42" s="16"/>
      <c r="K42" s="46"/>
    </row>
    <row r="43" spans="1:11" s="3" customFormat="1" x14ac:dyDescent="0.3">
      <c r="A43" s="12"/>
      <c r="B43" s="16"/>
      <c r="C43" s="16"/>
      <c r="D43" s="2"/>
      <c r="E43" s="2"/>
      <c r="F43" s="51"/>
      <c r="G43" s="51"/>
      <c r="H43" s="51"/>
      <c r="I43" s="2"/>
      <c r="J43" s="16"/>
      <c r="K43" s="46"/>
    </row>
    <row r="44" spans="1:11" s="3" customFormat="1" x14ac:dyDescent="0.3">
      <c r="A44" s="12"/>
      <c r="B44" s="16"/>
      <c r="C44" s="16"/>
      <c r="D44" s="2"/>
      <c r="E44" s="2"/>
      <c r="F44" s="51"/>
      <c r="G44" s="51"/>
      <c r="H44" s="51"/>
      <c r="I44" s="2"/>
      <c r="J44" s="16"/>
      <c r="K44" s="46"/>
    </row>
    <row r="45" spans="1:11" s="3" customFormat="1" x14ac:dyDescent="0.3">
      <c r="A45" s="12"/>
      <c r="B45" s="16"/>
      <c r="C45" s="16"/>
      <c r="D45" s="2"/>
      <c r="E45" s="2"/>
      <c r="F45" s="51"/>
      <c r="G45" s="51"/>
      <c r="H45" s="51"/>
      <c r="I45" s="2"/>
      <c r="J45" s="16"/>
      <c r="K45" s="46"/>
    </row>
    <row r="46" spans="1:11" s="3" customFormat="1" x14ac:dyDescent="0.3">
      <c r="A46" s="12"/>
      <c r="B46" s="16"/>
      <c r="C46" s="16"/>
      <c r="D46" s="2"/>
      <c r="E46" s="2"/>
      <c r="F46" s="51"/>
      <c r="G46" s="51"/>
      <c r="H46" s="51"/>
      <c r="I46" s="2"/>
      <c r="J46" s="16"/>
      <c r="K46" s="46"/>
    </row>
    <row r="47" spans="1:11" s="3" customFormat="1" x14ac:dyDescent="0.3">
      <c r="A47" s="12"/>
      <c r="B47" s="16"/>
      <c r="C47" s="16"/>
      <c r="D47" s="2"/>
      <c r="E47" s="2"/>
      <c r="F47" s="51"/>
      <c r="G47" s="51"/>
      <c r="H47" s="51"/>
      <c r="I47" s="2"/>
      <c r="J47" s="16"/>
      <c r="K47" s="46"/>
    </row>
    <row r="48" spans="1:11" s="3" customFormat="1" x14ac:dyDescent="0.3">
      <c r="A48" s="12"/>
      <c r="B48" s="16"/>
      <c r="C48" s="16"/>
      <c r="D48" s="2"/>
      <c r="E48" s="2"/>
      <c r="F48" s="51"/>
      <c r="G48" s="51"/>
      <c r="H48" s="51"/>
      <c r="I48" s="2"/>
      <c r="J48" s="16"/>
      <c r="K48" s="46"/>
    </row>
    <row r="49" spans="1:11" s="3" customFormat="1" x14ac:dyDescent="0.3">
      <c r="A49" s="12"/>
      <c r="B49" s="16"/>
      <c r="C49" s="16"/>
      <c r="F49" s="51"/>
      <c r="G49" s="51"/>
      <c r="H49" s="51"/>
      <c r="J49" s="16"/>
      <c r="K49" s="48"/>
    </row>
    <row r="50" spans="1:11" s="3" customFormat="1" x14ac:dyDescent="0.3">
      <c r="A50" s="12"/>
      <c r="B50" s="16"/>
      <c r="C50" s="16"/>
      <c r="F50" s="51"/>
      <c r="G50" s="51"/>
      <c r="H50" s="51"/>
      <c r="J50" s="16"/>
      <c r="K50" s="48"/>
    </row>
    <row r="51" spans="1:11" s="3" customFormat="1" x14ac:dyDescent="0.3">
      <c r="A51" s="12"/>
      <c r="B51" s="16"/>
      <c r="C51" s="16"/>
      <c r="F51" s="51"/>
      <c r="G51" s="51"/>
      <c r="H51" s="51"/>
      <c r="J51" s="16"/>
      <c r="K51" s="48"/>
    </row>
    <row r="52" spans="1:11" s="3" customFormat="1" x14ac:dyDescent="0.3">
      <c r="A52" s="12"/>
      <c r="B52" s="16"/>
      <c r="C52" s="16"/>
      <c r="F52" s="51"/>
      <c r="G52" s="51"/>
      <c r="H52" s="51"/>
      <c r="J52" s="16"/>
      <c r="K52" s="48"/>
    </row>
    <row r="53" spans="1:11" s="3" customFormat="1" x14ac:dyDescent="0.3">
      <c r="A53" s="12"/>
      <c r="B53" s="16"/>
      <c r="C53" s="16"/>
      <c r="F53" s="51"/>
      <c r="G53" s="51"/>
      <c r="H53" s="51"/>
      <c r="J53" s="16"/>
      <c r="K53" s="48"/>
    </row>
    <row r="54" spans="1:11" s="3" customFormat="1" x14ac:dyDescent="0.3">
      <c r="A54" s="12"/>
      <c r="B54" s="16"/>
      <c r="C54" s="16"/>
      <c r="F54" s="51"/>
      <c r="G54" s="51"/>
      <c r="H54" s="51"/>
      <c r="J54" s="16"/>
      <c r="K54" s="48"/>
    </row>
    <row r="55" spans="1:11" s="3" customFormat="1" x14ac:dyDescent="0.3">
      <c r="A55" s="12"/>
      <c r="B55" s="16"/>
      <c r="C55" s="16"/>
      <c r="F55" s="51"/>
      <c r="G55" s="51"/>
      <c r="H55" s="51"/>
      <c r="J55" s="16"/>
      <c r="K55" s="48"/>
    </row>
    <row r="56" spans="1:11" s="3" customFormat="1" x14ac:dyDescent="0.3">
      <c r="A56" s="12"/>
      <c r="B56" s="16"/>
      <c r="C56" s="16"/>
      <c r="F56" s="51"/>
      <c r="G56" s="51"/>
      <c r="H56" s="51"/>
      <c r="J56" s="16"/>
      <c r="K56" s="48"/>
    </row>
    <row r="57" spans="1:11" s="3" customFormat="1" x14ac:dyDescent="0.3">
      <c r="A57" s="12"/>
      <c r="B57" s="16"/>
      <c r="C57" s="16"/>
      <c r="F57" s="51"/>
      <c r="G57" s="51"/>
      <c r="H57" s="51"/>
      <c r="J57" s="16"/>
      <c r="K57" s="48"/>
    </row>
    <row r="58" spans="1:11" s="3" customFormat="1" x14ac:dyDescent="0.3">
      <c r="A58" s="12"/>
      <c r="B58" s="16"/>
      <c r="C58" s="16"/>
      <c r="F58" s="51"/>
      <c r="G58" s="51"/>
      <c r="H58" s="51"/>
      <c r="J58" s="16"/>
      <c r="K58" s="48"/>
    </row>
    <row r="59" spans="1:11" s="3" customFormat="1" x14ac:dyDescent="0.3">
      <c r="A59" s="12"/>
      <c r="B59" s="16"/>
      <c r="C59" s="16"/>
      <c r="D59" s="2"/>
      <c r="E59" s="2"/>
      <c r="F59" s="2"/>
      <c r="G59" s="2"/>
      <c r="H59" s="2"/>
      <c r="I59" s="2"/>
      <c r="J59" s="16"/>
      <c r="K59" s="46"/>
    </row>
    <row r="60" spans="1:11" s="3" customFormat="1" x14ac:dyDescent="0.3">
      <c r="A60" s="12"/>
      <c r="B60" s="16"/>
      <c r="C60" s="16"/>
      <c r="D60" s="2"/>
      <c r="E60" s="2"/>
      <c r="F60" s="2"/>
      <c r="G60" s="2"/>
      <c r="H60" s="2"/>
      <c r="I60" s="2"/>
      <c r="J60" s="16"/>
      <c r="K60" s="46"/>
    </row>
    <row r="61" spans="1:11" s="3" customFormat="1" x14ac:dyDescent="0.3">
      <c r="A61" s="12"/>
      <c r="B61" s="16"/>
      <c r="C61" s="16"/>
      <c r="D61" s="2"/>
      <c r="E61" s="2"/>
      <c r="F61" s="2"/>
      <c r="G61" s="2"/>
      <c r="H61" s="2"/>
      <c r="I61" s="2"/>
      <c r="J61" s="16"/>
      <c r="K61" s="46"/>
    </row>
    <row r="62" spans="1:11" s="3" customFormat="1" x14ac:dyDescent="0.3">
      <c r="A62" s="12"/>
      <c r="B62" s="16"/>
      <c r="C62" s="16"/>
      <c r="D62" s="2"/>
      <c r="E62" s="2"/>
      <c r="F62" s="2"/>
      <c r="G62" s="2"/>
      <c r="H62" s="2"/>
      <c r="I62" s="2"/>
      <c r="J62" s="16"/>
      <c r="K62" s="46"/>
    </row>
    <row r="63" spans="1:11" s="3" customFormat="1" x14ac:dyDescent="0.3">
      <c r="A63" s="12"/>
      <c r="B63" s="16"/>
      <c r="C63" s="16"/>
      <c r="D63" s="2"/>
      <c r="E63" s="2"/>
      <c r="F63" s="2"/>
      <c r="G63" s="2"/>
      <c r="H63" s="2"/>
      <c r="I63" s="2"/>
      <c r="J63" s="16"/>
      <c r="K63" s="46"/>
    </row>
    <row r="64" spans="1:11" s="3" customFormat="1" x14ac:dyDescent="0.3">
      <c r="A64" s="12"/>
      <c r="B64" s="16"/>
      <c r="C64" s="16"/>
      <c r="D64" s="2"/>
      <c r="E64" s="2"/>
      <c r="F64" s="2"/>
      <c r="G64" s="2"/>
      <c r="H64" s="2"/>
      <c r="I64" s="2"/>
      <c r="J64" s="16"/>
      <c r="K64" s="46"/>
    </row>
    <row r="65" spans="1:11" s="3" customFormat="1" x14ac:dyDescent="0.3">
      <c r="A65" s="12"/>
      <c r="B65" s="16"/>
      <c r="C65" s="16"/>
      <c r="D65" s="2"/>
      <c r="E65" s="2"/>
      <c r="F65" s="2"/>
      <c r="G65" s="2"/>
      <c r="H65" s="2"/>
      <c r="I65" s="2"/>
      <c r="J65" s="16"/>
      <c r="K65" s="46"/>
    </row>
    <row r="66" spans="1:11" s="3" customFormat="1" x14ac:dyDescent="0.3">
      <c r="A66" s="12"/>
      <c r="B66" s="16"/>
      <c r="C66" s="16"/>
      <c r="D66" s="2"/>
      <c r="E66" s="2"/>
      <c r="F66" s="2"/>
      <c r="G66" s="2"/>
      <c r="H66" s="2"/>
      <c r="I66" s="2"/>
      <c r="J66" s="16"/>
      <c r="K66" s="46"/>
    </row>
    <row r="67" spans="1:11" s="3" customFormat="1" x14ac:dyDescent="0.3">
      <c r="A67" s="12"/>
      <c r="B67" s="16"/>
      <c r="C67" s="16"/>
      <c r="D67" s="2"/>
      <c r="E67" s="2"/>
      <c r="F67" s="2"/>
      <c r="G67" s="2"/>
      <c r="H67" s="2"/>
      <c r="I67" s="2"/>
      <c r="J67" s="16"/>
      <c r="K67" s="46"/>
    </row>
    <row r="68" spans="1:11" s="3" customFormat="1" x14ac:dyDescent="0.3">
      <c r="A68" s="12"/>
      <c r="B68" s="16"/>
      <c r="C68" s="16"/>
      <c r="D68" s="2"/>
      <c r="E68" s="2"/>
      <c r="F68" s="2"/>
      <c r="G68" s="2"/>
      <c r="H68" s="2"/>
      <c r="I68" s="2"/>
      <c r="J68" s="16"/>
      <c r="K68" s="46"/>
    </row>
    <row r="69" spans="1:11" s="3" customFormat="1" x14ac:dyDescent="0.3">
      <c r="A69" s="12"/>
      <c r="B69" s="16"/>
      <c r="C69" s="16"/>
      <c r="D69" s="2"/>
      <c r="E69" s="2"/>
      <c r="F69" s="2"/>
      <c r="G69" s="2"/>
      <c r="H69" s="2"/>
      <c r="I69" s="2"/>
      <c r="J69" s="16"/>
      <c r="K69" s="46"/>
    </row>
    <row r="70" spans="1:11" s="3" customFormat="1" x14ac:dyDescent="0.3">
      <c r="A70" s="12"/>
      <c r="B70" s="16"/>
      <c r="C70" s="16"/>
      <c r="D70" s="2"/>
      <c r="E70" s="2"/>
      <c r="F70" s="2"/>
      <c r="G70" s="2"/>
      <c r="H70" s="2"/>
      <c r="I70" s="2"/>
      <c r="J70" s="16"/>
      <c r="K70" s="46"/>
    </row>
    <row r="71" spans="1:11" s="3" customFormat="1" x14ac:dyDescent="0.3">
      <c r="A71" s="12"/>
      <c r="B71" s="16"/>
      <c r="C71" s="16"/>
      <c r="D71" s="2"/>
      <c r="E71" s="2"/>
      <c r="F71" s="2"/>
      <c r="G71" s="2"/>
      <c r="H71" s="2"/>
      <c r="I71" s="2"/>
      <c r="J71" s="16"/>
      <c r="K71" s="46"/>
    </row>
    <row r="72" spans="1:11" s="3" customFormat="1" x14ac:dyDescent="0.3">
      <c r="A72" s="12"/>
      <c r="B72" s="16"/>
      <c r="C72" s="16"/>
      <c r="J72" s="16"/>
      <c r="K72" s="48"/>
    </row>
    <row r="73" spans="1:11" s="3" customFormat="1" x14ac:dyDescent="0.3">
      <c r="A73" s="12"/>
      <c r="B73" s="16"/>
      <c r="C73" s="16"/>
      <c r="D73" s="2"/>
      <c r="E73" s="2"/>
      <c r="F73" s="2"/>
      <c r="G73" s="2"/>
      <c r="H73" s="2"/>
      <c r="I73" s="2"/>
      <c r="J73" s="16"/>
      <c r="K73" s="46"/>
    </row>
    <row r="74" spans="1:11" s="3" customFormat="1" x14ac:dyDescent="0.3">
      <c r="A74" s="12"/>
      <c r="B74" s="16"/>
      <c r="C74" s="16"/>
      <c r="D74" s="2"/>
      <c r="E74" s="2"/>
      <c r="F74" s="2"/>
      <c r="G74" s="2"/>
      <c r="H74" s="2"/>
      <c r="I74" s="2"/>
      <c r="J74" s="16"/>
      <c r="K74" s="46"/>
    </row>
    <row r="75" spans="1:11" s="3" customFormat="1" x14ac:dyDescent="0.3">
      <c r="A75" s="12"/>
      <c r="B75" s="16"/>
      <c r="C75" s="16"/>
      <c r="D75" s="2"/>
      <c r="E75" s="2"/>
      <c r="F75" s="2"/>
      <c r="G75" s="2"/>
      <c r="H75" s="2"/>
      <c r="I75" s="2"/>
      <c r="J75" s="16"/>
      <c r="K75" s="46"/>
    </row>
    <row r="76" spans="1:11" s="3" customFormat="1" x14ac:dyDescent="0.3">
      <c r="A76" s="12"/>
      <c r="B76" s="16"/>
      <c r="C76" s="16"/>
      <c r="D76" s="2"/>
      <c r="E76" s="2"/>
      <c r="F76" s="2"/>
      <c r="G76" s="2"/>
      <c r="H76" s="2"/>
      <c r="I76" s="2"/>
      <c r="J76" s="16"/>
      <c r="K76" s="46"/>
    </row>
    <row r="77" spans="1:11" s="3" customFormat="1" x14ac:dyDescent="0.3">
      <c r="A77" s="12"/>
      <c r="B77" s="16"/>
      <c r="C77" s="16"/>
      <c r="D77" s="2"/>
      <c r="E77" s="2"/>
      <c r="F77" s="2"/>
      <c r="G77" s="2"/>
      <c r="H77" s="2"/>
      <c r="I77" s="2"/>
      <c r="J77" s="16"/>
      <c r="K77" s="46"/>
    </row>
    <row r="78" spans="1:11" s="3" customFormat="1" x14ac:dyDescent="0.3">
      <c r="A78" s="12"/>
      <c r="B78" s="16"/>
      <c r="C78" s="16"/>
      <c r="D78" s="2"/>
      <c r="E78" s="2"/>
      <c r="F78" s="2"/>
      <c r="G78" s="2"/>
      <c r="H78" s="2"/>
      <c r="I78" s="2"/>
      <c r="J78" s="16"/>
      <c r="K78" s="46"/>
    </row>
    <row r="79" spans="1:11" s="3" customFormat="1" x14ac:dyDescent="0.3">
      <c r="A79" s="12"/>
      <c r="B79" s="16"/>
      <c r="C79" s="16"/>
      <c r="D79" s="2"/>
      <c r="E79" s="2"/>
      <c r="F79" s="2"/>
      <c r="G79" s="2"/>
      <c r="H79" s="2"/>
      <c r="I79" s="2"/>
      <c r="J79" s="16"/>
      <c r="K79" s="46"/>
    </row>
    <row r="80" spans="1:11" s="3" customFormat="1" x14ac:dyDescent="0.3">
      <c r="A80" s="12"/>
      <c r="B80" s="16"/>
      <c r="C80" s="16"/>
      <c r="D80" s="2"/>
      <c r="E80" s="2"/>
      <c r="F80" s="2"/>
      <c r="G80" s="2"/>
      <c r="H80" s="2"/>
      <c r="I80" s="2"/>
      <c r="J80" s="16"/>
      <c r="K80" s="46"/>
    </row>
    <row r="81" spans="1:11" s="3" customFormat="1" x14ac:dyDescent="0.3">
      <c r="A81" s="12"/>
      <c r="B81" s="16"/>
      <c r="C81" s="16"/>
      <c r="D81" s="2"/>
      <c r="E81" s="2"/>
      <c r="F81" s="2"/>
      <c r="G81" s="2"/>
      <c r="H81" s="2"/>
      <c r="I81" s="2"/>
      <c r="J81" s="16"/>
      <c r="K81" s="46"/>
    </row>
    <row r="82" spans="1:11" s="3" customFormat="1" x14ac:dyDescent="0.3">
      <c r="A82" s="12"/>
      <c r="B82" s="16"/>
      <c r="C82" s="16"/>
      <c r="D82" s="2"/>
      <c r="E82" s="2"/>
      <c r="F82" s="2"/>
      <c r="G82" s="2"/>
      <c r="H82" s="2"/>
      <c r="I82" s="2"/>
      <c r="J82" s="16"/>
      <c r="K82" s="46"/>
    </row>
    <row r="83" spans="1:11" s="3" customFormat="1" x14ac:dyDescent="0.3">
      <c r="A83" s="12"/>
      <c r="B83" s="16"/>
      <c r="C83" s="16"/>
      <c r="D83" s="2"/>
      <c r="E83" s="2"/>
      <c r="F83" s="2"/>
      <c r="G83" s="2"/>
      <c r="H83" s="2"/>
      <c r="I83" s="2"/>
      <c r="J83" s="16"/>
      <c r="K83" s="46"/>
    </row>
    <row r="84" spans="1:11" s="3" customFormat="1" x14ac:dyDescent="0.3">
      <c r="A84" s="12"/>
      <c r="B84" s="16"/>
      <c r="C84" s="16"/>
      <c r="D84" s="2"/>
      <c r="E84" s="2"/>
      <c r="F84" s="2"/>
      <c r="G84" s="2"/>
      <c r="H84" s="2"/>
      <c r="I84" s="2"/>
      <c r="J84" s="16"/>
      <c r="K84" s="46"/>
    </row>
    <row r="85" spans="1:11" s="3" customFormat="1" x14ac:dyDescent="0.3">
      <c r="A85" s="12"/>
      <c r="B85" s="16"/>
      <c r="C85" s="16"/>
      <c r="D85" s="2"/>
      <c r="E85" s="2"/>
      <c r="F85" s="2"/>
      <c r="G85" s="2"/>
      <c r="H85" s="2"/>
      <c r="I85" s="2"/>
      <c r="J85" s="16"/>
      <c r="K85" s="46"/>
    </row>
    <row r="86" spans="1:11" s="3" customFormat="1" x14ac:dyDescent="0.3">
      <c r="A86" s="12"/>
      <c r="B86" s="16"/>
      <c r="C86" s="16"/>
      <c r="D86" s="2"/>
      <c r="E86" s="2"/>
      <c r="F86" s="2"/>
      <c r="G86" s="2"/>
      <c r="H86" s="2"/>
      <c r="I86" s="2"/>
      <c r="J86" s="16"/>
      <c r="K86" s="46"/>
    </row>
    <row r="87" spans="1:11" s="3" customFormat="1" x14ac:dyDescent="0.3">
      <c r="A87" s="12"/>
      <c r="B87" s="16"/>
      <c r="C87" s="16"/>
      <c r="D87" s="2"/>
      <c r="E87" s="2"/>
      <c r="F87" s="2"/>
      <c r="G87" s="2"/>
      <c r="H87" s="2"/>
      <c r="I87" s="2"/>
      <c r="J87" s="16"/>
      <c r="K87" s="46"/>
    </row>
    <row r="88" spans="1:11" s="3" customFormat="1" x14ac:dyDescent="0.3">
      <c r="A88" s="12"/>
      <c r="B88" s="16"/>
      <c r="C88" s="16"/>
      <c r="D88" s="2"/>
      <c r="E88" s="2"/>
      <c r="F88" s="2"/>
      <c r="G88" s="2"/>
      <c r="H88" s="2"/>
      <c r="I88" s="2"/>
      <c r="J88" s="16"/>
      <c r="K88" s="46"/>
    </row>
    <row r="89" spans="1:11" s="3" customFormat="1" x14ac:dyDescent="0.3">
      <c r="A89" s="12"/>
      <c r="B89" s="16"/>
      <c r="C89" s="16"/>
      <c r="D89" s="2"/>
      <c r="E89" s="2"/>
      <c r="F89" s="2"/>
      <c r="G89" s="2"/>
      <c r="H89" s="2"/>
      <c r="I89" s="2"/>
      <c r="J89" s="16"/>
      <c r="K89" s="46"/>
    </row>
    <row r="90" spans="1:11" s="3" customFormat="1" x14ac:dyDescent="0.3">
      <c r="A90" s="12"/>
      <c r="B90" s="16"/>
      <c r="C90" s="16"/>
      <c r="D90" s="2"/>
      <c r="E90" s="2"/>
      <c r="F90" s="2"/>
      <c r="G90" s="2"/>
      <c r="H90" s="2"/>
      <c r="I90" s="2"/>
      <c r="J90" s="16"/>
      <c r="K90" s="46"/>
    </row>
    <row r="91" spans="1:11" s="3" customFormat="1" x14ac:dyDescent="0.3">
      <c r="A91" s="12"/>
      <c r="B91" s="16"/>
      <c r="C91" s="16"/>
      <c r="D91" s="2"/>
      <c r="E91" s="2"/>
      <c r="F91" s="2"/>
      <c r="G91" s="2"/>
      <c r="H91" s="2"/>
      <c r="I91" s="2"/>
      <c r="J91" s="16"/>
      <c r="K91" s="46"/>
    </row>
    <row r="92" spans="1:11" s="3" customFormat="1" x14ac:dyDescent="0.3">
      <c r="A92" s="12"/>
      <c r="B92" s="16"/>
      <c r="C92" s="16"/>
      <c r="D92" s="2"/>
      <c r="E92" s="2"/>
      <c r="F92" s="2"/>
      <c r="G92" s="2"/>
      <c r="H92" s="2"/>
      <c r="I92" s="2"/>
      <c r="J92" s="16"/>
      <c r="K92" s="46"/>
    </row>
    <row r="93" spans="1:11" s="3" customFormat="1" x14ac:dyDescent="0.3">
      <c r="A93" s="12"/>
      <c r="B93" s="16"/>
      <c r="C93" s="16"/>
      <c r="D93" s="2"/>
      <c r="E93" s="2"/>
      <c r="F93" s="2"/>
      <c r="G93" s="2"/>
      <c r="H93" s="2"/>
      <c r="I93" s="2"/>
      <c r="J93" s="16"/>
      <c r="K93" s="46"/>
    </row>
    <row r="94" spans="1:11" s="3" customFormat="1" x14ac:dyDescent="0.3">
      <c r="A94" s="12"/>
      <c r="B94" s="16"/>
      <c r="C94" s="16"/>
      <c r="D94" s="2"/>
      <c r="E94" s="2"/>
      <c r="F94" s="2"/>
      <c r="G94" s="2"/>
      <c r="H94" s="2"/>
      <c r="I94" s="2"/>
      <c r="J94" s="16"/>
      <c r="K94" s="46"/>
    </row>
    <row r="95" spans="1:11" s="3" customFormat="1" x14ac:dyDescent="0.3">
      <c r="A95" s="12"/>
      <c r="B95" s="16"/>
      <c r="C95" s="16"/>
      <c r="D95" s="2"/>
      <c r="E95" s="2"/>
      <c r="F95" s="2"/>
      <c r="G95" s="2"/>
      <c r="H95" s="2"/>
      <c r="I95" s="2"/>
      <c r="J95" s="16"/>
      <c r="K95" s="46"/>
    </row>
    <row r="96" spans="1:11" s="3" customFormat="1" x14ac:dyDescent="0.3">
      <c r="A96" s="12"/>
      <c r="B96" s="16"/>
      <c r="C96" s="16"/>
      <c r="D96" s="2"/>
      <c r="E96" s="2"/>
      <c r="F96" s="2"/>
      <c r="G96" s="2"/>
      <c r="H96" s="2"/>
      <c r="I96" s="2"/>
      <c r="J96" s="16"/>
      <c r="K96" s="46"/>
    </row>
    <row r="97" spans="1:11" s="3" customFormat="1" x14ac:dyDescent="0.3">
      <c r="A97" s="12"/>
      <c r="B97" s="16"/>
      <c r="C97" s="16"/>
      <c r="D97" s="2"/>
      <c r="E97" s="2"/>
      <c r="F97" s="2"/>
      <c r="G97" s="2"/>
      <c r="H97" s="2"/>
      <c r="I97" s="2"/>
      <c r="J97" s="16"/>
      <c r="K97" s="46"/>
    </row>
    <row r="98" spans="1:11" s="3" customFormat="1" x14ac:dyDescent="0.3">
      <c r="A98" s="12"/>
      <c r="B98" s="16"/>
      <c r="C98" s="16"/>
      <c r="D98" s="2"/>
      <c r="E98" s="2"/>
      <c r="F98" s="2"/>
      <c r="G98" s="2"/>
      <c r="H98" s="2"/>
      <c r="I98" s="2"/>
      <c r="J98" s="16"/>
      <c r="K98" s="46"/>
    </row>
    <row r="99" spans="1:11" s="3" customFormat="1" x14ac:dyDescent="0.3">
      <c r="A99" s="12"/>
      <c r="B99" s="16"/>
      <c r="C99" s="16"/>
      <c r="D99" s="2"/>
      <c r="E99" s="2"/>
      <c r="F99" s="2"/>
      <c r="G99" s="2"/>
      <c r="H99" s="2"/>
      <c r="I99" s="2"/>
      <c r="J99" s="16"/>
      <c r="K99" s="46"/>
    </row>
    <row r="100" spans="1:11" s="3" customFormat="1" x14ac:dyDescent="0.3">
      <c r="A100" s="12"/>
      <c r="B100" s="16"/>
      <c r="C100" s="16"/>
      <c r="D100" s="2"/>
      <c r="E100" s="2"/>
      <c r="F100" s="2"/>
      <c r="G100" s="2"/>
      <c r="H100" s="2"/>
      <c r="I100" s="2"/>
      <c r="J100" s="16"/>
      <c r="K100" s="46"/>
    </row>
    <row r="101" spans="1:11" s="3" customFormat="1" x14ac:dyDescent="0.3">
      <c r="A101" s="12"/>
      <c r="B101" s="16"/>
      <c r="C101" s="16"/>
      <c r="D101" s="2"/>
      <c r="E101" s="2"/>
      <c r="F101" s="2"/>
      <c r="G101" s="2"/>
      <c r="H101" s="2"/>
      <c r="I101" s="2"/>
      <c r="J101" s="16"/>
      <c r="K101" s="46"/>
    </row>
    <row r="102" spans="1:11" s="3" customFormat="1" x14ac:dyDescent="0.3">
      <c r="A102" s="12"/>
      <c r="B102" s="16"/>
      <c r="C102" s="16"/>
      <c r="D102" s="2"/>
      <c r="E102" s="2"/>
      <c r="F102" s="2"/>
      <c r="G102" s="2"/>
      <c r="H102" s="2"/>
      <c r="I102" s="2"/>
      <c r="J102" s="16"/>
      <c r="K102" s="46"/>
    </row>
    <row r="103" spans="1:11" s="3" customFormat="1" x14ac:dyDescent="0.3">
      <c r="A103" s="12"/>
      <c r="B103" s="16"/>
      <c r="C103" s="16"/>
      <c r="D103" s="2"/>
      <c r="E103" s="2"/>
      <c r="F103" s="2"/>
      <c r="G103" s="2"/>
      <c r="H103" s="2"/>
      <c r="I103" s="2"/>
      <c r="J103" s="16"/>
      <c r="K103" s="46"/>
    </row>
    <row r="104" spans="1:11" s="3" customFormat="1" x14ac:dyDescent="0.3">
      <c r="A104" s="12"/>
      <c r="B104" s="16"/>
      <c r="C104" s="16"/>
      <c r="D104" s="2"/>
      <c r="E104" s="2"/>
      <c r="F104" s="2"/>
      <c r="G104" s="2"/>
      <c r="H104" s="2"/>
      <c r="I104" s="2"/>
      <c r="J104" s="16"/>
      <c r="K104" s="46"/>
    </row>
    <row r="105" spans="1:11" s="3" customFormat="1" x14ac:dyDescent="0.3">
      <c r="A105" s="12"/>
      <c r="B105" s="16"/>
      <c r="C105" s="16"/>
      <c r="D105" s="2"/>
      <c r="E105" s="2"/>
      <c r="F105" s="2"/>
      <c r="G105" s="2"/>
      <c r="H105" s="2"/>
      <c r="I105" s="2"/>
      <c r="J105" s="16"/>
      <c r="K105" s="46"/>
    </row>
    <row r="106" spans="1:11" s="3" customFormat="1" x14ac:dyDescent="0.3">
      <c r="A106" s="12"/>
      <c r="B106" s="16"/>
      <c r="C106" s="16"/>
      <c r="D106" s="2"/>
      <c r="E106" s="2"/>
      <c r="F106" s="2"/>
      <c r="G106" s="2"/>
      <c r="H106" s="2"/>
      <c r="I106" s="2"/>
      <c r="J106" s="16"/>
      <c r="K106" s="46"/>
    </row>
    <row r="107" spans="1:11" s="3" customFormat="1" x14ac:dyDescent="0.3">
      <c r="A107" s="12"/>
      <c r="B107" s="16"/>
      <c r="C107" s="16"/>
      <c r="D107" s="2"/>
      <c r="E107" s="2"/>
      <c r="F107" s="2"/>
      <c r="G107" s="2"/>
      <c r="H107" s="2"/>
      <c r="I107" s="2"/>
      <c r="J107" s="16"/>
      <c r="K107" s="46"/>
    </row>
    <row r="108" spans="1:11" s="3" customFormat="1" x14ac:dyDescent="0.3">
      <c r="A108" s="12"/>
      <c r="B108" s="16"/>
      <c r="C108" s="16"/>
      <c r="D108" s="2"/>
      <c r="E108" s="2"/>
      <c r="F108" s="2"/>
      <c r="G108" s="2"/>
      <c r="H108" s="2"/>
      <c r="I108" s="2"/>
      <c r="J108" s="16"/>
      <c r="K108" s="46"/>
    </row>
    <row r="109" spans="1:11" s="3" customFormat="1" x14ac:dyDescent="0.3">
      <c r="A109" s="12"/>
      <c r="B109" s="16"/>
      <c r="C109" s="16"/>
      <c r="D109" s="2"/>
      <c r="E109" s="2"/>
      <c r="F109" s="2"/>
      <c r="G109" s="2"/>
      <c r="H109" s="2"/>
      <c r="I109" s="2"/>
      <c r="J109" s="16"/>
      <c r="K109" s="46"/>
    </row>
    <row r="110" spans="1:11" s="3" customFormat="1" x14ac:dyDescent="0.3">
      <c r="A110" s="12"/>
      <c r="B110" s="16"/>
      <c r="C110" s="16"/>
      <c r="D110" s="2"/>
      <c r="E110" s="2"/>
      <c r="F110" s="2"/>
      <c r="G110" s="2"/>
      <c r="H110" s="2"/>
      <c r="I110" s="2"/>
      <c r="J110" s="16"/>
      <c r="K110" s="46"/>
    </row>
    <row r="111" spans="1:11" s="3" customFormat="1" x14ac:dyDescent="0.3">
      <c r="A111" s="12"/>
      <c r="B111" s="16"/>
      <c r="C111" s="16"/>
      <c r="D111" s="2"/>
      <c r="E111" s="2"/>
      <c r="F111" s="2"/>
      <c r="G111" s="2"/>
      <c r="H111" s="2"/>
      <c r="I111" s="2"/>
      <c r="J111" s="16"/>
      <c r="K111" s="46"/>
    </row>
    <row r="112" spans="1:11" s="3" customFormat="1" x14ac:dyDescent="0.3">
      <c r="A112" s="12"/>
      <c r="B112" s="16"/>
      <c r="C112" s="16"/>
      <c r="D112" s="2"/>
      <c r="E112" s="2"/>
      <c r="F112" s="2"/>
      <c r="G112" s="2"/>
      <c r="H112" s="2"/>
      <c r="I112" s="2"/>
      <c r="J112" s="16"/>
      <c r="K112" s="46"/>
    </row>
    <row r="113" spans="1:11" s="3" customFormat="1" x14ac:dyDescent="0.3">
      <c r="A113" s="12"/>
      <c r="B113" s="16"/>
      <c r="C113" s="16"/>
      <c r="D113" s="2"/>
      <c r="E113" s="2"/>
      <c r="F113" s="2"/>
      <c r="G113" s="2"/>
      <c r="H113" s="2"/>
      <c r="I113" s="2"/>
      <c r="J113" s="16"/>
      <c r="K113" s="46"/>
    </row>
    <row r="114" spans="1:11" s="3" customFormat="1" x14ac:dyDescent="0.3">
      <c r="A114" s="12"/>
      <c r="B114" s="16"/>
      <c r="C114" s="16"/>
      <c r="D114" s="2"/>
      <c r="E114" s="2"/>
      <c r="F114" s="2"/>
      <c r="G114" s="2"/>
      <c r="H114" s="2"/>
      <c r="I114" s="2"/>
      <c r="J114" s="16"/>
      <c r="K114" s="46"/>
    </row>
    <row r="115" spans="1:11" s="3" customFormat="1" x14ac:dyDescent="0.3">
      <c r="A115" s="12"/>
      <c r="B115" s="16"/>
      <c r="C115" s="16"/>
      <c r="D115" s="2"/>
      <c r="E115" s="2"/>
      <c r="F115" s="2"/>
      <c r="G115" s="2"/>
      <c r="H115" s="2"/>
      <c r="I115" s="2"/>
      <c r="J115" s="16"/>
      <c r="K115" s="46"/>
    </row>
    <row r="116" spans="1:11" s="3" customFormat="1" x14ac:dyDescent="0.3">
      <c r="A116" s="12"/>
      <c r="B116" s="16"/>
      <c r="C116" s="16"/>
      <c r="D116" s="2"/>
      <c r="E116" s="2"/>
      <c r="F116" s="2"/>
      <c r="G116" s="2"/>
      <c r="H116" s="2"/>
      <c r="I116" s="2"/>
      <c r="J116" s="16"/>
      <c r="K116" s="46"/>
    </row>
    <row r="117" spans="1:11" s="3" customFormat="1" x14ac:dyDescent="0.3">
      <c r="A117" s="12"/>
      <c r="B117" s="16"/>
      <c r="C117" s="16"/>
      <c r="D117" s="2"/>
      <c r="E117" s="2"/>
      <c r="F117" s="2"/>
      <c r="G117" s="2"/>
      <c r="H117" s="2"/>
      <c r="I117" s="2"/>
      <c r="J117" s="16"/>
      <c r="K117" s="46"/>
    </row>
    <row r="118" spans="1:11" s="3" customFormat="1" x14ac:dyDescent="0.3">
      <c r="A118" s="12"/>
      <c r="B118" s="16"/>
      <c r="C118" s="16"/>
      <c r="D118" s="2"/>
      <c r="E118" s="2"/>
      <c r="F118" s="2"/>
      <c r="G118" s="2"/>
      <c r="H118" s="2"/>
      <c r="I118" s="2"/>
      <c r="J118" s="16"/>
      <c r="K118" s="46"/>
    </row>
    <row r="119" spans="1:11" s="3" customFormat="1" x14ac:dyDescent="0.3">
      <c r="A119" s="12"/>
      <c r="B119" s="16"/>
      <c r="C119" s="16"/>
      <c r="D119" s="2"/>
      <c r="E119" s="2"/>
      <c r="F119" s="2"/>
      <c r="G119" s="2"/>
      <c r="H119" s="2"/>
      <c r="I119" s="2"/>
      <c r="J119" s="16"/>
      <c r="K119" s="46"/>
    </row>
    <row r="120" spans="1:11" s="3" customFormat="1" x14ac:dyDescent="0.3">
      <c r="A120" s="12"/>
      <c r="B120" s="16"/>
      <c r="C120" s="16"/>
      <c r="D120" s="2"/>
      <c r="E120" s="2"/>
      <c r="F120" s="2"/>
      <c r="G120" s="2"/>
      <c r="H120" s="2"/>
      <c r="I120" s="2"/>
      <c r="J120" s="16"/>
      <c r="K120" s="46"/>
    </row>
    <row r="121" spans="1:11" s="3" customFormat="1" x14ac:dyDescent="0.3">
      <c r="A121" s="12"/>
      <c r="B121" s="16"/>
      <c r="C121" s="16"/>
      <c r="D121" s="2"/>
      <c r="E121" s="2"/>
      <c r="F121" s="2"/>
      <c r="G121" s="2"/>
      <c r="H121" s="2"/>
      <c r="I121" s="2"/>
      <c r="J121" s="16"/>
      <c r="K121" s="46"/>
    </row>
    <row r="122" spans="1:11" s="3" customFormat="1" x14ac:dyDescent="0.3">
      <c r="A122" s="12"/>
      <c r="B122" s="16"/>
      <c r="C122" s="16"/>
      <c r="D122" s="2"/>
      <c r="E122" s="2"/>
      <c r="F122" s="2"/>
      <c r="G122" s="2"/>
      <c r="H122" s="2"/>
      <c r="I122" s="2"/>
      <c r="J122" s="16"/>
      <c r="K122" s="46"/>
    </row>
    <row r="123" spans="1:11" s="3" customFormat="1" x14ac:dyDescent="0.3">
      <c r="A123" s="12"/>
      <c r="B123" s="16"/>
      <c r="C123" s="16"/>
      <c r="D123" s="2"/>
      <c r="E123" s="2"/>
      <c r="F123" s="2"/>
      <c r="G123" s="2"/>
      <c r="H123" s="2"/>
      <c r="I123" s="2"/>
      <c r="J123" s="16"/>
      <c r="K123" s="46"/>
    </row>
    <row r="124" spans="1:11" s="3" customFormat="1" x14ac:dyDescent="0.3">
      <c r="A124" s="12"/>
      <c r="B124" s="16"/>
      <c r="C124" s="16"/>
      <c r="D124" s="1"/>
      <c r="E124" s="1"/>
      <c r="F124" s="1"/>
      <c r="G124" s="1"/>
      <c r="H124" s="1"/>
      <c r="I124" s="1"/>
      <c r="J124" s="16"/>
      <c r="K124" s="49"/>
    </row>
    <row r="125" spans="1:11" s="3" customFormat="1" x14ac:dyDescent="0.3">
      <c r="A125" s="12"/>
      <c r="B125" s="16"/>
      <c r="C125" s="16"/>
      <c r="D125" s="1"/>
      <c r="E125" s="1"/>
      <c r="F125" s="1"/>
      <c r="G125" s="1"/>
      <c r="H125" s="1"/>
      <c r="I125" s="1"/>
      <c r="J125" s="16"/>
      <c r="K125" s="49"/>
    </row>
    <row r="126" spans="1:11" x14ac:dyDescent="0.3">
      <c r="D126" s="1"/>
      <c r="E126" s="1"/>
      <c r="F126" s="1"/>
      <c r="G126" s="1"/>
      <c r="H126" s="1"/>
      <c r="I126" s="1"/>
      <c r="K126" s="49"/>
    </row>
    <row r="127" spans="1:11" x14ac:dyDescent="0.3">
      <c r="D127" s="1"/>
      <c r="E127" s="1"/>
      <c r="F127" s="1"/>
      <c r="G127" s="1"/>
      <c r="H127" s="1"/>
      <c r="I127" s="1"/>
      <c r="K127" s="49"/>
    </row>
    <row r="128" spans="1:11" x14ac:dyDescent="0.3">
      <c r="D128" s="1"/>
      <c r="E128" s="1"/>
      <c r="F128" s="1"/>
      <c r="G128" s="1"/>
      <c r="H128" s="1"/>
      <c r="I128" s="1"/>
      <c r="K128" s="49"/>
    </row>
    <row r="129" spans="4:11" x14ac:dyDescent="0.3">
      <c r="D129" s="1"/>
      <c r="E129" s="1"/>
      <c r="F129" s="1"/>
      <c r="G129" s="1"/>
      <c r="H129" s="1"/>
      <c r="I129" s="1"/>
      <c r="K129" s="49"/>
    </row>
    <row r="130" spans="4:11" x14ac:dyDescent="0.3">
      <c r="D130" s="1"/>
      <c r="E130" s="1"/>
      <c r="F130" s="1"/>
      <c r="G130" s="1"/>
      <c r="H130" s="1"/>
      <c r="I130" s="1"/>
      <c r="K130" s="49"/>
    </row>
    <row r="131" spans="4:11" x14ac:dyDescent="0.3">
      <c r="D131" s="1"/>
      <c r="E131" s="1"/>
      <c r="F131" s="1"/>
      <c r="G131" s="1"/>
      <c r="H131" s="1"/>
      <c r="I131" s="1"/>
      <c r="K131" s="49"/>
    </row>
    <row r="132" spans="4:11" x14ac:dyDescent="0.3">
      <c r="D132" s="1"/>
      <c r="E132" s="1"/>
      <c r="F132" s="1"/>
      <c r="G132" s="1"/>
      <c r="H132" s="1"/>
      <c r="I132" s="1"/>
      <c r="K132" s="49"/>
    </row>
    <row r="133" spans="4:11" x14ac:dyDescent="0.3">
      <c r="D133" s="1"/>
      <c r="E133" s="1"/>
      <c r="F133" s="1"/>
      <c r="G133" s="1"/>
      <c r="H133" s="1"/>
      <c r="I133" s="1"/>
      <c r="K133" s="49"/>
    </row>
    <row r="134" spans="4:11" x14ac:dyDescent="0.3">
      <c r="D134" s="1"/>
      <c r="E134" s="1"/>
      <c r="F134" s="1"/>
      <c r="G134" s="1"/>
      <c r="H134" s="1"/>
      <c r="I134" s="1"/>
      <c r="K134" s="49"/>
    </row>
    <row r="135" spans="4:11" x14ac:dyDescent="0.3">
      <c r="D135" s="1"/>
      <c r="E135" s="1"/>
      <c r="F135" s="1"/>
      <c r="G135" s="1"/>
      <c r="H135" s="1"/>
      <c r="I135" s="1"/>
      <c r="K135" s="49"/>
    </row>
    <row r="136" spans="4:11" x14ac:dyDescent="0.3">
      <c r="D136" s="1"/>
      <c r="E136" s="1"/>
      <c r="F136" s="1"/>
      <c r="G136" s="1"/>
      <c r="H136" s="1"/>
      <c r="I136" s="1"/>
      <c r="K136" s="49"/>
    </row>
    <row r="137" spans="4:11" x14ac:dyDescent="0.3">
      <c r="D137" s="1"/>
      <c r="E137" s="1"/>
      <c r="F137" s="1"/>
      <c r="G137" s="1"/>
      <c r="H137" s="1"/>
      <c r="I137" s="1"/>
      <c r="K137" s="49"/>
    </row>
    <row r="138" spans="4:11" x14ac:dyDescent="0.3">
      <c r="D138" s="1"/>
      <c r="E138" s="1"/>
      <c r="F138" s="1"/>
      <c r="G138" s="1"/>
      <c r="H138" s="1"/>
      <c r="I138" s="1"/>
      <c r="K138" s="49"/>
    </row>
    <row r="139" spans="4:11" x14ac:dyDescent="0.3">
      <c r="D139" s="1"/>
      <c r="E139" s="1"/>
      <c r="F139" s="1"/>
      <c r="G139" s="1"/>
      <c r="H139" s="1"/>
      <c r="I139" s="1"/>
      <c r="K139" s="49"/>
    </row>
    <row r="140" spans="4:11" x14ac:dyDescent="0.3">
      <c r="D140" s="1"/>
      <c r="E140" s="1"/>
      <c r="F140" s="1"/>
      <c r="G140" s="1"/>
      <c r="H140" s="1"/>
      <c r="I140" s="1"/>
      <c r="K140" s="49"/>
    </row>
    <row r="141" spans="4:11" x14ac:dyDescent="0.3">
      <c r="D141" s="1"/>
      <c r="E141" s="1"/>
      <c r="F141" s="1"/>
      <c r="G141" s="1"/>
      <c r="H141" s="1"/>
      <c r="I141" s="1"/>
      <c r="K141" s="49"/>
    </row>
    <row r="142" spans="4:11" x14ac:dyDescent="0.3">
      <c r="D142" s="1"/>
      <c r="E142" s="1"/>
      <c r="F142" s="1"/>
      <c r="G142" s="1"/>
      <c r="H142" s="1"/>
      <c r="I142" s="1"/>
      <c r="K142" s="49"/>
    </row>
    <row r="143" spans="4:11" x14ac:dyDescent="0.3">
      <c r="D143" s="1"/>
      <c r="E143" s="1"/>
      <c r="F143" s="1"/>
      <c r="G143" s="1"/>
      <c r="H143" s="1"/>
      <c r="I143" s="1"/>
      <c r="K143" s="49"/>
    </row>
    <row r="144" spans="4:11" x14ac:dyDescent="0.3">
      <c r="D144" s="1"/>
      <c r="E144" s="1"/>
      <c r="F144" s="1"/>
      <c r="G144" s="1"/>
      <c r="H144" s="1"/>
      <c r="I144" s="1"/>
      <c r="K144" s="49"/>
    </row>
    <row r="145" spans="4:11" x14ac:dyDescent="0.3">
      <c r="D145" s="1"/>
      <c r="E145" s="1"/>
      <c r="F145" s="1"/>
      <c r="G145" s="1"/>
      <c r="H145" s="1"/>
      <c r="I145" s="1"/>
      <c r="K145" s="49"/>
    </row>
    <row r="146" spans="4:11" x14ac:dyDescent="0.3">
      <c r="D146" s="1"/>
      <c r="E146" s="1"/>
      <c r="F146" s="1"/>
      <c r="G146" s="1"/>
      <c r="H146" s="1"/>
      <c r="I146" s="1"/>
      <c r="K146" s="49"/>
    </row>
    <row r="147" spans="4:11" x14ac:dyDescent="0.3">
      <c r="D147" s="1"/>
      <c r="E147" s="1"/>
      <c r="F147" s="1"/>
      <c r="G147" s="1"/>
      <c r="H147" s="1"/>
      <c r="I147" s="1"/>
      <c r="K147" s="49"/>
    </row>
    <row r="148" spans="4:11" x14ac:dyDescent="0.3">
      <c r="D148" s="1"/>
      <c r="E148" s="1"/>
      <c r="F148" s="1"/>
      <c r="G148" s="1"/>
      <c r="H148" s="1"/>
      <c r="I148" s="1"/>
      <c r="K148" s="49"/>
    </row>
    <row r="149" spans="4:11" x14ac:dyDescent="0.3">
      <c r="D149" s="1"/>
      <c r="E149" s="1"/>
      <c r="F149" s="1"/>
      <c r="G149" s="1"/>
      <c r="H149" s="1"/>
      <c r="I149" s="1"/>
      <c r="K149" s="49"/>
    </row>
    <row r="150" spans="4:11" x14ac:dyDescent="0.3">
      <c r="D150" s="1"/>
      <c r="E150" s="1"/>
      <c r="F150" s="1"/>
      <c r="G150" s="1"/>
      <c r="H150" s="1"/>
      <c r="I150" s="1"/>
      <c r="K150" s="49"/>
    </row>
    <row r="151" spans="4:11" x14ac:dyDescent="0.3">
      <c r="D151" s="1"/>
      <c r="E151" s="1"/>
      <c r="F151" s="1"/>
      <c r="G151" s="1"/>
      <c r="H151" s="1"/>
      <c r="I151" s="1"/>
      <c r="K151" s="49"/>
    </row>
    <row r="152" spans="4:11" x14ac:dyDescent="0.3">
      <c r="D152" s="1"/>
      <c r="E152" s="1"/>
      <c r="F152" s="1"/>
      <c r="G152" s="1"/>
      <c r="H152" s="1"/>
      <c r="I152" s="1"/>
      <c r="K152" s="49"/>
    </row>
    <row r="153" spans="4:11" x14ac:dyDescent="0.3">
      <c r="D153" s="1"/>
      <c r="E153" s="1"/>
      <c r="F153" s="1"/>
      <c r="G153" s="1"/>
      <c r="H153" s="1"/>
      <c r="I153" s="1"/>
      <c r="K153" s="49"/>
    </row>
    <row r="154" spans="4:11" x14ac:dyDescent="0.3">
      <c r="D154" s="1"/>
      <c r="E154" s="1"/>
      <c r="F154" s="1"/>
      <c r="G154" s="1"/>
      <c r="H154" s="1"/>
      <c r="I154" s="1"/>
      <c r="K154" s="49"/>
    </row>
    <row r="155" spans="4:11" x14ac:dyDescent="0.3">
      <c r="D155" s="1"/>
      <c r="E155" s="1"/>
      <c r="F155" s="1"/>
      <c r="G155" s="1"/>
      <c r="H155" s="1"/>
      <c r="I155" s="1"/>
      <c r="K155" s="49"/>
    </row>
    <row r="156" spans="4:11" x14ac:dyDescent="0.3">
      <c r="D156" s="1"/>
      <c r="E156" s="1"/>
      <c r="F156" s="1"/>
      <c r="G156" s="1"/>
      <c r="H156" s="1"/>
      <c r="I156" s="1"/>
      <c r="K156" s="49"/>
    </row>
    <row r="157" spans="4:11" x14ac:dyDescent="0.3">
      <c r="D157" s="1"/>
      <c r="E157" s="1"/>
      <c r="F157" s="1"/>
      <c r="G157" s="1"/>
      <c r="H157" s="1"/>
      <c r="I157" s="1"/>
      <c r="K157" s="49"/>
    </row>
    <row r="158" spans="4:11" x14ac:dyDescent="0.3">
      <c r="D158" s="1"/>
      <c r="E158" s="1"/>
      <c r="F158" s="1"/>
      <c r="G158" s="1"/>
      <c r="H158" s="1"/>
      <c r="I158" s="1"/>
      <c r="K158" s="49"/>
    </row>
    <row r="159" spans="4:11" x14ac:dyDescent="0.3">
      <c r="D159" s="1"/>
      <c r="E159" s="1"/>
      <c r="F159" s="1"/>
      <c r="G159" s="1"/>
      <c r="H159" s="1"/>
      <c r="I159" s="1"/>
      <c r="K159" s="49"/>
    </row>
    <row r="160" spans="4:11" x14ac:dyDescent="0.3">
      <c r="D160" s="1"/>
      <c r="E160" s="1"/>
      <c r="F160" s="1"/>
      <c r="G160" s="1"/>
      <c r="H160" s="1"/>
      <c r="I160" s="1"/>
      <c r="K160" s="49"/>
    </row>
    <row r="161" spans="4:11" x14ac:dyDescent="0.3">
      <c r="D161" s="1"/>
      <c r="E161" s="1"/>
      <c r="F161" s="1"/>
      <c r="G161" s="1"/>
      <c r="H161" s="1"/>
      <c r="I161" s="1"/>
      <c r="K161" s="49"/>
    </row>
    <row r="162" spans="4:11" x14ac:dyDescent="0.3">
      <c r="D162" s="1"/>
      <c r="E162" s="1"/>
      <c r="F162" s="1"/>
      <c r="G162" s="1"/>
      <c r="H162" s="1"/>
      <c r="I162" s="1"/>
      <c r="K162" s="49"/>
    </row>
    <row r="163" spans="4:11" x14ac:dyDescent="0.3">
      <c r="D163" s="1"/>
      <c r="E163" s="1"/>
      <c r="F163" s="1"/>
      <c r="G163" s="1"/>
      <c r="H163" s="1"/>
      <c r="I163" s="1"/>
      <c r="K163" s="49"/>
    </row>
    <row r="164" spans="4:11" x14ac:dyDescent="0.3">
      <c r="D164" s="1"/>
      <c r="E164" s="1"/>
      <c r="F164" s="1"/>
      <c r="G164" s="1"/>
      <c r="H164" s="1"/>
      <c r="I164" s="1"/>
      <c r="K164" s="49"/>
    </row>
    <row r="165" spans="4:11" x14ac:dyDescent="0.3">
      <c r="D165" s="1"/>
      <c r="E165" s="1"/>
      <c r="F165" s="1"/>
      <c r="G165" s="1"/>
      <c r="H165" s="1"/>
      <c r="I165" s="1"/>
      <c r="K165" s="49"/>
    </row>
    <row r="166" spans="4:11" x14ac:dyDescent="0.3">
      <c r="D166" s="1"/>
      <c r="E166" s="1"/>
      <c r="F166" s="1"/>
      <c r="G166" s="1"/>
      <c r="H166" s="1"/>
      <c r="I166" s="1"/>
      <c r="K166" s="49"/>
    </row>
    <row r="167" spans="4:11" x14ac:dyDescent="0.3">
      <c r="D167" s="1"/>
      <c r="E167" s="1"/>
      <c r="F167" s="1"/>
      <c r="G167" s="1"/>
      <c r="H167" s="1"/>
      <c r="I167" s="1"/>
      <c r="K167" s="49"/>
    </row>
    <row r="168" spans="4:11" x14ac:dyDescent="0.3">
      <c r="D168" s="1"/>
      <c r="E168" s="1"/>
      <c r="F168" s="1"/>
      <c r="G168" s="1"/>
      <c r="H168" s="1"/>
      <c r="I168" s="1"/>
      <c r="K168" s="49"/>
    </row>
    <row r="169" spans="4:11" x14ac:dyDescent="0.3">
      <c r="D169" s="1"/>
      <c r="E169" s="1"/>
      <c r="F169" s="1"/>
      <c r="G169" s="1"/>
      <c r="H169" s="1"/>
      <c r="I169" s="1"/>
      <c r="K169" s="49"/>
    </row>
    <row r="170" spans="4:11" x14ac:dyDescent="0.3">
      <c r="D170" s="1"/>
      <c r="E170" s="1"/>
      <c r="F170" s="1"/>
      <c r="G170" s="1"/>
      <c r="H170" s="1"/>
      <c r="I170" s="1"/>
      <c r="K170" s="49"/>
    </row>
    <row r="171" spans="4:11" x14ac:dyDescent="0.3">
      <c r="D171" s="1"/>
      <c r="E171" s="1"/>
      <c r="F171" s="1"/>
      <c r="G171" s="1"/>
      <c r="H171" s="1"/>
      <c r="I171" s="1"/>
      <c r="K171" s="49"/>
    </row>
    <row r="172" spans="4:11" x14ac:dyDescent="0.3">
      <c r="D172" s="1"/>
      <c r="E172" s="1"/>
      <c r="F172" s="1"/>
      <c r="G172" s="1"/>
      <c r="H172" s="1"/>
      <c r="I172" s="1"/>
      <c r="K172" s="49"/>
    </row>
    <row r="173" spans="4:11" x14ac:dyDescent="0.3">
      <c r="D173" s="1"/>
      <c r="E173" s="1"/>
      <c r="F173" s="1"/>
      <c r="G173" s="1"/>
      <c r="H173" s="1"/>
      <c r="I173" s="1"/>
      <c r="K173" s="49"/>
    </row>
    <row r="174" spans="4:11" x14ac:dyDescent="0.3">
      <c r="D174" s="1"/>
      <c r="E174" s="1"/>
      <c r="F174" s="1"/>
      <c r="G174" s="1"/>
      <c r="H174" s="1"/>
      <c r="I174" s="1"/>
      <c r="K174" s="49"/>
    </row>
    <row r="175" spans="4:11" x14ac:dyDescent="0.3">
      <c r="D175" s="1"/>
      <c r="E175" s="1"/>
      <c r="F175" s="1"/>
      <c r="G175" s="1"/>
      <c r="H175" s="1"/>
      <c r="I175" s="1"/>
      <c r="K175" s="49"/>
    </row>
    <row r="176" spans="4:11" x14ac:dyDescent="0.3">
      <c r="D176" s="1"/>
      <c r="E176" s="1"/>
      <c r="F176" s="1"/>
      <c r="G176" s="1"/>
      <c r="H176" s="1"/>
      <c r="I176" s="1"/>
      <c r="K176" s="49"/>
    </row>
    <row r="177" spans="4:11" x14ac:dyDescent="0.3">
      <c r="D177" s="1"/>
      <c r="E177" s="1"/>
      <c r="F177" s="1"/>
      <c r="G177" s="1"/>
      <c r="H177" s="1"/>
      <c r="I177" s="1"/>
      <c r="K177" s="49"/>
    </row>
    <row r="178" spans="4:11" x14ac:dyDescent="0.3">
      <c r="D178" s="1"/>
      <c r="E178" s="1"/>
      <c r="F178" s="1"/>
      <c r="G178" s="1"/>
      <c r="H178" s="1"/>
      <c r="I178" s="1"/>
      <c r="K178" s="49"/>
    </row>
    <row r="179" spans="4:11" x14ac:dyDescent="0.3">
      <c r="D179" s="1"/>
      <c r="E179" s="1"/>
      <c r="F179" s="1"/>
      <c r="G179" s="1"/>
      <c r="H179" s="1"/>
      <c r="I179" s="1"/>
      <c r="K179" s="49"/>
    </row>
    <row r="180" spans="4:11" x14ac:dyDescent="0.3">
      <c r="D180" s="1"/>
      <c r="E180" s="1"/>
      <c r="F180" s="1"/>
      <c r="G180" s="1"/>
      <c r="H180" s="1"/>
      <c r="I180" s="1"/>
      <c r="K180" s="49"/>
    </row>
    <row r="181" spans="4:11" x14ac:dyDescent="0.3">
      <c r="D181" s="1"/>
      <c r="E181" s="1"/>
      <c r="F181" s="1"/>
      <c r="G181" s="1"/>
      <c r="H181" s="1"/>
      <c r="I181" s="1"/>
      <c r="K181" s="49"/>
    </row>
    <row r="182" spans="4:11" x14ac:dyDescent="0.3">
      <c r="D182" s="1"/>
      <c r="E182" s="1"/>
      <c r="F182" s="1"/>
      <c r="G182" s="1"/>
      <c r="H182" s="1"/>
      <c r="I182" s="1"/>
      <c r="K182" s="49"/>
    </row>
    <row r="183" spans="4:11" x14ac:dyDescent="0.3">
      <c r="D183" s="1"/>
      <c r="E183" s="1"/>
      <c r="F183" s="1"/>
      <c r="G183" s="1"/>
      <c r="H183" s="1"/>
      <c r="I183" s="1"/>
      <c r="K183" s="49"/>
    </row>
    <row r="184" spans="4:11" x14ac:dyDescent="0.3">
      <c r="D184" s="1"/>
      <c r="E184" s="1"/>
      <c r="F184" s="1"/>
      <c r="G184" s="1"/>
      <c r="H184" s="1"/>
      <c r="I184" s="1"/>
      <c r="K184" s="49"/>
    </row>
    <row r="185" spans="4:11" x14ac:dyDescent="0.3">
      <c r="D185" s="1"/>
      <c r="E185" s="1"/>
      <c r="F185" s="1"/>
      <c r="G185" s="1"/>
      <c r="H185" s="1"/>
      <c r="I185" s="1"/>
      <c r="K185" s="49"/>
    </row>
    <row r="186" spans="4:11" x14ac:dyDescent="0.3">
      <c r="D186" s="1"/>
      <c r="E186" s="1"/>
      <c r="F186" s="1"/>
      <c r="G186" s="1"/>
      <c r="H186" s="1"/>
      <c r="I186" s="1"/>
      <c r="K186" s="49"/>
    </row>
    <row r="187" spans="4:11" x14ac:dyDescent="0.3">
      <c r="D187" s="1"/>
      <c r="E187" s="1"/>
      <c r="F187" s="1"/>
      <c r="G187" s="1"/>
      <c r="H187" s="1"/>
      <c r="I187" s="1"/>
      <c r="K187" s="49"/>
    </row>
    <row r="188" spans="4:11" x14ac:dyDescent="0.3">
      <c r="D188" s="1"/>
      <c r="E188" s="1"/>
      <c r="F188" s="1"/>
      <c r="G188" s="1"/>
      <c r="H188" s="1"/>
      <c r="I188" s="1"/>
      <c r="K188" s="49"/>
    </row>
    <row r="189" spans="4:11" x14ac:dyDescent="0.3">
      <c r="D189" s="1"/>
      <c r="E189" s="1"/>
      <c r="F189" s="1"/>
      <c r="G189" s="1"/>
      <c r="H189" s="1"/>
      <c r="I189" s="1"/>
      <c r="K189" s="49"/>
    </row>
    <row r="190" spans="4:11" x14ac:dyDescent="0.3">
      <c r="D190" s="1"/>
      <c r="E190" s="1"/>
      <c r="F190" s="1"/>
      <c r="G190" s="1"/>
      <c r="H190" s="1"/>
      <c r="I190" s="1"/>
      <c r="K190" s="49"/>
    </row>
    <row r="191" spans="4:11" x14ac:dyDescent="0.3">
      <c r="D191" s="1"/>
      <c r="E191" s="1"/>
      <c r="F191" s="1"/>
      <c r="G191" s="1"/>
      <c r="H191" s="1"/>
      <c r="I191" s="1"/>
      <c r="K191" s="49"/>
    </row>
    <row r="192" spans="4:11" x14ac:dyDescent="0.3">
      <c r="D192" s="1"/>
      <c r="E192" s="1"/>
      <c r="F192" s="1"/>
      <c r="G192" s="1"/>
      <c r="H192" s="1"/>
      <c r="I192" s="1"/>
      <c r="K192" s="49"/>
    </row>
    <row r="193" spans="4:11" x14ac:dyDescent="0.3">
      <c r="D193" s="1"/>
      <c r="E193" s="1"/>
      <c r="F193" s="1"/>
      <c r="G193" s="1"/>
      <c r="H193" s="1"/>
      <c r="I193" s="1"/>
      <c r="K193" s="49"/>
    </row>
    <row r="194" spans="4:11" x14ac:dyDescent="0.3">
      <c r="D194" s="1"/>
      <c r="E194" s="1"/>
      <c r="F194" s="1"/>
      <c r="G194" s="1"/>
      <c r="H194" s="1"/>
      <c r="I194" s="1"/>
      <c r="K194" s="49"/>
    </row>
    <row r="195" spans="4:11" x14ac:dyDescent="0.3">
      <c r="D195" s="1"/>
      <c r="E195" s="1"/>
      <c r="F195" s="1"/>
      <c r="G195" s="1"/>
      <c r="H195" s="1"/>
      <c r="I195" s="1"/>
      <c r="K195" s="49"/>
    </row>
    <row r="196" spans="4:11" x14ac:dyDescent="0.3">
      <c r="D196" s="1"/>
      <c r="E196" s="1"/>
      <c r="F196" s="1"/>
      <c r="G196" s="1"/>
      <c r="H196" s="1"/>
      <c r="I196" s="1"/>
      <c r="K196" s="49"/>
    </row>
    <row r="197" spans="4:11" x14ac:dyDescent="0.3">
      <c r="D197" s="1"/>
      <c r="E197" s="1"/>
      <c r="F197" s="1"/>
      <c r="G197" s="1"/>
      <c r="H197" s="1"/>
      <c r="I197" s="1"/>
      <c r="K197" s="49"/>
    </row>
    <row r="198" spans="4:11" x14ac:dyDescent="0.3">
      <c r="D198" s="1"/>
      <c r="E198" s="1"/>
      <c r="F198" s="1"/>
      <c r="G198" s="1"/>
      <c r="H198" s="1"/>
      <c r="I198" s="1"/>
      <c r="K198" s="49"/>
    </row>
    <row r="199" spans="4:11" x14ac:dyDescent="0.3">
      <c r="D199" s="1"/>
      <c r="E199" s="1"/>
      <c r="F199" s="1"/>
      <c r="G199" s="1"/>
      <c r="H199" s="1"/>
      <c r="I199" s="1"/>
      <c r="K199" s="49"/>
    </row>
  </sheetData>
  <mergeCells count="6">
    <mergeCell ref="B2:B3"/>
    <mergeCell ref="K2:M2"/>
    <mergeCell ref="G2:I2"/>
    <mergeCell ref="D2:F2"/>
    <mergeCell ref="C2:C3"/>
    <mergeCell ref="J2:J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72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9" sqref="K9"/>
    </sheetView>
  </sheetViews>
  <sheetFormatPr defaultRowHeight="14.4" x14ac:dyDescent="0.3"/>
  <cols>
    <col min="1" max="1" width="42.33203125" style="5" customWidth="1"/>
    <col min="2" max="2" width="9.6640625" style="16" customWidth="1"/>
    <col min="3" max="3" width="14.109375" style="16" customWidth="1"/>
    <col min="4" max="4" width="13.33203125" customWidth="1"/>
    <col min="5" max="5" width="16.109375" customWidth="1"/>
    <col min="6" max="6" width="16.44140625" customWidth="1"/>
    <col min="7" max="7" width="12" customWidth="1"/>
    <col min="8" max="8" width="17.6640625" customWidth="1"/>
    <col min="9" max="9" width="17.44140625" customWidth="1"/>
    <col min="10" max="10" width="9.88671875" bestFit="1" customWidth="1"/>
    <col min="11" max="11" width="17.88671875" customWidth="1"/>
    <col min="12" max="12" width="16.88671875" customWidth="1"/>
  </cols>
  <sheetData>
    <row r="2" spans="1:12" s="7" customFormat="1" ht="15.6" customHeight="1" x14ac:dyDescent="0.3">
      <c r="A2" s="13"/>
      <c r="B2" s="83" t="s">
        <v>1</v>
      </c>
      <c r="C2" s="85" t="s">
        <v>69</v>
      </c>
      <c r="D2" s="84" t="s">
        <v>54</v>
      </c>
      <c r="E2" s="84"/>
      <c r="F2" s="84"/>
      <c r="G2" s="84" t="s">
        <v>46</v>
      </c>
      <c r="H2" s="84"/>
      <c r="I2" s="84"/>
      <c r="J2" s="84" t="s">
        <v>45</v>
      </c>
      <c r="K2" s="84"/>
      <c r="L2" s="84"/>
    </row>
    <row r="3" spans="1:12" s="7" customFormat="1" ht="15.6" x14ac:dyDescent="0.3">
      <c r="A3" s="14" t="s">
        <v>0</v>
      </c>
      <c r="B3" s="83"/>
      <c r="C3" s="85"/>
      <c r="D3" s="8" t="s">
        <v>2</v>
      </c>
      <c r="E3" s="9" t="s">
        <v>8</v>
      </c>
      <c r="F3" s="9" t="s">
        <v>9</v>
      </c>
      <c r="G3" s="8" t="s">
        <v>2</v>
      </c>
      <c r="H3" s="9" t="s">
        <v>8</v>
      </c>
      <c r="I3" s="9" t="s">
        <v>9</v>
      </c>
      <c r="J3" s="8" t="s">
        <v>2</v>
      </c>
      <c r="K3" s="9" t="s">
        <v>8</v>
      </c>
      <c r="L3" s="9" t="s">
        <v>9</v>
      </c>
    </row>
    <row r="4" spans="1:12" s="7" customFormat="1" ht="15.6" x14ac:dyDescent="0.3">
      <c r="A4" s="18" t="s">
        <v>49</v>
      </c>
      <c r="B4" s="17" t="s">
        <v>10</v>
      </c>
      <c r="C4" s="12" t="s">
        <v>13</v>
      </c>
      <c r="D4" s="10">
        <f>$D$26*50000</f>
        <v>333250</v>
      </c>
      <c r="E4" s="17">
        <v>2916</v>
      </c>
      <c r="F4" s="54">
        <f>E4/D4</f>
        <v>8.7501875468867212E-3</v>
      </c>
      <c r="G4" s="10">
        <f>$D$26*40000</f>
        <v>266600</v>
      </c>
      <c r="H4" s="10">
        <v>2333</v>
      </c>
      <c r="I4" s="54">
        <f>H4/G4</f>
        <v>8.750937734433608E-3</v>
      </c>
      <c r="J4" s="10">
        <f>$D$26*60000</f>
        <v>399900</v>
      </c>
      <c r="K4" s="10">
        <v>3000</v>
      </c>
      <c r="L4" s="54">
        <f>K4/J4</f>
        <v>7.5018754688672166E-3</v>
      </c>
    </row>
    <row r="5" spans="1:12" s="7" customFormat="1" ht="15.6" x14ac:dyDescent="0.3">
      <c r="A5" s="18" t="s">
        <v>47</v>
      </c>
      <c r="B5" s="17" t="s">
        <v>10</v>
      </c>
      <c r="C5" s="12" t="s">
        <v>13</v>
      </c>
      <c r="D5" s="10">
        <f>$D$26*10000</f>
        <v>66650</v>
      </c>
      <c r="E5" s="17">
        <v>187</v>
      </c>
      <c r="F5" s="54">
        <f t="shared" ref="F5:F18" si="0">E5/D5</f>
        <v>2.805701425356339E-3</v>
      </c>
      <c r="G5" s="10">
        <f>$D$26*8000</f>
        <v>53320</v>
      </c>
      <c r="H5" s="10">
        <v>200</v>
      </c>
      <c r="I5" s="54">
        <f t="shared" ref="I5:I12" si="1">H5/G5</f>
        <v>3.7509377344336083E-3</v>
      </c>
      <c r="J5" s="10">
        <f>$D$26*1500</f>
        <v>9997.5</v>
      </c>
      <c r="K5" s="10">
        <v>50</v>
      </c>
      <c r="L5" s="54">
        <f t="shared" ref="L5:L17" si="2">K5/J5</f>
        <v>5.0012503125781444E-3</v>
      </c>
    </row>
    <row r="6" spans="1:12" s="7" customFormat="1" ht="15.6" x14ac:dyDescent="0.3">
      <c r="A6" s="18" t="s">
        <v>124</v>
      </c>
      <c r="B6" s="17" t="s">
        <v>10</v>
      </c>
      <c r="C6" s="12" t="s">
        <v>13</v>
      </c>
      <c r="D6" s="10">
        <f>$D$26*10000</f>
        <v>66650</v>
      </c>
      <c r="E6" s="17">
        <v>800</v>
      </c>
      <c r="F6" s="54">
        <f t="shared" si="0"/>
        <v>1.2003000750187547E-2</v>
      </c>
      <c r="G6" s="10">
        <f>$D$26*30000</f>
        <v>199950</v>
      </c>
      <c r="H6" s="10">
        <v>4500</v>
      </c>
      <c r="I6" s="54">
        <f t="shared" si="1"/>
        <v>2.2505626406601649E-2</v>
      </c>
      <c r="J6" s="10">
        <f>$D$26*(5000+2000)</f>
        <v>46655</v>
      </c>
      <c r="K6" s="10">
        <f>1000+280</f>
        <v>1280</v>
      </c>
      <c r="L6" s="54">
        <f t="shared" si="2"/>
        <v>2.7435430286142964E-2</v>
      </c>
    </row>
    <row r="7" spans="1:12" s="7" customFormat="1" ht="15.6" x14ac:dyDescent="0.3">
      <c r="A7" s="18" t="s">
        <v>118</v>
      </c>
      <c r="B7" s="17" t="s">
        <v>10</v>
      </c>
      <c r="C7" s="12" t="s">
        <v>13</v>
      </c>
      <c r="D7" s="10">
        <f>$D$26*2000</f>
        <v>13330</v>
      </c>
      <c r="E7" s="17">
        <v>400</v>
      </c>
      <c r="F7" s="54">
        <f t="shared" si="0"/>
        <v>3.0007501875468866E-2</v>
      </c>
      <c r="G7" s="10">
        <f>$D$26*1200</f>
        <v>7998</v>
      </c>
      <c r="H7" s="10">
        <v>240</v>
      </c>
      <c r="I7" s="54">
        <f t="shared" si="1"/>
        <v>3.0007501875468866E-2</v>
      </c>
      <c r="J7" s="10"/>
      <c r="K7" s="10"/>
      <c r="L7" s="54"/>
    </row>
    <row r="8" spans="1:12" s="7" customFormat="1" ht="15.6" x14ac:dyDescent="0.3">
      <c r="A8" s="18" t="s">
        <v>6</v>
      </c>
      <c r="B8" s="17" t="s">
        <v>10</v>
      </c>
      <c r="C8" s="12" t="s">
        <v>13</v>
      </c>
      <c r="D8" s="10">
        <f>$D$26*100000</f>
        <v>666500</v>
      </c>
      <c r="E8" s="17">
        <v>1600</v>
      </c>
      <c r="F8" s="54">
        <f t="shared" si="0"/>
        <v>2.4006001500375095E-3</v>
      </c>
      <c r="G8" s="10">
        <f>$D$26*50000</f>
        <v>333250</v>
      </c>
      <c r="H8" s="10">
        <v>850</v>
      </c>
      <c r="I8" s="54">
        <f t="shared" si="1"/>
        <v>2.5506376594148536E-3</v>
      </c>
      <c r="J8" s="10">
        <f>$D$26*80000</f>
        <v>533200</v>
      </c>
      <c r="K8" s="10">
        <v>1920</v>
      </c>
      <c r="L8" s="54">
        <f t="shared" si="2"/>
        <v>3.6009002250562642E-3</v>
      </c>
    </row>
    <row r="9" spans="1:12" s="7" customFormat="1" ht="15.6" x14ac:dyDescent="0.3">
      <c r="A9" s="18" t="s">
        <v>7</v>
      </c>
      <c r="B9" s="17" t="s">
        <v>10</v>
      </c>
      <c r="C9" s="12" t="s">
        <v>13</v>
      </c>
      <c r="D9" s="10">
        <f>$D$26*50000</f>
        <v>333250</v>
      </c>
      <c r="E9" s="17">
        <v>500</v>
      </c>
      <c r="F9" s="54">
        <f t="shared" si="0"/>
        <v>1.5003750937734434E-3</v>
      </c>
      <c r="G9" s="10">
        <f>$D$26*20000</f>
        <v>133300</v>
      </c>
      <c r="H9" s="10">
        <v>200</v>
      </c>
      <c r="I9" s="54">
        <f t="shared" si="1"/>
        <v>1.5003750937734434E-3</v>
      </c>
      <c r="J9" s="10">
        <f>$D$26*40000</f>
        <v>266600</v>
      </c>
      <c r="K9" s="10">
        <v>800</v>
      </c>
      <c r="L9" s="54">
        <f t="shared" si="2"/>
        <v>3.0007501875468868E-3</v>
      </c>
    </row>
    <row r="10" spans="1:12" s="7" customFormat="1" ht="15.6" x14ac:dyDescent="0.3">
      <c r="A10" s="18" t="s">
        <v>119</v>
      </c>
      <c r="B10" s="17" t="s">
        <v>10</v>
      </c>
      <c r="C10" s="12" t="s">
        <v>13</v>
      </c>
      <c r="D10" s="10">
        <f>$D$26*5000</f>
        <v>33325</v>
      </c>
      <c r="E10" s="17">
        <v>500</v>
      </c>
      <c r="F10" s="54">
        <f t="shared" si="0"/>
        <v>1.5003750937734433E-2</v>
      </c>
      <c r="G10" s="10">
        <f>$D$26*3000</f>
        <v>19995</v>
      </c>
      <c r="H10" s="10">
        <v>300</v>
      </c>
      <c r="I10" s="54">
        <f t="shared" si="1"/>
        <v>1.5003750937734433E-2</v>
      </c>
      <c r="J10" s="10">
        <f>$D$26*800</f>
        <v>5332</v>
      </c>
      <c r="K10" s="10">
        <v>30</v>
      </c>
      <c r="L10" s="54">
        <f t="shared" si="2"/>
        <v>5.6264066016504122E-3</v>
      </c>
    </row>
    <row r="11" spans="1:12" s="7" customFormat="1" ht="15.6" x14ac:dyDescent="0.3">
      <c r="A11" s="18" t="s">
        <v>120</v>
      </c>
      <c r="B11" s="17" t="s">
        <v>10</v>
      </c>
      <c r="C11" s="12" t="s">
        <v>13</v>
      </c>
      <c r="D11" s="10">
        <f>$D$26*1000</f>
        <v>6665</v>
      </c>
      <c r="E11" s="17">
        <v>42</v>
      </c>
      <c r="F11" s="54">
        <f t="shared" si="0"/>
        <v>6.3015753938484619E-3</v>
      </c>
      <c r="G11" s="10"/>
      <c r="H11" s="10"/>
      <c r="I11" s="54"/>
      <c r="J11" s="10">
        <f>$D$26*500</f>
        <v>3332.5</v>
      </c>
      <c r="K11" s="10">
        <v>20</v>
      </c>
      <c r="L11" s="54">
        <f t="shared" si="2"/>
        <v>6.0015003750937736E-3</v>
      </c>
    </row>
    <row r="12" spans="1:12" s="7" customFormat="1" ht="15.6" x14ac:dyDescent="0.3">
      <c r="A12" s="18" t="s">
        <v>50</v>
      </c>
      <c r="B12" s="17" t="s">
        <v>10</v>
      </c>
      <c r="C12" s="12" t="s">
        <v>13</v>
      </c>
      <c r="D12" s="10">
        <f>$D$26*10000</f>
        <v>66650</v>
      </c>
      <c r="E12" s="17">
        <v>666</v>
      </c>
      <c r="F12" s="54">
        <f t="shared" si="0"/>
        <v>9.9924981245311326E-3</v>
      </c>
      <c r="G12" s="10">
        <f>$D$26*5000</f>
        <v>33325</v>
      </c>
      <c r="H12" s="10">
        <v>333</v>
      </c>
      <c r="I12" s="54">
        <f t="shared" si="1"/>
        <v>9.9924981245311326E-3</v>
      </c>
      <c r="J12" s="10">
        <f>$D$26*3000</f>
        <v>19995</v>
      </c>
      <c r="K12" s="10">
        <v>120</v>
      </c>
      <c r="L12" s="54">
        <f t="shared" si="2"/>
        <v>6.0015003750937736E-3</v>
      </c>
    </row>
    <row r="13" spans="1:12" s="7" customFormat="1" ht="15.6" x14ac:dyDescent="0.3">
      <c r="A13" s="18" t="s">
        <v>48</v>
      </c>
      <c r="B13" s="17" t="s">
        <v>10</v>
      </c>
      <c r="C13" s="12" t="s">
        <v>13</v>
      </c>
      <c r="D13" s="17"/>
      <c r="E13" s="17"/>
      <c r="F13" s="54"/>
      <c r="G13" s="10"/>
      <c r="H13" s="10"/>
      <c r="I13" s="54"/>
      <c r="J13" s="10">
        <f>$D$26*5000</f>
        <v>33325</v>
      </c>
      <c r="K13" s="10">
        <v>1200</v>
      </c>
      <c r="L13" s="54">
        <f t="shared" si="2"/>
        <v>3.6009002250562638E-2</v>
      </c>
    </row>
    <row r="14" spans="1:12" s="7" customFormat="1" ht="15.6" x14ac:dyDescent="0.3">
      <c r="A14" s="18" t="s">
        <v>121</v>
      </c>
      <c r="B14" s="17" t="s">
        <v>10</v>
      </c>
      <c r="C14" s="12" t="s">
        <v>13</v>
      </c>
      <c r="D14" s="17"/>
      <c r="E14" s="17"/>
      <c r="F14" s="54"/>
      <c r="G14" s="10"/>
      <c r="H14" s="10"/>
      <c r="I14" s="54"/>
      <c r="J14" s="10">
        <f>$D$26*5000</f>
        <v>33325</v>
      </c>
      <c r="K14" s="10">
        <v>250</v>
      </c>
      <c r="L14" s="54">
        <f t="shared" si="2"/>
        <v>7.5018754688672166E-3</v>
      </c>
    </row>
    <row r="15" spans="1:12" s="7" customFormat="1" ht="15.6" x14ac:dyDescent="0.3">
      <c r="A15" s="18" t="s">
        <v>123</v>
      </c>
      <c r="B15" s="17" t="s">
        <v>10</v>
      </c>
      <c r="C15" s="12" t="s">
        <v>13</v>
      </c>
      <c r="D15" s="17"/>
      <c r="E15" s="17"/>
      <c r="F15" s="54"/>
      <c r="G15" s="10"/>
      <c r="H15" s="10"/>
      <c r="I15" s="54"/>
      <c r="J15" s="10">
        <f>$D$26*2500</f>
        <v>16662.5</v>
      </c>
      <c r="K15" s="10">
        <v>70</v>
      </c>
      <c r="L15" s="54">
        <f t="shared" si="2"/>
        <v>4.2010502625656415E-3</v>
      </c>
    </row>
    <row r="16" spans="1:12" s="7" customFormat="1" ht="15.6" x14ac:dyDescent="0.3">
      <c r="A16" s="18" t="s">
        <v>51</v>
      </c>
      <c r="B16" s="17" t="s">
        <v>10</v>
      </c>
      <c r="C16" s="12" t="s">
        <v>13</v>
      </c>
      <c r="D16" s="17"/>
      <c r="E16" s="17"/>
      <c r="F16" s="54"/>
      <c r="G16" s="10"/>
      <c r="H16" s="10"/>
      <c r="I16" s="54"/>
      <c r="J16" s="10">
        <f>$D$26*2000</f>
        <v>13330</v>
      </c>
      <c r="K16" s="10">
        <v>400</v>
      </c>
      <c r="L16" s="54">
        <f t="shared" si="2"/>
        <v>3.0007501875468866E-2</v>
      </c>
    </row>
    <row r="17" spans="1:12" s="7" customFormat="1" ht="15.6" x14ac:dyDescent="0.3">
      <c r="A17" s="18" t="s">
        <v>122</v>
      </c>
      <c r="B17" s="17" t="s">
        <v>10</v>
      </c>
      <c r="C17" s="12" t="s">
        <v>13</v>
      </c>
      <c r="D17" s="17"/>
      <c r="E17" s="17"/>
      <c r="F17" s="54"/>
      <c r="G17" s="10"/>
      <c r="H17" s="10"/>
      <c r="I17" s="54"/>
      <c r="J17" s="10">
        <f>$D$26*4000</f>
        <v>26660</v>
      </c>
      <c r="K17" s="10">
        <v>400</v>
      </c>
      <c r="L17" s="54">
        <f t="shared" si="2"/>
        <v>1.5003750937734433E-2</v>
      </c>
    </row>
    <row r="18" spans="1:12" s="7" customFormat="1" ht="15.6" x14ac:dyDescent="0.3">
      <c r="A18" s="18" t="s">
        <v>55</v>
      </c>
      <c r="B18" s="17" t="s">
        <v>10</v>
      </c>
      <c r="C18" s="12" t="s">
        <v>13</v>
      </c>
      <c r="D18" s="17">
        <f>200*D39</f>
        <v>470</v>
      </c>
      <c r="E18" s="17">
        <v>28</v>
      </c>
      <c r="F18" s="54">
        <f t="shared" si="0"/>
        <v>5.9574468085106386E-2</v>
      </c>
      <c r="G18" s="10"/>
      <c r="H18" s="10"/>
      <c r="I18" s="54"/>
      <c r="J18" s="10"/>
      <c r="K18" s="10"/>
      <c r="L18" s="54"/>
    </row>
    <row r="19" spans="1:12" s="7" customFormat="1" ht="15.6" x14ac:dyDescent="0.3">
      <c r="A19" s="11" t="s">
        <v>4</v>
      </c>
      <c r="B19" s="17"/>
      <c r="C19" s="17"/>
      <c r="D19" s="17"/>
      <c r="E19" s="17">
        <v>21991.5</v>
      </c>
      <c r="F19" s="17"/>
      <c r="G19" s="8"/>
      <c r="H19" s="10">
        <v>11450.6</v>
      </c>
      <c r="I19" s="10"/>
      <c r="J19" s="10"/>
      <c r="K19" s="10">
        <f>8740+800</f>
        <v>9540</v>
      </c>
    </row>
    <row r="20" spans="1:12" s="7" customFormat="1" ht="15.6" x14ac:dyDescent="0.3">
      <c r="A20" s="14"/>
      <c r="B20" s="21"/>
      <c r="C20" s="22"/>
      <c r="D20" s="8"/>
      <c r="E20" s="9"/>
      <c r="F20" s="9"/>
      <c r="G20" s="8"/>
      <c r="H20" s="9"/>
      <c r="I20" s="9"/>
    </row>
    <row r="21" spans="1:12" s="7" customFormat="1" ht="15.6" x14ac:dyDescent="0.3">
      <c r="A21" s="20" t="s">
        <v>14</v>
      </c>
      <c r="B21" s="21"/>
      <c r="C21" s="8"/>
      <c r="D21" s="9"/>
      <c r="E21" s="9"/>
      <c r="F21" s="8"/>
      <c r="G21" s="9"/>
      <c r="H21" s="9"/>
    </row>
    <row r="22" spans="1:12" x14ac:dyDescent="0.3">
      <c r="B22"/>
      <c r="C22"/>
    </row>
    <row r="23" spans="1:12" x14ac:dyDescent="0.3">
      <c r="A23" s="3" t="s">
        <v>15</v>
      </c>
      <c r="B23" s="3">
        <v>1</v>
      </c>
      <c r="C23" s="4" t="s">
        <v>16</v>
      </c>
      <c r="D23" s="6">
        <v>53.5</v>
      </c>
      <c r="E23" s="4" t="s">
        <v>17</v>
      </c>
    </row>
    <row r="24" spans="1:12" x14ac:dyDescent="0.3">
      <c r="A24" s="3" t="s">
        <v>52</v>
      </c>
      <c r="B24" s="3">
        <v>1</v>
      </c>
      <c r="C24" s="4" t="s">
        <v>16</v>
      </c>
      <c r="D24" s="6">
        <v>50</v>
      </c>
      <c r="E24" s="4" t="s">
        <v>17</v>
      </c>
    </row>
    <row r="25" spans="1:12" x14ac:dyDescent="0.3">
      <c r="A25" s="3"/>
      <c r="B25" s="3"/>
      <c r="C25" s="4"/>
      <c r="D25" s="6"/>
      <c r="E25" s="4"/>
    </row>
    <row r="26" spans="1:12" s="3" customFormat="1" x14ac:dyDescent="0.3">
      <c r="A26" s="14"/>
      <c r="B26" s="25">
        <v>1</v>
      </c>
      <c r="C26" s="4" t="s">
        <v>18</v>
      </c>
      <c r="D26" s="24">
        <f>(6.5+6.83)/2</f>
        <v>6.665</v>
      </c>
      <c r="E26" s="4" t="s">
        <v>19</v>
      </c>
    </row>
    <row r="27" spans="1:12" s="7" customFormat="1" ht="15.6" x14ac:dyDescent="0.3">
      <c r="A27" s="14"/>
      <c r="B27" s="21"/>
      <c r="C27" s="22"/>
      <c r="D27" s="8"/>
      <c r="E27" s="9"/>
      <c r="F27" s="9"/>
      <c r="G27" s="8"/>
      <c r="H27" s="9"/>
      <c r="I27" s="9"/>
    </row>
    <row r="28" spans="1:12" s="3" customFormat="1" ht="15" customHeight="1" x14ac:dyDescent="0.3">
      <c r="A28" s="12"/>
      <c r="B28" s="12">
        <v>1</v>
      </c>
      <c r="C28" s="4" t="s">
        <v>101</v>
      </c>
      <c r="D28" s="6">
        <v>108</v>
      </c>
      <c r="E28" s="4" t="s">
        <v>19</v>
      </c>
    </row>
    <row r="29" spans="1:12" s="3" customFormat="1" x14ac:dyDescent="0.3">
      <c r="A29" s="12"/>
      <c r="B29" s="12">
        <v>1</v>
      </c>
      <c r="C29" s="4" t="s">
        <v>102</v>
      </c>
      <c r="D29" s="6">
        <v>32.5</v>
      </c>
      <c r="E29" s="4" t="s">
        <v>19</v>
      </c>
    </row>
    <row r="30" spans="1:12" s="3" customFormat="1" x14ac:dyDescent="0.3">
      <c r="A30" s="5"/>
      <c r="B30" s="12">
        <v>1</v>
      </c>
      <c r="C30" s="4" t="s">
        <v>103</v>
      </c>
      <c r="D30" s="6">
        <v>112</v>
      </c>
      <c r="E30" s="4" t="s">
        <v>104</v>
      </c>
    </row>
    <row r="31" spans="1:12" s="3" customFormat="1" x14ac:dyDescent="0.3">
      <c r="A31" s="12"/>
      <c r="B31" s="87">
        <v>1</v>
      </c>
      <c r="C31" s="88" t="s">
        <v>105</v>
      </c>
      <c r="D31" s="89">
        <v>130</v>
      </c>
      <c r="E31" s="90" t="s">
        <v>19</v>
      </c>
    </row>
    <row r="32" spans="1:12" s="3" customFormat="1" x14ac:dyDescent="0.3">
      <c r="A32" s="12"/>
      <c r="B32" s="87"/>
      <c r="C32" s="88"/>
      <c r="D32" s="89"/>
      <c r="E32" s="90"/>
    </row>
    <row r="33" spans="1:9" s="3" customFormat="1" x14ac:dyDescent="0.3">
      <c r="A33" s="12"/>
      <c r="B33" s="13">
        <v>1</v>
      </c>
      <c r="C33" s="4" t="s">
        <v>106</v>
      </c>
      <c r="D33" s="6">
        <v>260</v>
      </c>
      <c r="E33" s="4" t="s">
        <v>19</v>
      </c>
    </row>
    <row r="34" spans="1:9" s="3" customFormat="1" x14ac:dyDescent="0.3">
      <c r="A34" s="12"/>
      <c r="B34" s="13">
        <v>1</v>
      </c>
      <c r="C34" s="4" t="s">
        <v>125</v>
      </c>
      <c r="D34" s="6">
        <f>D31/D30</f>
        <v>1.1607142857142858</v>
      </c>
      <c r="E34" s="4" t="s">
        <v>103</v>
      </c>
    </row>
    <row r="35" spans="1:9" s="3" customFormat="1" x14ac:dyDescent="0.3">
      <c r="A35" s="12"/>
      <c r="B35" s="13">
        <v>1</v>
      </c>
      <c r="C35" s="4" t="s">
        <v>106</v>
      </c>
      <c r="D35" s="6">
        <f>D33/D30</f>
        <v>2.3214285714285716</v>
      </c>
      <c r="E35" s="4" t="s">
        <v>103</v>
      </c>
    </row>
    <row r="36" spans="1:9" s="3" customFormat="1" x14ac:dyDescent="0.3">
      <c r="A36" s="12"/>
      <c r="B36" s="17"/>
    </row>
    <row r="37" spans="1:9" s="3" customFormat="1" x14ac:dyDescent="0.3">
      <c r="A37" s="86" t="s">
        <v>107</v>
      </c>
      <c r="B37">
        <v>1</v>
      </c>
      <c r="C37" s="4" t="s">
        <v>108</v>
      </c>
      <c r="D37" s="72">
        <v>1</v>
      </c>
      <c r="E37" s="4" t="s">
        <v>109</v>
      </c>
      <c r="F37" s="6">
        <f>F38</f>
        <v>3.0446428571428572</v>
      </c>
      <c r="G37" s="4" t="s">
        <v>110</v>
      </c>
    </row>
    <row r="38" spans="1:9" s="3" customFormat="1" x14ac:dyDescent="0.3">
      <c r="A38" s="86"/>
      <c r="B38">
        <v>1</v>
      </c>
      <c r="C38" s="4" t="s">
        <v>109</v>
      </c>
      <c r="D38" s="72">
        <f>(355+327)/2</f>
        <v>341</v>
      </c>
      <c r="E38" s="4" t="s">
        <v>19</v>
      </c>
      <c r="F38" s="6">
        <f>D38/D30</f>
        <v>3.0446428571428572</v>
      </c>
      <c r="G38" s="4" t="s">
        <v>110</v>
      </c>
    </row>
    <row r="39" spans="1:9" s="3" customFormat="1" x14ac:dyDescent="0.3">
      <c r="A39" s="86"/>
      <c r="B39">
        <v>1</v>
      </c>
      <c r="C39" s="73" t="s">
        <v>111</v>
      </c>
      <c r="D39" s="72">
        <f>(2.2+2.5)/2</f>
        <v>2.35</v>
      </c>
      <c r="E39" s="4" t="s">
        <v>19</v>
      </c>
      <c r="F39" s="6">
        <f>D39/D30</f>
        <v>2.0982142857142859E-2</v>
      </c>
      <c r="G39" s="4" t="s">
        <v>110</v>
      </c>
    </row>
    <row r="40" spans="1:9" s="7" customFormat="1" ht="15.6" x14ac:dyDescent="0.3">
      <c r="A40" s="14"/>
      <c r="B40" s="21"/>
      <c r="C40" s="22"/>
      <c r="D40" s="8"/>
      <c r="E40" s="56"/>
      <c r="F40" s="56"/>
      <c r="G40" s="57"/>
      <c r="H40" s="9"/>
      <c r="I40" s="9"/>
    </row>
    <row r="41" spans="1:9" s="7" customFormat="1" ht="15.6" x14ac:dyDescent="0.3">
      <c r="A41" s="14"/>
      <c r="B41" s="21"/>
      <c r="C41" s="22"/>
      <c r="D41" s="8"/>
      <c r="E41" s="56"/>
      <c r="F41" s="56"/>
      <c r="G41" s="57"/>
      <c r="H41" s="9"/>
      <c r="I41" s="9"/>
    </row>
    <row r="42" spans="1:9" s="7" customFormat="1" ht="15.6" x14ac:dyDescent="0.3">
      <c r="A42" s="14"/>
      <c r="B42" s="21"/>
      <c r="C42" s="22"/>
      <c r="D42" s="8"/>
      <c r="E42" s="56"/>
      <c r="F42" s="56"/>
      <c r="G42" s="57"/>
      <c r="H42" s="9"/>
      <c r="I42" s="9"/>
    </row>
    <row r="43" spans="1:9" s="7" customFormat="1" ht="15.6" x14ac:dyDescent="0.3">
      <c r="A43" s="14"/>
      <c r="B43" s="21"/>
      <c r="C43" s="22"/>
      <c r="D43" s="8"/>
      <c r="E43" s="56"/>
      <c r="F43" s="56"/>
      <c r="G43" s="57"/>
      <c r="H43" s="9"/>
      <c r="I43" s="9"/>
    </row>
    <row r="44" spans="1:9" s="7" customFormat="1" ht="15.6" x14ac:dyDescent="0.3">
      <c r="A44" s="12"/>
      <c r="B44" s="21"/>
      <c r="C44" s="22"/>
      <c r="D44" s="8"/>
      <c r="E44" s="56"/>
      <c r="F44" s="56"/>
      <c r="G44" s="57"/>
      <c r="H44" s="9"/>
      <c r="I44" s="9"/>
    </row>
    <row r="45" spans="1:9" s="3" customFormat="1" x14ac:dyDescent="0.3">
      <c r="A45" s="12"/>
      <c r="D45" s="15"/>
      <c r="E45" s="55"/>
      <c r="F45" s="55"/>
      <c r="G45" s="55"/>
      <c r="H45" s="15"/>
      <c r="I45" s="15"/>
    </row>
    <row r="46" spans="1:9" s="3" customFormat="1" x14ac:dyDescent="0.3">
      <c r="A46" s="12"/>
      <c r="D46" s="15"/>
      <c r="E46" s="55"/>
      <c r="F46" s="55"/>
      <c r="G46" s="55"/>
      <c r="H46" s="15"/>
      <c r="I46" s="15"/>
    </row>
    <row r="47" spans="1:9" s="3" customFormat="1" x14ac:dyDescent="0.3">
      <c r="A47" s="12"/>
      <c r="D47" s="15"/>
      <c r="E47" s="55"/>
      <c r="F47" s="55"/>
      <c r="G47" s="55"/>
      <c r="H47" s="15"/>
      <c r="I47" s="15"/>
    </row>
    <row r="48" spans="1:9" s="3" customFormat="1" x14ac:dyDescent="0.3">
      <c r="A48" s="12"/>
      <c r="D48" s="15"/>
      <c r="E48" s="55"/>
      <c r="F48" s="55"/>
      <c r="G48" s="55"/>
      <c r="H48" s="15"/>
      <c r="I48" s="15"/>
    </row>
    <row r="49" spans="1:9" s="3" customFormat="1" x14ac:dyDescent="0.3">
      <c r="A49" s="12"/>
      <c r="D49" s="15"/>
      <c r="E49" s="55"/>
      <c r="F49" s="55"/>
      <c r="G49" s="55"/>
      <c r="H49" s="15"/>
      <c r="I49" s="15"/>
    </row>
    <row r="50" spans="1:9" s="3" customFormat="1" x14ac:dyDescent="0.3">
      <c r="A50" s="12"/>
      <c r="D50" s="15"/>
      <c r="E50" s="55"/>
      <c r="F50" s="55"/>
      <c r="G50" s="55"/>
      <c r="H50" s="15"/>
      <c r="I50" s="15"/>
    </row>
    <row r="51" spans="1:9" s="3" customFormat="1" x14ac:dyDescent="0.3">
      <c r="A51" s="12"/>
      <c r="D51" s="15"/>
      <c r="E51" s="55"/>
      <c r="F51" s="55"/>
      <c r="G51" s="55"/>
      <c r="H51" s="15"/>
      <c r="I51" s="15"/>
    </row>
    <row r="52" spans="1:9" s="3" customFormat="1" x14ac:dyDescent="0.3">
      <c r="D52" s="15"/>
      <c r="E52" s="55"/>
      <c r="F52" s="55"/>
      <c r="G52" s="55"/>
      <c r="H52" s="15"/>
      <c r="I52" s="15"/>
    </row>
    <row r="53" spans="1:9" s="3" customFormat="1" x14ac:dyDescent="0.3">
      <c r="A53" s="12"/>
      <c r="E53" s="55"/>
      <c r="F53" s="55"/>
      <c r="G53" s="55"/>
      <c r="H53" s="15"/>
      <c r="I53" s="15"/>
    </row>
    <row r="54" spans="1:9" s="3" customFormat="1" x14ac:dyDescent="0.3">
      <c r="A54" s="12"/>
      <c r="B54" s="17"/>
      <c r="C54" s="17"/>
      <c r="E54" s="58"/>
      <c r="F54" s="58"/>
      <c r="G54" s="58"/>
    </row>
    <row r="55" spans="1:9" s="3" customFormat="1" x14ac:dyDescent="0.3">
      <c r="A55" s="12"/>
      <c r="B55" s="17"/>
      <c r="C55" s="17"/>
    </row>
    <row r="56" spans="1:9" s="3" customFormat="1" x14ac:dyDescent="0.3">
      <c r="A56" s="12"/>
      <c r="B56" s="17"/>
      <c r="C56" s="17"/>
    </row>
    <row r="57" spans="1:9" s="3" customFormat="1" ht="15" customHeight="1" x14ac:dyDescent="0.3">
      <c r="A57" s="12"/>
      <c r="B57" s="17"/>
      <c r="C57" s="17"/>
      <c r="D57" s="19"/>
      <c r="E57" s="19"/>
      <c r="F57" s="19"/>
      <c r="G57" s="19"/>
      <c r="H57" s="19"/>
      <c r="I57" s="19"/>
    </row>
    <row r="58" spans="1:9" s="3" customFormat="1" ht="15" customHeight="1" x14ac:dyDescent="0.3">
      <c r="A58" s="12"/>
      <c r="B58" s="17"/>
      <c r="C58" s="17"/>
    </row>
    <row r="59" spans="1:9" s="3" customFormat="1" x14ac:dyDescent="0.3">
      <c r="A59" s="12"/>
      <c r="B59" s="17"/>
      <c r="C59" s="17"/>
    </row>
    <row r="60" spans="1:9" s="3" customFormat="1" x14ac:dyDescent="0.3">
      <c r="A60" s="12"/>
      <c r="B60" s="17"/>
      <c r="C60" s="17"/>
    </row>
    <row r="61" spans="1:9" s="3" customFormat="1" x14ac:dyDescent="0.3">
      <c r="A61" s="12"/>
      <c r="B61" s="17"/>
      <c r="C61" s="17"/>
    </row>
    <row r="62" spans="1:9" s="3" customFormat="1" x14ac:dyDescent="0.3">
      <c r="A62" s="12"/>
      <c r="B62" s="17"/>
      <c r="C62" s="17"/>
    </row>
    <row r="63" spans="1:9" s="3" customFormat="1" x14ac:dyDescent="0.3">
      <c r="A63" s="12"/>
      <c r="B63" s="17"/>
      <c r="C63" s="17"/>
    </row>
    <row r="64" spans="1:9" s="3" customFormat="1" x14ac:dyDescent="0.3">
      <c r="A64" s="12"/>
      <c r="B64" s="17"/>
      <c r="C64" s="17"/>
    </row>
    <row r="65" spans="1:3" s="3" customFormat="1" x14ac:dyDescent="0.3">
      <c r="A65" s="12"/>
      <c r="B65" s="17"/>
      <c r="C65" s="17"/>
    </row>
    <row r="66" spans="1:3" s="3" customFormat="1" x14ac:dyDescent="0.3">
      <c r="A66" s="12"/>
      <c r="B66" s="17"/>
      <c r="C66" s="17"/>
    </row>
    <row r="67" spans="1:3" s="3" customFormat="1" x14ac:dyDescent="0.3">
      <c r="A67" s="12"/>
      <c r="B67" s="17"/>
      <c r="C67" s="17"/>
    </row>
    <row r="68" spans="1:3" s="3" customFormat="1" x14ac:dyDescent="0.3">
      <c r="A68" s="12"/>
      <c r="B68" s="17"/>
      <c r="C68" s="17"/>
    </row>
    <row r="69" spans="1:3" s="3" customFormat="1" x14ac:dyDescent="0.3">
      <c r="A69" s="12"/>
      <c r="B69" s="17"/>
      <c r="C69" s="17"/>
    </row>
    <row r="70" spans="1:3" s="3" customFormat="1" x14ac:dyDescent="0.3">
      <c r="B70" s="17"/>
      <c r="C70" s="17"/>
    </row>
    <row r="71" spans="1:3" s="3" customFormat="1" x14ac:dyDescent="0.3">
      <c r="A71" s="12"/>
    </row>
    <row r="72" spans="1:3" s="3" customFormat="1" x14ac:dyDescent="0.3">
      <c r="A72" s="12"/>
      <c r="B72" s="16"/>
      <c r="C72" s="16"/>
    </row>
    <row r="73" spans="1:3" s="3" customFormat="1" x14ac:dyDescent="0.3">
      <c r="A73" s="12"/>
      <c r="B73" s="16"/>
      <c r="C73" s="16"/>
    </row>
    <row r="74" spans="1:3" s="3" customFormat="1" x14ac:dyDescent="0.3">
      <c r="A74" s="12"/>
      <c r="B74" s="16"/>
      <c r="C74" s="16"/>
    </row>
    <row r="75" spans="1:3" s="3" customFormat="1" x14ac:dyDescent="0.3">
      <c r="A75" s="12"/>
      <c r="B75" s="16"/>
      <c r="C75" s="16"/>
    </row>
    <row r="76" spans="1:3" s="3" customFormat="1" x14ac:dyDescent="0.3">
      <c r="A76" s="12"/>
      <c r="B76" s="16"/>
      <c r="C76" s="16"/>
    </row>
    <row r="77" spans="1:3" s="3" customFormat="1" x14ac:dyDescent="0.3">
      <c r="A77" s="12"/>
      <c r="B77" s="16"/>
      <c r="C77" s="16"/>
    </row>
    <row r="78" spans="1:3" s="3" customFormat="1" x14ac:dyDescent="0.3">
      <c r="A78" s="12"/>
      <c r="B78" s="16"/>
      <c r="C78" s="16"/>
    </row>
    <row r="79" spans="1:3" s="3" customFormat="1" x14ac:dyDescent="0.3">
      <c r="A79" s="12"/>
      <c r="B79" s="16"/>
      <c r="C79" s="16"/>
    </row>
    <row r="80" spans="1:3" s="3" customFormat="1" x14ac:dyDescent="0.3">
      <c r="A80" s="12"/>
      <c r="B80" s="16"/>
      <c r="C80" s="16"/>
    </row>
    <row r="81" spans="1:9" s="3" customFormat="1" x14ac:dyDescent="0.3">
      <c r="A81" s="12"/>
      <c r="B81" s="16"/>
      <c r="C81" s="16"/>
    </row>
    <row r="82" spans="1:9" s="3" customFormat="1" x14ac:dyDescent="0.3">
      <c r="A82" s="12"/>
      <c r="B82" s="16"/>
      <c r="C82" s="16"/>
      <c r="D82" s="2"/>
      <c r="E82" s="2"/>
      <c r="F82" s="2"/>
      <c r="G82" s="2"/>
      <c r="H82" s="2"/>
      <c r="I82" s="2"/>
    </row>
    <row r="83" spans="1:9" s="3" customFormat="1" x14ac:dyDescent="0.3">
      <c r="A83" s="12"/>
      <c r="B83" s="16"/>
      <c r="C83" s="16"/>
      <c r="D83" s="2"/>
      <c r="E83" s="2"/>
      <c r="F83" s="2"/>
      <c r="G83" s="2"/>
      <c r="H83" s="2"/>
      <c r="I83" s="2"/>
    </row>
    <row r="84" spans="1:9" s="3" customFormat="1" x14ac:dyDescent="0.3">
      <c r="A84" s="12"/>
      <c r="B84" s="16"/>
      <c r="C84" s="16"/>
      <c r="D84" s="2"/>
      <c r="E84" s="2"/>
      <c r="F84" s="2"/>
      <c r="G84" s="2"/>
      <c r="H84" s="2"/>
      <c r="I84" s="2"/>
    </row>
    <row r="85" spans="1:9" s="3" customFormat="1" x14ac:dyDescent="0.3">
      <c r="A85" s="12"/>
      <c r="B85" s="16"/>
      <c r="C85" s="16"/>
      <c r="D85" s="2"/>
      <c r="E85" s="2"/>
      <c r="F85" s="2"/>
      <c r="G85" s="2"/>
      <c r="H85" s="2"/>
      <c r="I85" s="2"/>
    </row>
    <row r="86" spans="1:9" s="3" customFormat="1" x14ac:dyDescent="0.3">
      <c r="A86" s="12"/>
      <c r="B86" s="16"/>
      <c r="C86" s="16"/>
      <c r="D86" s="2"/>
      <c r="E86" s="2"/>
      <c r="F86" s="2"/>
      <c r="G86" s="2"/>
      <c r="H86" s="2"/>
      <c r="I86" s="2"/>
    </row>
    <row r="87" spans="1:9" s="3" customFormat="1" x14ac:dyDescent="0.3">
      <c r="A87" s="12"/>
      <c r="B87" s="16"/>
      <c r="C87" s="16"/>
      <c r="D87" s="2"/>
      <c r="E87" s="2"/>
      <c r="F87" s="2"/>
      <c r="G87" s="2"/>
      <c r="H87" s="2"/>
      <c r="I87" s="2"/>
    </row>
    <row r="88" spans="1:9" s="3" customFormat="1" x14ac:dyDescent="0.3">
      <c r="A88" s="12"/>
      <c r="B88" s="16"/>
      <c r="C88" s="16"/>
      <c r="D88" s="2"/>
      <c r="E88" s="2"/>
      <c r="F88" s="2"/>
      <c r="G88" s="2"/>
      <c r="H88" s="2"/>
      <c r="I88" s="2"/>
    </row>
    <row r="89" spans="1:9" s="3" customFormat="1" x14ac:dyDescent="0.3">
      <c r="A89" s="12"/>
      <c r="B89" s="16"/>
      <c r="C89" s="16"/>
      <c r="D89" s="2"/>
      <c r="E89" s="2"/>
      <c r="F89" s="2"/>
      <c r="G89" s="2"/>
      <c r="H89" s="2"/>
      <c r="I89" s="2"/>
    </row>
    <row r="90" spans="1:9" s="3" customFormat="1" x14ac:dyDescent="0.3">
      <c r="A90" s="12"/>
      <c r="B90" s="16"/>
      <c r="C90" s="16"/>
      <c r="D90" s="2"/>
      <c r="E90" s="2"/>
      <c r="F90" s="2"/>
      <c r="G90" s="2"/>
      <c r="H90" s="2"/>
      <c r="I90" s="2"/>
    </row>
    <row r="91" spans="1:9" s="3" customFormat="1" x14ac:dyDescent="0.3">
      <c r="A91" s="12"/>
      <c r="B91" s="16"/>
      <c r="C91" s="16"/>
      <c r="D91" s="2"/>
      <c r="E91" s="2"/>
      <c r="F91" s="2"/>
      <c r="G91" s="2"/>
      <c r="H91" s="2"/>
      <c r="I91" s="2"/>
    </row>
    <row r="92" spans="1:9" s="3" customFormat="1" x14ac:dyDescent="0.3">
      <c r="A92" s="12"/>
      <c r="B92" s="16"/>
      <c r="C92" s="16"/>
      <c r="D92" s="2"/>
      <c r="E92" s="2"/>
      <c r="F92" s="2"/>
      <c r="G92" s="2"/>
      <c r="H92" s="2"/>
      <c r="I92" s="2"/>
    </row>
    <row r="93" spans="1:9" s="3" customFormat="1" x14ac:dyDescent="0.3">
      <c r="A93" s="12"/>
      <c r="B93" s="16"/>
      <c r="C93" s="16"/>
      <c r="D93" s="2"/>
      <c r="E93" s="2"/>
      <c r="F93" s="2"/>
      <c r="G93" s="2"/>
      <c r="H93" s="2"/>
      <c r="I93" s="2"/>
    </row>
    <row r="94" spans="1:9" s="3" customFormat="1" x14ac:dyDescent="0.3">
      <c r="A94" s="12"/>
      <c r="B94" s="16"/>
      <c r="C94" s="16"/>
      <c r="D94" s="2"/>
      <c r="E94" s="2"/>
      <c r="F94" s="2"/>
      <c r="G94" s="2"/>
      <c r="H94" s="2"/>
      <c r="I94" s="2"/>
    </row>
    <row r="95" spans="1:9" s="3" customFormat="1" x14ac:dyDescent="0.3">
      <c r="A95" s="12"/>
      <c r="B95" s="16"/>
      <c r="C95" s="16"/>
      <c r="D95" s="2"/>
      <c r="E95" s="2"/>
      <c r="F95" s="2"/>
      <c r="G95" s="2"/>
      <c r="H95" s="2"/>
      <c r="I95" s="2"/>
    </row>
    <row r="96" spans="1:9" s="3" customFormat="1" x14ac:dyDescent="0.3">
      <c r="A96" s="12"/>
      <c r="B96" s="16"/>
      <c r="C96" s="16"/>
      <c r="D96" s="2"/>
      <c r="E96" s="2"/>
      <c r="F96" s="2"/>
      <c r="G96" s="2"/>
      <c r="H96" s="2"/>
      <c r="I96" s="2"/>
    </row>
    <row r="97" spans="1:9" s="3" customFormat="1" x14ac:dyDescent="0.3">
      <c r="A97" s="12"/>
      <c r="B97" s="16"/>
      <c r="C97" s="16"/>
      <c r="D97" s="2"/>
      <c r="E97" s="2"/>
      <c r="F97" s="2"/>
      <c r="G97" s="2"/>
      <c r="H97" s="2"/>
      <c r="I97" s="2"/>
    </row>
    <row r="98" spans="1:9" s="3" customFormat="1" x14ac:dyDescent="0.3">
      <c r="A98" s="12"/>
      <c r="B98" s="16"/>
      <c r="C98" s="16"/>
      <c r="D98" s="2"/>
      <c r="E98" s="2"/>
      <c r="F98" s="2"/>
      <c r="G98" s="2"/>
      <c r="H98" s="2"/>
      <c r="I98" s="2"/>
    </row>
    <row r="99" spans="1:9" s="3" customFormat="1" x14ac:dyDescent="0.3">
      <c r="A99" s="12"/>
      <c r="B99" s="16"/>
      <c r="C99" s="16"/>
      <c r="D99" s="2"/>
      <c r="E99" s="2"/>
      <c r="F99" s="2"/>
      <c r="G99" s="2"/>
      <c r="H99" s="2"/>
      <c r="I99" s="2"/>
    </row>
    <row r="100" spans="1:9" s="3" customFormat="1" x14ac:dyDescent="0.3">
      <c r="A100" s="12"/>
      <c r="B100" s="16"/>
      <c r="C100" s="16"/>
      <c r="D100" s="2"/>
      <c r="E100" s="2"/>
      <c r="F100" s="2"/>
      <c r="G100" s="2"/>
      <c r="H100" s="2"/>
      <c r="I100" s="2"/>
    </row>
    <row r="101" spans="1:9" s="3" customFormat="1" x14ac:dyDescent="0.3">
      <c r="A101" s="12"/>
      <c r="B101" s="16"/>
      <c r="C101" s="16"/>
      <c r="D101" s="2"/>
      <c r="E101" s="2"/>
      <c r="F101" s="2"/>
      <c r="G101" s="2"/>
      <c r="H101" s="2"/>
      <c r="I101" s="2"/>
    </row>
    <row r="102" spans="1:9" s="3" customFormat="1" x14ac:dyDescent="0.3">
      <c r="A102" s="12"/>
      <c r="B102" s="16"/>
      <c r="C102" s="16"/>
      <c r="D102" s="2"/>
      <c r="E102" s="2"/>
      <c r="F102" s="2"/>
      <c r="G102" s="2"/>
      <c r="H102" s="2"/>
      <c r="I102" s="2"/>
    </row>
    <row r="103" spans="1:9" s="3" customFormat="1" x14ac:dyDescent="0.3">
      <c r="A103" s="12"/>
      <c r="B103" s="16"/>
      <c r="C103" s="16"/>
      <c r="D103" s="2"/>
      <c r="E103" s="2"/>
      <c r="F103" s="2"/>
      <c r="G103" s="2"/>
      <c r="H103" s="2"/>
      <c r="I103" s="2"/>
    </row>
    <row r="104" spans="1:9" s="3" customFormat="1" x14ac:dyDescent="0.3">
      <c r="A104" s="12"/>
      <c r="B104" s="16"/>
      <c r="C104" s="16"/>
      <c r="D104" s="2"/>
      <c r="E104" s="2"/>
      <c r="F104" s="2"/>
      <c r="G104" s="2"/>
      <c r="H104" s="2"/>
      <c r="I104" s="2"/>
    </row>
    <row r="105" spans="1:9" s="3" customFormat="1" x14ac:dyDescent="0.3">
      <c r="A105" s="12"/>
      <c r="B105" s="16"/>
      <c r="C105" s="16"/>
      <c r="D105" s="2"/>
      <c r="E105" s="2"/>
      <c r="F105" s="2"/>
      <c r="G105" s="2"/>
      <c r="H105" s="2"/>
      <c r="I105" s="2"/>
    </row>
    <row r="106" spans="1:9" s="3" customFormat="1" x14ac:dyDescent="0.3">
      <c r="A106" s="12"/>
      <c r="B106" s="16"/>
      <c r="C106" s="16"/>
      <c r="D106" s="2"/>
      <c r="E106" s="2"/>
      <c r="F106" s="2"/>
      <c r="G106" s="2"/>
      <c r="H106" s="2"/>
      <c r="I106" s="2"/>
    </row>
    <row r="107" spans="1:9" s="3" customFormat="1" x14ac:dyDescent="0.3">
      <c r="A107" s="12"/>
      <c r="B107" s="16"/>
      <c r="C107" s="16"/>
      <c r="D107" s="2"/>
      <c r="E107" s="2"/>
      <c r="F107" s="2"/>
      <c r="G107" s="2"/>
      <c r="H107" s="2"/>
      <c r="I107" s="2"/>
    </row>
    <row r="108" spans="1:9" s="3" customFormat="1" x14ac:dyDescent="0.3">
      <c r="A108" s="12"/>
      <c r="B108" s="16"/>
      <c r="C108" s="16"/>
      <c r="D108" s="2"/>
      <c r="E108" s="2"/>
      <c r="F108" s="2"/>
      <c r="G108" s="2"/>
      <c r="H108" s="2"/>
      <c r="I108" s="2"/>
    </row>
    <row r="109" spans="1:9" s="3" customFormat="1" x14ac:dyDescent="0.3">
      <c r="A109" s="12"/>
      <c r="B109" s="16"/>
      <c r="C109" s="16"/>
      <c r="D109" s="2"/>
      <c r="E109" s="2"/>
      <c r="F109" s="2"/>
      <c r="G109" s="2"/>
      <c r="H109" s="2"/>
      <c r="I109" s="2"/>
    </row>
    <row r="110" spans="1:9" s="3" customFormat="1" x14ac:dyDescent="0.3">
      <c r="A110" s="12"/>
      <c r="B110" s="16"/>
      <c r="C110" s="16"/>
      <c r="D110" s="2"/>
      <c r="E110" s="2"/>
      <c r="F110" s="2"/>
      <c r="G110" s="2"/>
      <c r="H110" s="2"/>
      <c r="I110" s="2"/>
    </row>
    <row r="111" spans="1:9" s="3" customFormat="1" x14ac:dyDescent="0.3">
      <c r="A111" s="12"/>
      <c r="B111" s="16"/>
      <c r="C111" s="16"/>
      <c r="D111" s="2"/>
      <c r="E111" s="2"/>
      <c r="F111" s="2"/>
      <c r="G111" s="2"/>
      <c r="H111" s="2"/>
      <c r="I111" s="2"/>
    </row>
    <row r="112" spans="1:9" s="3" customFormat="1" x14ac:dyDescent="0.3">
      <c r="A112" s="12"/>
      <c r="B112" s="16"/>
      <c r="C112" s="16"/>
      <c r="D112" s="2"/>
      <c r="E112" s="2"/>
      <c r="F112" s="2"/>
      <c r="G112" s="2"/>
      <c r="H112" s="2"/>
      <c r="I112" s="2"/>
    </row>
    <row r="113" spans="1:9" s="3" customFormat="1" x14ac:dyDescent="0.3">
      <c r="A113" s="12"/>
      <c r="B113" s="16"/>
      <c r="C113" s="16"/>
      <c r="D113" s="2"/>
      <c r="E113" s="2"/>
      <c r="F113" s="2"/>
      <c r="G113" s="2"/>
      <c r="H113" s="2"/>
      <c r="I113" s="2"/>
    </row>
    <row r="114" spans="1:9" s="3" customFormat="1" x14ac:dyDescent="0.3">
      <c r="A114" s="12"/>
      <c r="B114" s="16"/>
      <c r="C114" s="16"/>
      <c r="D114" s="2"/>
      <c r="E114" s="2"/>
      <c r="F114" s="2"/>
      <c r="G114" s="2"/>
      <c r="H114" s="2"/>
      <c r="I114" s="2"/>
    </row>
    <row r="115" spans="1:9" s="3" customFormat="1" x14ac:dyDescent="0.3">
      <c r="A115" s="12"/>
      <c r="B115" s="16"/>
      <c r="C115" s="16"/>
      <c r="D115" s="2"/>
      <c r="E115" s="2"/>
      <c r="F115" s="2"/>
      <c r="G115" s="2"/>
      <c r="H115" s="2"/>
      <c r="I115" s="2"/>
    </row>
    <row r="116" spans="1:9" s="3" customFormat="1" x14ac:dyDescent="0.3">
      <c r="A116" s="12"/>
      <c r="B116" s="16"/>
      <c r="C116" s="16"/>
      <c r="D116" s="2"/>
      <c r="E116" s="2"/>
      <c r="F116" s="2"/>
      <c r="G116" s="2"/>
      <c r="H116" s="2"/>
      <c r="I116" s="2"/>
    </row>
    <row r="117" spans="1:9" s="3" customFormat="1" x14ac:dyDescent="0.3">
      <c r="A117" s="12"/>
      <c r="B117" s="16"/>
      <c r="C117" s="16"/>
      <c r="D117" s="2"/>
      <c r="E117" s="2"/>
      <c r="F117" s="2"/>
      <c r="G117" s="2"/>
      <c r="H117" s="2"/>
      <c r="I117" s="2"/>
    </row>
    <row r="118" spans="1:9" s="3" customFormat="1" x14ac:dyDescent="0.3">
      <c r="A118" s="12"/>
      <c r="B118" s="16"/>
      <c r="C118" s="16"/>
      <c r="D118" s="2"/>
      <c r="E118" s="2"/>
      <c r="F118" s="2"/>
      <c r="G118" s="2"/>
      <c r="H118" s="2"/>
      <c r="I118" s="2"/>
    </row>
    <row r="119" spans="1:9" s="3" customFormat="1" x14ac:dyDescent="0.3">
      <c r="A119" s="12"/>
      <c r="B119" s="16"/>
      <c r="C119" s="16"/>
      <c r="D119" s="2"/>
      <c r="E119" s="2"/>
      <c r="F119" s="2"/>
      <c r="G119" s="2"/>
      <c r="H119" s="2"/>
      <c r="I119" s="2"/>
    </row>
    <row r="120" spans="1:9" s="3" customFormat="1" x14ac:dyDescent="0.3">
      <c r="A120" s="12"/>
      <c r="B120" s="16"/>
      <c r="C120" s="16"/>
      <c r="D120" s="2"/>
      <c r="E120" s="2"/>
      <c r="F120" s="2"/>
      <c r="G120" s="2"/>
      <c r="H120" s="2"/>
      <c r="I120" s="2"/>
    </row>
    <row r="121" spans="1:9" s="3" customFormat="1" x14ac:dyDescent="0.3">
      <c r="A121" s="12"/>
      <c r="B121" s="16"/>
      <c r="C121" s="16"/>
      <c r="D121" s="2"/>
      <c r="E121" s="2"/>
      <c r="F121" s="2"/>
      <c r="G121" s="2"/>
      <c r="H121" s="2"/>
      <c r="I121" s="2"/>
    </row>
    <row r="122" spans="1:9" s="3" customFormat="1" x14ac:dyDescent="0.3">
      <c r="A122" s="12"/>
      <c r="B122" s="16"/>
      <c r="C122" s="16"/>
    </row>
    <row r="123" spans="1:9" s="3" customFormat="1" x14ac:dyDescent="0.3">
      <c r="A123" s="12"/>
      <c r="B123" s="16"/>
      <c r="C123" s="16"/>
    </row>
    <row r="124" spans="1:9" s="3" customFormat="1" x14ac:dyDescent="0.3">
      <c r="A124" s="12"/>
      <c r="B124" s="16"/>
      <c r="C124" s="16"/>
    </row>
    <row r="125" spans="1:9" s="3" customFormat="1" x14ac:dyDescent="0.3">
      <c r="A125" s="12"/>
      <c r="B125" s="16"/>
      <c r="C125" s="16"/>
    </row>
    <row r="126" spans="1:9" s="3" customFormat="1" x14ac:dyDescent="0.3">
      <c r="A126" s="12"/>
      <c r="B126" s="16"/>
      <c r="C126" s="16"/>
    </row>
    <row r="127" spans="1:9" s="3" customFormat="1" x14ac:dyDescent="0.3">
      <c r="A127" s="12"/>
      <c r="B127" s="16"/>
      <c r="C127" s="16"/>
    </row>
    <row r="128" spans="1:9" s="3" customFormat="1" x14ac:dyDescent="0.3">
      <c r="A128" s="12"/>
      <c r="B128" s="16"/>
      <c r="C128" s="16"/>
    </row>
    <row r="129" spans="1:9" s="3" customFormat="1" x14ac:dyDescent="0.3">
      <c r="A129" s="12"/>
      <c r="B129" s="16"/>
      <c r="C129" s="16"/>
    </row>
    <row r="130" spans="1:9" s="3" customFormat="1" x14ac:dyDescent="0.3">
      <c r="A130" s="12"/>
      <c r="B130" s="16"/>
      <c r="C130" s="16"/>
    </row>
    <row r="131" spans="1:9" s="3" customFormat="1" x14ac:dyDescent="0.3">
      <c r="A131" s="12"/>
      <c r="B131" s="16"/>
      <c r="C131" s="16"/>
    </row>
    <row r="132" spans="1:9" s="3" customFormat="1" x14ac:dyDescent="0.3">
      <c r="A132" s="12"/>
      <c r="B132" s="16"/>
      <c r="C132" s="16"/>
      <c r="D132" s="2"/>
      <c r="E132" s="2"/>
      <c r="F132" s="2"/>
      <c r="G132" s="2"/>
      <c r="H132" s="2"/>
      <c r="I132" s="2"/>
    </row>
    <row r="133" spans="1:9" s="3" customFormat="1" x14ac:dyDescent="0.3">
      <c r="A133" s="12"/>
      <c r="B133" s="16"/>
      <c r="C133" s="16"/>
      <c r="D133" s="2"/>
      <c r="E133" s="2"/>
      <c r="F133" s="2"/>
      <c r="G133" s="2"/>
      <c r="H133" s="2"/>
      <c r="I133" s="2"/>
    </row>
    <row r="134" spans="1:9" s="3" customFormat="1" x14ac:dyDescent="0.3">
      <c r="A134" s="12"/>
      <c r="B134" s="16"/>
      <c r="C134" s="16"/>
      <c r="D134" s="2"/>
      <c r="E134" s="2"/>
      <c r="F134" s="2"/>
      <c r="G134" s="2"/>
      <c r="H134" s="2"/>
      <c r="I134" s="2"/>
    </row>
    <row r="135" spans="1:9" s="3" customFormat="1" x14ac:dyDescent="0.3">
      <c r="A135" s="12"/>
      <c r="B135" s="16"/>
      <c r="C135" s="16"/>
      <c r="D135" s="2"/>
      <c r="E135" s="2"/>
      <c r="F135" s="2"/>
      <c r="G135" s="2"/>
      <c r="H135" s="2"/>
      <c r="I135" s="2"/>
    </row>
    <row r="136" spans="1:9" s="3" customFormat="1" x14ac:dyDescent="0.3">
      <c r="A136" s="12"/>
      <c r="B136" s="16"/>
      <c r="C136" s="16"/>
      <c r="D136" s="2"/>
      <c r="E136" s="2"/>
      <c r="F136" s="2"/>
      <c r="G136" s="2"/>
      <c r="H136" s="2"/>
      <c r="I136" s="2"/>
    </row>
    <row r="137" spans="1:9" s="3" customFormat="1" x14ac:dyDescent="0.3">
      <c r="A137" s="12"/>
      <c r="B137" s="16"/>
      <c r="C137" s="16"/>
      <c r="D137" s="2"/>
      <c r="E137" s="2"/>
      <c r="F137" s="2"/>
      <c r="G137" s="2"/>
      <c r="H137" s="2"/>
      <c r="I137" s="2"/>
    </row>
    <row r="138" spans="1:9" s="3" customFormat="1" x14ac:dyDescent="0.3">
      <c r="A138" s="12"/>
      <c r="B138" s="16"/>
      <c r="C138" s="16"/>
      <c r="D138" s="2"/>
      <c r="E138" s="2"/>
      <c r="F138" s="2"/>
      <c r="G138" s="2"/>
      <c r="H138" s="2"/>
      <c r="I138" s="2"/>
    </row>
    <row r="139" spans="1:9" s="3" customFormat="1" x14ac:dyDescent="0.3">
      <c r="A139" s="12"/>
      <c r="B139" s="16"/>
      <c r="C139" s="16"/>
      <c r="D139" s="2"/>
      <c r="E139" s="2"/>
      <c r="F139" s="2"/>
      <c r="G139" s="2"/>
      <c r="H139" s="2"/>
      <c r="I139" s="2"/>
    </row>
    <row r="140" spans="1:9" s="3" customFormat="1" x14ac:dyDescent="0.3">
      <c r="A140" s="12"/>
      <c r="B140" s="16"/>
      <c r="C140" s="16"/>
      <c r="D140" s="2"/>
      <c r="E140" s="2"/>
      <c r="F140" s="2"/>
      <c r="G140" s="2"/>
      <c r="H140" s="2"/>
      <c r="I140" s="2"/>
    </row>
    <row r="141" spans="1:9" s="3" customFormat="1" x14ac:dyDescent="0.3">
      <c r="A141" s="12"/>
      <c r="B141" s="16"/>
      <c r="C141" s="16"/>
      <c r="D141" s="2"/>
      <c r="E141" s="2"/>
      <c r="F141" s="2"/>
      <c r="G141" s="2"/>
      <c r="H141" s="2"/>
      <c r="I141" s="2"/>
    </row>
    <row r="142" spans="1:9" s="3" customFormat="1" x14ac:dyDescent="0.3">
      <c r="A142" s="12"/>
      <c r="B142" s="16"/>
      <c r="C142" s="16"/>
      <c r="D142" s="2"/>
      <c r="E142" s="2"/>
      <c r="F142" s="2"/>
      <c r="G142" s="2"/>
      <c r="H142" s="2"/>
      <c r="I142" s="2"/>
    </row>
    <row r="143" spans="1:9" s="3" customFormat="1" x14ac:dyDescent="0.3">
      <c r="A143" s="12"/>
      <c r="B143" s="16"/>
      <c r="C143" s="16"/>
      <c r="D143" s="2"/>
      <c r="E143" s="2"/>
      <c r="F143" s="2"/>
      <c r="G143" s="2"/>
      <c r="H143" s="2"/>
      <c r="I143" s="2"/>
    </row>
    <row r="144" spans="1:9" s="3" customFormat="1" x14ac:dyDescent="0.3">
      <c r="A144" s="12"/>
      <c r="B144" s="16"/>
      <c r="C144" s="16"/>
      <c r="D144" s="2"/>
      <c r="E144" s="2"/>
      <c r="F144" s="2"/>
      <c r="G144" s="2"/>
      <c r="H144" s="2"/>
      <c r="I144" s="2"/>
    </row>
    <row r="145" spans="1:9" s="3" customFormat="1" x14ac:dyDescent="0.3">
      <c r="A145" s="12"/>
      <c r="B145" s="16"/>
      <c r="C145" s="16"/>
    </row>
    <row r="146" spans="1:9" s="3" customFormat="1" x14ac:dyDescent="0.3">
      <c r="A146" s="12"/>
      <c r="B146" s="16"/>
      <c r="C146" s="16"/>
      <c r="D146" s="2"/>
      <c r="E146" s="2"/>
      <c r="F146" s="2"/>
      <c r="G146" s="2"/>
      <c r="H146" s="2"/>
      <c r="I146" s="2"/>
    </row>
    <row r="147" spans="1:9" s="3" customFormat="1" x14ac:dyDescent="0.3">
      <c r="A147" s="12"/>
      <c r="B147" s="16"/>
      <c r="C147" s="16"/>
      <c r="D147" s="2"/>
      <c r="E147" s="2"/>
      <c r="F147" s="2"/>
      <c r="G147" s="2"/>
      <c r="H147" s="2"/>
      <c r="I147" s="2"/>
    </row>
    <row r="148" spans="1:9" s="3" customFormat="1" x14ac:dyDescent="0.3">
      <c r="A148" s="12"/>
      <c r="B148" s="16"/>
      <c r="C148" s="16"/>
      <c r="D148" s="2"/>
      <c r="E148" s="2"/>
      <c r="F148" s="2"/>
      <c r="G148" s="2"/>
      <c r="H148" s="2"/>
      <c r="I148" s="2"/>
    </row>
    <row r="149" spans="1:9" s="3" customFormat="1" x14ac:dyDescent="0.3">
      <c r="A149" s="12"/>
      <c r="B149" s="16"/>
      <c r="C149" s="16"/>
      <c r="D149" s="2"/>
      <c r="E149" s="2"/>
      <c r="F149" s="2"/>
      <c r="G149" s="2"/>
      <c r="H149" s="2"/>
      <c r="I149" s="2"/>
    </row>
    <row r="150" spans="1:9" s="3" customFormat="1" x14ac:dyDescent="0.3">
      <c r="A150" s="12"/>
      <c r="B150" s="16"/>
      <c r="C150" s="16"/>
      <c r="D150" s="2"/>
      <c r="E150" s="2"/>
      <c r="F150" s="2"/>
      <c r="G150" s="2"/>
      <c r="H150" s="2"/>
      <c r="I150" s="2"/>
    </row>
    <row r="151" spans="1:9" s="3" customFormat="1" x14ac:dyDescent="0.3">
      <c r="A151" s="12"/>
      <c r="B151" s="16"/>
      <c r="C151" s="16"/>
      <c r="D151" s="2"/>
      <c r="E151" s="2"/>
      <c r="F151" s="2"/>
      <c r="G151" s="2"/>
      <c r="H151" s="2"/>
      <c r="I151" s="2"/>
    </row>
    <row r="152" spans="1:9" s="3" customFormat="1" x14ac:dyDescent="0.3">
      <c r="A152" s="12"/>
      <c r="B152" s="16"/>
      <c r="C152" s="16"/>
      <c r="D152" s="2"/>
      <c r="E152" s="2"/>
      <c r="F152" s="2"/>
      <c r="G152" s="2"/>
      <c r="H152" s="2"/>
      <c r="I152" s="2"/>
    </row>
    <row r="153" spans="1:9" s="3" customFormat="1" x14ac:dyDescent="0.3">
      <c r="A153" s="12"/>
      <c r="B153" s="16"/>
      <c r="C153" s="16"/>
      <c r="D153" s="2"/>
      <c r="E153" s="2"/>
      <c r="F153" s="2"/>
      <c r="G153" s="2"/>
      <c r="H153" s="2"/>
      <c r="I153" s="2"/>
    </row>
    <row r="154" spans="1:9" s="3" customFormat="1" x14ac:dyDescent="0.3">
      <c r="A154" s="12"/>
      <c r="B154" s="16"/>
      <c r="C154" s="16"/>
      <c r="D154" s="2"/>
      <c r="E154" s="2"/>
      <c r="F154" s="2"/>
      <c r="G154" s="2"/>
      <c r="H154" s="2"/>
      <c r="I154" s="2"/>
    </row>
    <row r="155" spans="1:9" s="3" customFormat="1" x14ac:dyDescent="0.3">
      <c r="A155" s="12"/>
      <c r="B155" s="16"/>
      <c r="C155" s="16"/>
      <c r="D155" s="2"/>
      <c r="E155" s="2"/>
      <c r="F155" s="2"/>
      <c r="G155" s="2"/>
      <c r="H155" s="2"/>
      <c r="I155" s="2"/>
    </row>
    <row r="156" spans="1:9" s="3" customFormat="1" x14ac:dyDescent="0.3">
      <c r="A156" s="12"/>
      <c r="B156" s="16"/>
      <c r="C156" s="16"/>
      <c r="D156" s="2"/>
      <c r="E156" s="2"/>
      <c r="F156" s="2"/>
      <c r="G156" s="2"/>
      <c r="H156" s="2"/>
      <c r="I156" s="2"/>
    </row>
    <row r="157" spans="1:9" s="3" customFormat="1" x14ac:dyDescent="0.3">
      <c r="A157" s="12"/>
      <c r="B157" s="16"/>
      <c r="C157" s="16"/>
      <c r="D157" s="2"/>
      <c r="E157" s="2"/>
      <c r="F157" s="2"/>
      <c r="G157" s="2"/>
      <c r="H157" s="2"/>
      <c r="I157" s="2"/>
    </row>
    <row r="158" spans="1:9" s="3" customFormat="1" x14ac:dyDescent="0.3">
      <c r="A158" s="12"/>
      <c r="B158" s="16"/>
      <c r="C158" s="16"/>
      <c r="D158" s="2"/>
      <c r="E158" s="2"/>
      <c r="F158" s="2"/>
      <c r="G158" s="2"/>
      <c r="H158" s="2"/>
      <c r="I158" s="2"/>
    </row>
    <row r="159" spans="1:9" s="3" customFormat="1" x14ac:dyDescent="0.3">
      <c r="A159" s="12"/>
      <c r="B159" s="16"/>
      <c r="C159" s="16"/>
      <c r="D159" s="2"/>
      <c r="E159" s="2"/>
      <c r="F159" s="2"/>
      <c r="G159" s="2"/>
      <c r="H159" s="2"/>
      <c r="I159" s="2"/>
    </row>
    <row r="160" spans="1:9" s="3" customFormat="1" x14ac:dyDescent="0.3">
      <c r="A160" s="12"/>
      <c r="B160" s="16"/>
      <c r="C160" s="16"/>
      <c r="D160" s="2"/>
      <c r="E160" s="2"/>
      <c r="F160" s="2"/>
      <c r="G160" s="2"/>
      <c r="H160" s="2"/>
      <c r="I160" s="2"/>
    </row>
    <row r="161" spans="1:9" s="3" customFormat="1" x14ac:dyDescent="0.3">
      <c r="A161" s="12"/>
      <c r="B161" s="16"/>
      <c r="C161" s="16"/>
      <c r="D161" s="2"/>
      <c r="E161" s="2"/>
      <c r="F161" s="2"/>
      <c r="G161" s="2"/>
      <c r="H161" s="2"/>
      <c r="I161" s="2"/>
    </row>
    <row r="162" spans="1:9" s="3" customFormat="1" x14ac:dyDescent="0.3">
      <c r="A162" s="12"/>
      <c r="B162" s="16"/>
      <c r="C162" s="16"/>
      <c r="D162" s="2"/>
      <c r="E162" s="2"/>
      <c r="F162" s="2"/>
      <c r="G162" s="2"/>
      <c r="H162" s="2"/>
      <c r="I162" s="2"/>
    </row>
    <row r="163" spans="1:9" s="3" customFormat="1" x14ac:dyDescent="0.3">
      <c r="A163" s="12"/>
      <c r="B163" s="16"/>
      <c r="C163" s="16"/>
      <c r="D163" s="2"/>
      <c r="E163" s="2"/>
      <c r="F163" s="2"/>
      <c r="G163" s="2"/>
      <c r="H163" s="2"/>
      <c r="I163" s="2"/>
    </row>
    <row r="164" spans="1:9" s="3" customFormat="1" x14ac:dyDescent="0.3">
      <c r="A164" s="12"/>
      <c r="B164" s="16"/>
      <c r="C164" s="16"/>
      <c r="D164" s="2"/>
      <c r="E164" s="2"/>
      <c r="F164" s="2"/>
      <c r="G164" s="2"/>
      <c r="H164" s="2"/>
      <c r="I164" s="2"/>
    </row>
    <row r="165" spans="1:9" s="3" customFormat="1" x14ac:dyDescent="0.3">
      <c r="A165" s="12"/>
      <c r="B165" s="16"/>
      <c r="C165" s="16"/>
      <c r="D165" s="2"/>
      <c r="E165" s="2"/>
      <c r="F165" s="2"/>
      <c r="G165" s="2"/>
      <c r="H165" s="2"/>
      <c r="I165" s="2"/>
    </row>
    <row r="166" spans="1:9" s="3" customFormat="1" x14ac:dyDescent="0.3">
      <c r="A166" s="12"/>
      <c r="B166" s="16"/>
      <c r="C166" s="16"/>
      <c r="D166" s="2"/>
      <c r="E166" s="2"/>
      <c r="F166" s="2"/>
      <c r="G166" s="2"/>
      <c r="H166" s="2"/>
      <c r="I166" s="2"/>
    </row>
    <row r="167" spans="1:9" s="3" customFormat="1" x14ac:dyDescent="0.3">
      <c r="A167" s="12"/>
      <c r="B167" s="16"/>
      <c r="C167" s="16"/>
      <c r="D167" s="2"/>
      <c r="E167" s="2"/>
      <c r="F167" s="2"/>
      <c r="G167" s="2"/>
      <c r="H167" s="2"/>
      <c r="I167" s="2"/>
    </row>
    <row r="168" spans="1:9" s="3" customFormat="1" x14ac:dyDescent="0.3">
      <c r="A168" s="12"/>
      <c r="B168" s="16"/>
      <c r="C168" s="16"/>
      <c r="D168" s="2"/>
      <c r="E168" s="2"/>
      <c r="F168" s="2"/>
      <c r="G168" s="2"/>
      <c r="H168" s="2"/>
      <c r="I168" s="2"/>
    </row>
    <row r="169" spans="1:9" s="3" customFormat="1" x14ac:dyDescent="0.3">
      <c r="A169" s="12"/>
      <c r="B169" s="16"/>
      <c r="C169" s="16"/>
      <c r="D169" s="2"/>
      <c r="E169" s="2"/>
      <c r="F169" s="2"/>
      <c r="G169" s="2"/>
      <c r="H169" s="2"/>
      <c r="I169" s="2"/>
    </row>
    <row r="170" spans="1:9" s="3" customFormat="1" x14ac:dyDescent="0.3">
      <c r="A170" s="12"/>
      <c r="B170" s="16"/>
      <c r="C170" s="16"/>
      <c r="D170" s="2"/>
      <c r="E170" s="2"/>
      <c r="F170" s="2"/>
      <c r="G170" s="2"/>
      <c r="H170" s="2"/>
      <c r="I170" s="2"/>
    </row>
    <row r="171" spans="1:9" s="3" customFormat="1" x14ac:dyDescent="0.3">
      <c r="A171" s="12"/>
      <c r="B171" s="16"/>
      <c r="C171" s="16"/>
      <c r="D171" s="2"/>
      <c r="E171" s="2"/>
      <c r="F171" s="2"/>
      <c r="G171" s="2"/>
      <c r="H171" s="2"/>
      <c r="I171" s="2"/>
    </row>
    <row r="172" spans="1:9" s="3" customFormat="1" x14ac:dyDescent="0.3">
      <c r="A172" s="12"/>
      <c r="B172" s="16"/>
      <c r="C172" s="16"/>
      <c r="D172" s="2"/>
      <c r="E172" s="2"/>
      <c r="F172" s="2"/>
      <c r="G172" s="2"/>
      <c r="H172" s="2"/>
      <c r="I172" s="2"/>
    </row>
    <row r="173" spans="1:9" s="3" customFormat="1" x14ac:dyDescent="0.3">
      <c r="A173" s="12"/>
      <c r="B173" s="16"/>
      <c r="C173" s="16"/>
      <c r="D173" s="2"/>
      <c r="E173" s="2"/>
      <c r="F173" s="2"/>
      <c r="G173" s="2"/>
      <c r="H173" s="2"/>
      <c r="I173" s="2"/>
    </row>
    <row r="174" spans="1:9" s="3" customFormat="1" x14ac:dyDescent="0.3">
      <c r="A174" s="12"/>
      <c r="B174" s="16"/>
      <c r="C174" s="16"/>
      <c r="D174" s="2"/>
      <c r="E174" s="2"/>
      <c r="F174" s="2"/>
      <c r="G174" s="2"/>
      <c r="H174" s="2"/>
      <c r="I174" s="2"/>
    </row>
    <row r="175" spans="1:9" s="3" customFormat="1" x14ac:dyDescent="0.3">
      <c r="A175" s="12"/>
      <c r="B175" s="16"/>
      <c r="C175" s="16"/>
      <c r="D175" s="2"/>
      <c r="E175" s="2"/>
      <c r="F175" s="2"/>
      <c r="G175" s="2"/>
      <c r="H175" s="2"/>
      <c r="I175" s="2"/>
    </row>
    <row r="176" spans="1:9" s="3" customFormat="1" x14ac:dyDescent="0.3">
      <c r="A176" s="12"/>
      <c r="B176" s="16"/>
      <c r="C176" s="16"/>
      <c r="D176" s="2"/>
      <c r="E176" s="2"/>
      <c r="F176" s="2"/>
      <c r="G176" s="2"/>
      <c r="H176" s="2"/>
      <c r="I176" s="2"/>
    </row>
    <row r="177" spans="1:9" s="3" customFormat="1" x14ac:dyDescent="0.3">
      <c r="A177" s="12"/>
      <c r="B177" s="16"/>
      <c r="C177" s="16"/>
      <c r="D177" s="2"/>
      <c r="E177" s="2"/>
      <c r="F177" s="2"/>
      <c r="G177" s="2"/>
      <c r="H177" s="2"/>
      <c r="I177" s="2"/>
    </row>
    <row r="178" spans="1:9" s="3" customFormat="1" x14ac:dyDescent="0.3">
      <c r="A178" s="12"/>
      <c r="B178" s="16"/>
      <c r="C178" s="16"/>
      <c r="D178" s="2"/>
      <c r="E178" s="2"/>
      <c r="F178" s="2"/>
      <c r="G178" s="2"/>
      <c r="H178" s="2"/>
      <c r="I178" s="2"/>
    </row>
    <row r="179" spans="1:9" s="3" customFormat="1" x14ac:dyDescent="0.3">
      <c r="A179" s="12"/>
      <c r="B179" s="16"/>
      <c r="C179" s="16"/>
      <c r="D179" s="2"/>
      <c r="E179" s="2"/>
      <c r="F179" s="2"/>
      <c r="G179" s="2"/>
      <c r="H179" s="2"/>
      <c r="I179" s="2"/>
    </row>
    <row r="180" spans="1:9" s="3" customFormat="1" x14ac:dyDescent="0.3">
      <c r="A180" s="12"/>
      <c r="B180" s="16"/>
      <c r="C180" s="16"/>
      <c r="D180" s="2"/>
      <c r="E180" s="2"/>
      <c r="F180" s="2"/>
      <c r="G180" s="2"/>
      <c r="H180" s="2"/>
      <c r="I180" s="2"/>
    </row>
    <row r="181" spans="1:9" s="3" customFormat="1" x14ac:dyDescent="0.3">
      <c r="A181" s="12"/>
      <c r="B181" s="16"/>
      <c r="C181" s="16"/>
      <c r="D181" s="2"/>
      <c r="E181" s="2"/>
      <c r="F181" s="2"/>
      <c r="G181" s="2"/>
      <c r="H181" s="2"/>
      <c r="I181" s="2"/>
    </row>
    <row r="182" spans="1:9" s="3" customFormat="1" x14ac:dyDescent="0.3">
      <c r="A182" s="12"/>
      <c r="B182" s="16"/>
      <c r="C182" s="16"/>
      <c r="D182" s="2"/>
      <c r="E182" s="2"/>
      <c r="F182" s="2"/>
      <c r="G182" s="2"/>
      <c r="H182" s="2"/>
      <c r="I182" s="2"/>
    </row>
    <row r="183" spans="1:9" s="3" customFormat="1" x14ac:dyDescent="0.3">
      <c r="A183" s="12"/>
      <c r="B183" s="16"/>
      <c r="C183" s="16"/>
      <c r="D183" s="2"/>
      <c r="E183" s="2"/>
      <c r="F183" s="2"/>
      <c r="G183" s="2"/>
      <c r="H183" s="2"/>
      <c r="I183" s="2"/>
    </row>
    <row r="184" spans="1:9" s="3" customFormat="1" x14ac:dyDescent="0.3">
      <c r="A184" s="12"/>
      <c r="B184" s="16"/>
      <c r="C184" s="16"/>
      <c r="D184" s="2"/>
      <c r="E184" s="2"/>
      <c r="F184" s="2"/>
      <c r="G184" s="2"/>
      <c r="H184" s="2"/>
      <c r="I184" s="2"/>
    </row>
    <row r="185" spans="1:9" s="3" customFormat="1" x14ac:dyDescent="0.3">
      <c r="A185" s="12"/>
      <c r="B185" s="16"/>
      <c r="C185" s="16"/>
      <c r="D185" s="2"/>
      <c r="E185" s="2"/>
      <c r="F185" s="2"/>
      <c r="G185" s="2"/>
      <c r="H185" s="2"/>
      <c r="I185" s="2"/>
    </row>
    <row r="186" spans="1:9" s="3" customFormat="1" x14ac:dyDescent="0.3">
      <c r="A186" s="12"/>
      <c r="B186" s="16"/>
      <c r="C186" s="16"/>
      <c r="D186" s="2"/>
      <c r="E186" s="2"/>
      <c r="F186" s="2"/>
      <c r="G186" s="2"/>
      <c r="H186" s="2"/>
      <c r="I186" s="2"/>
    </row>
    <row r="187" spans="1:9" s="3" customFormat="1" x14ac:dyDescent="0.3">
      <c r="A187" s="12"/>
      <c r="B187" s="16"/>
      <c r="C187" s="16"/>
      <c r="D187" s="2"/>
      <c r="E187" s="2"/>
      <c r="F187" s="2"/>
      <c r="G187" s="2"/>
      <c r="H187" s="2"/>
      <c r="I187" s="2"/>
    </row>
    <row r="188" spans="1:9" s="3" customFormat="1" x14ac:dyDescent="0.3">
      <c r="A188" s="12"/>
      <c r="B188" s="16"/>
      <c r="C188" s="16"/>
      <c r="D188" s="2"/>
      <c r="E188" s="2"/>
      <c r="F188" s="2"/>
      <c r="G188" s="2"/>
      <c r="H188" s="2"/>
      <c r="I188" s="2"/>
    </row>
    <row r="189" spans="1:9" s="3" customFormat="1" x14ac:dyDescent="0.3">
      <c r="A189" s="12"/>
      <c r="B189" s="16"/>
      <c r="C189" s="16"/>
      <c r="D189" s="2"/>
      <c r="E189" s="2"/>
      <c r="F189" s="2"/>
      <c r="G189" s="2"/>
      <c r="H189" s="2"/>
      <c r="I189" s="2"/>
    </row>
    <row r="190" spans="1:9" s="3" customFormat="1" x14ac:dyDescent="0.3">
      <c r="A190" s="12"/>
      <c r="B190" s="16"/>
      <c r="C190" s="16"/>
      <c r="D190" s="2"/>
      <c r="E190" s="2"/>
      <c r="F190" s="2"/>
      <c r="G190" s="2"/>
      <c r="H190" s="2"/>
      <c r="I190" s="2"/>
    </row>
    <row r="191" spans="1:9" s="3" customFormat="1" x14ac:dyDescent="0.3">
      <c r="A191" s="12"/>
      <c r="B191" s="16"/>
      <c r="C191" s="16"/>
      <c r="D191" s="2"/>
      <c r="E191" s="2"/>
      <c r="F191" s="2"/>
      <c r="G191" s="2"/>
      <c r="H191" s="2"/>
      <c r="I191" s="2"/>
    </row>
    <row r="192" spans="1:9" s="3" customFormat="1" x14ac:dyDescent="0.3">
      <c r="A192" s="12"/>
      <c r="B192" s="16"/>
      <c r="C192" s="16"/>
      <c r="D192" s="2"/>
      <c r="E192" s="2"/>
      <c r="F192" s="2"/>
      <c r="G192" s="2"/>
      <c r="H192" s="2"/>
      <c r="I192" s="2"/>
    </row>
    <row r="193" spans="1:9" s="3" customFormat="1" x14ac:dyDescent="0.3">
      <c r="A193" s="12"/>
      <c r="B193" s="16"/>
      <c r="C193" s="16"/>
      <c r="D193" s="2"/>
      <c r="E193" s="2"/>
      <c r="F193" s="2"/>
      <c r="G193" s="2"/>
      <c r="H193" s="2"/>
      <c r="I193" s="2"/>
    </row>
    <row r="194" spans="1:9" s="3" customFormat="1" x14ac:dyDescent="0.3">
      <c r="A194" s="12"/>
      <c r="B194" s="16"/>
      <c r="C194" s="16"/>
      <c r="D194" s="2"/>
      <c r="E194" s="2"/>
      <c r="F194" s="2"/>
      <c r="G194" s="2"/>
      <c r="H194" s="2"/>
      <c r="I194" s="2"/>
    </row>
    <row r="195" spans="1:9" s="3" customFormat="1" x14ac:dyDescent="0.3">
      <c r="A195" s="12"/>
      <c r="B195" s="16"/>
      <c r="C195" s="16"/>
      <c r="D195" s="2"/>
      <c r="E195" s="2"/>
      <c r="F195" s="2"/>
      <c r="G195" s="2"/>
      <c r="H195" s="2"/>
      <c r="I195" s="2"/>
    </row>
    <row r="196" spans="1:9" s="3" customFormat="1" x14ac:dyDescent="0.3">
      <c r="A196" s="12"/>
      <c r="B196" s="16"/>
      <c r="C196" s="16"/>
      <c r="D196" s="2"/>
      <c r="E196" s="2"/>
      <c r="F196" s="2"/>
      <c r="G196" s="2"/>
      <c r="H196" s="2"/>
      <c r="I196" s="2"/>
    </row>
    <row r="197" spans="1:9" s="3" customFormat="1" x14ac:dyDescent="0.3">
      <c r="A197" s="12"/>
      <c r="B197" s="16"/>
      <c r="C197" s="16"/>
      <c r="D197" s="1"/>
      <c r="E197" s="1"/>
      <c r="F197" s="1"/>
      <c r="G197" s="1"/>
      <c r="H197" s="1"/>
      <c r="I197" s="1"/>
    </row>
    <row r="198" spans="1:9" s="3" customFormat="1" x14ac:dyDescent="0.3">
      <c r="A198" s="12"/>
      <c r="B198" s="16"/>
      <c r="C198" s="16"/>
      <c r="D198" s="1"/>
      <c r="E198" s="1"/>
      <c r="F198" s="1"/>
      <c r="G198" s="1"/>
      <c r="H198" s="1"/>
      <c r="I198" s="1"/>
    </row>
    <row r="199" spans="1:9" s="3" customFormat="1" x14ac:dyDescent="0.3">
      <c r="A199" s="12"/>
      <c r="B199" s="16"/>
      <c r="C199" s="16"/>
      <c r="D199" s="1"/>
      <c r="E199" s="1"/>
      <c r="F199" s="1"/>
      <c r="G199" s="1"/>
      <c r="H199" s="1"/>
      <c r="I199" s="1"/>
    </row>
    <row r="200" spans="1:9" s="3" customFormat="1" x14ac:dyDescent="0.3">
      <c r="A200" s="12"/>
      <c r="B200" s="16"/>
      <c r="C200" s="16"/>
      <c r="D200" s="1"/>
      <c r="E200" s="1"/>
      <c r="F200" s="1"/>
      <c r="G200" s="1"/>
      <c r="H200" s="1"/>
      <c r="I200" s="1"/>
    </row>
    <row r="201" spans="1:9" s="3" customFormat="1" x14ac:dyDescent="0.3">
      <c r="A201" s="12"/>
      <c r="B201" s="16"/>
      <c r="C201" s="16"/>
      <c r="D201" s="1"/>
      <c r="E201" s="1"/>
      <c r="F201" s="1"/>
      <c r="G201" s="1"/>
      <c r="H201" s="1"/>
      <c r="I201" s="1"/>
    </row>
    <row r="202" spans="1:9" s="3" customFormat="1" x14ac:dyDescent="0.3">
      <c r="A202" s="12"/>
      <c r="B202" s="16"/>
      <c r="C202" s="16"/>
      <c r="D202" s="1"/>
      <c r="E202" s="1"/>
      <c r="F202" s="1"/>
      <c r="G202" s="1"/>
      <c r="H202" s="1"/>
      <c r="I202" s="1"/>
    </row>
    <row r="203" spans="1:9" s="3" customFormat="1" x14ac:dyDescent="0.3">
      <c r="A203" s="12"/>
      <c r="B203" s="16"/>
      <c r="C203" s="16"/>
      <c r="D203" s="1"/>
      <c r="E203" s="1"/>
      <c r="F203" s="1"/>
      <c r="G203" s="1"/>
      <c r="H203" s="1"/>
      <c r="I203" s="1"/>
    </row>
    <row r="204" spans="1:9" s="3" customFormat="1" x14ac:dyDescent="0.3">
      <c r="A204" s="12"/>
      <c r="B204" s="16"/>
      <c r="C204" s="16"/>
      <c r="D204" s="1"/>
      <c r="E204" s="1"/>
      <c r="F204" s="1"/>
      <c r="G204" s="1"/>
      <c r="H204" s="1"/>
      <c r="I204" s="1"/>
    </row>
    <row r="205" spans="1:9" s="3" customFormat="1" x14ac:dyDescent="0.3">
      <c r="A205" s="12"/>
      <c r="B205" s="16"/>
      <c r="C205" s="16"/>
      <c r="D205" s="1"/>
      <c r="E205" s="1"/>
      <c r="F205" s="1"/>
      <c r="G205" s="1"/>
      <c r="H205" s="1"/>
      <c r="I205" s="1"/>
    </row>
    <row r="206" spans="1:9" s="3" customFormat="1" x14ac:dyDescent="0.3">
      <c r="A206" s="12"/>
      <c r="B206" s="16"/>
      <c r="C206" s="16"/>
      <c r="D206" s="1"/>
      <c r="E206" s="1"/>
      <c r="F206" s="1"/>
      <c r="G206" s="1"/>
      <c r="H206" s="1"/>
      <c r="I206" s="1"/>
    </row>
    <row r="207" spans="1:9" s="3" customFormat="1" x14ac:dyDescent="0.3">
      <c r="A207" s="12"/>
      <c r="B207" s="16"/>
      <c r="C207" s="16"/>
      <c r="D207" s="1"/>
      <c r="E207" s="1"/>
      <c r="F207" s="1"/>
      <c r="G207" s="1"/>
      <c r="H207" s="1"/>
      <c r="I207" s="1"/>
    </row>
    <row r="208" spans="1:9" s="3" customFormat="1" x14ac:dyDescent="0.3">
      <c r="A208" s="12"/>
      <c r="B208" s="16"/>
      <c r="C208" s="16"/>
      <c r="D208" s="1"/>
      <c r="E208" s="1"/>
      <c r="F208" s="1"/>
      <c r="G208" s="1"/>
      <c r="H208" s="1"/>
      <c r="I208" s="1"/>
    </row>
    <row r="209" spans="1:9" s="3" customFormat="1" x14ac:dyDescent="0.3">
      <c r="A209" s="12"/>
      <c r="B209" s="16"/>
      <c r="C209" s="16"/>
      <c r="D209" s="1"/>
      <c r="E209" s="1"/>
      <c r="F209" s="1"/>
      <c r="G209" s="1"/>
      <c r="H209" s="1"/>
      <c r="I209" s="1"/>
    </row>
    <row r="210" spans="1:9" s="3" customFormat="1" x14ac:dyDescent="0.3">
      <c r="A210" s="12"/>
      <c r="B210" s="16"/>
      <c r="C210" s="16"/>
      <c r="D210" s="1"/>
      <c r="E210" s="1"/>
      <c r="F210" s="1"/>
      <c r="G210" s="1"/>
      <c r="H210" s="1"/>
      <c r="I210" s="1"/>
    </row>
    <row r="211" spans="1:9" s="3" customFormat="1" x14ac:dyDescent="0.3">
      <c r="A211" s="12"/>
      <c r="B211" s="16"/>
      <c r="C211" s="16"/>
      <c r="D211" s="1"/>
      <c r="E211" s="1"/>
      <c r="F211" s="1"/>
      <c r="G211" s="1"/>
      <c r="H211" s="1"/>
      <c r="I211" s="1"/>
    </row>
    <row r="212" spans="1:9" s="3" customFormat="1" x14ac:dyDescent="0.3">
      <c r="A212" s="12"/>
      <c r="B212" s="16"/>
      <c r="C212" s="16"/>
      <c r="D212" s="1"/>
      <c r="E212" s="1"/>
      <c r="F212" s="1"/>
      <c r="G212" s="1"/>
      <c r="H212" s="1"/>
      <c r="I212" s="1"/>
    </row>
    <row r="213" spans="1:9" s="3" customFormat="1" x14ac:dyDescent="0.3">
      <c r="A213" s="12"/>
      <c r="B213" s="16"/>
      <c r="C213" s="16"/>
      <c r="D213" s="1"/>
      <c r="E213" s="1"/>
      <c r="F213" s="1"/>
      <c r="G213" s="1"/>
      <c r="H213" s="1"/>
      <c r="I213" s="1"/>
    </row>
    <row r="214" spans="1:9" s="3" customFormat="1" x14ac:dyDescent="0.3">
      <c r="A214" s="12"/>
      <c r="B214" s="16"/>
      <c r="C214" s="16"/>
      <c r="D214" s="1"/>
      <c r="E214" s="1"/>
      <c r="F214" s="1"/>
      <c r="G214" s="1"/>
      <c r="H214" s="1"/>
      <c r="I214" s="1"/>
    </row>
    <row r="215" spans="1:9" s="3" customFormat="1" x14ac:dyDescent="0.3">
      <c r="A215" s="12"/>
      <c r="B215" s="16"/>
      <c r="C215" s="16"/>
      <c r="D215" s="1"/>
      <c r="E215" s="1"/>
      <c r="F215" s="1"/>
      <c r="G215" s="1"/>
      <c r="H215" s="1"/>
      <c r="I215" s="1"/>
    </row>
    <row r="216" spans="1:9" s="3" customFormat="1" x14ac:dyDescent="0.3">
      <c r="A216" s="12"/>
      <c r="B216" s="16"/>
      <c r="C216" s="16"/>
      <c r="D216" s="1"/>
      <c r="E216" s="1"/>
      <c r="F216" s="1"/>
      <c r="G216" s="1"/>
      <c r="H216" s="1"/>
      <c r="I216" s="1"/>
    </row>
    <row r="217" spans="1:9" s="3" customFormat="1" x14ac:dyDescent="0.3">
      <c r="A217" s="12"/>
      <c r="B217" s="16"/>
      <c r="C217" s="16"/>
      <c r="D217" s="1"/>
      <c r="E217" s="1"/>
      <c r="F217" s="1"/>
      <c r="G217" s="1"/>
      <c r="H217" s="1"/>
      <c r="I217" s="1"/>
    </row>
    <row r="218" spans="1:9" s="3" customFormat="1" x14ac:dyDescent="0.3">
      <c r="A218" s="12"/>
      <c r="B218" s="16"/>
      <c r="C218" s="16"/>
      <c r="D218" s="1"/>
      <c r="E218" s="1"/>
      <c r="F218" s="1"/>
      <c r="G218" s="1"/>
      <c r="H218" s="1"/>
      <c r="I218" s="1"/>
    </row>
    <row r="219" spans="1:9" s="3" customFormat="1" x14ac:dyDescent="0.3">
      <c r="A219" s="12"/>
      <c r="B219" s="16"/>
      <c r="C219" s="16"/>
      <c r="D219" s="1"/>
      <c r="E219" s="1"/>
      <c r="F219" s="1"/>
      <c r="G219" s="1"/>
      <c r="H219" s="1"/>
      <c r="I219" s="1"/>
    </row>
    <row r="220" spans="1:9" s="3" customFormat="1" x14ac:dyDescent="0.3">
      <c r="A220" s="12"/>
      <c r="B220" s="16"/>
      <c r="C220" s="16"/>
      <c r="D220" s="1"/>
      <c r="E220" s="1"/>
      <c r="F220" s="1"/>
      <c r="G220" s="1"/>
      <c r="H220" s="1"/>
      <c r="I220" s="1"/>
    </row>
    <row r="221" spans="1:9" s="3" customFormat="1" x14ac:dyDescent="0.3">
      <c r="A221" s="12"/>
      <c r="B221" s="16"/>
      <c r="C221" s="16"/>
      <c r="D221" s="1"/>
      <c r="E221" s="1"/>
      <c r="F221" s="1"/>
      <c r="G221" s="1"/>
      <c r="H221" s="1"/>
      <c r="I221" s="1"/>
    </row>
    <row r="222" spans="1:9" s="3" customFormat="1" x14ac:dyDescent="0.3">
      <c r="A222" s="12"/>
      <c r="B222" s="16"/>
      <c r="C222" s="16"/>
      <c r="D222" s="1"/>
      <c r="E222" s="1"/>
      <c r="F222" s="1"/>
      <c r="G222" s="1"/>
      <c r="H222" s="1"/>
      <c r="I222" s="1"/>
    </row>
    <row r="223" spans="1:9" s="3" customFormat="1" x14ac:dyDescent="0.3">
      <c r="A223" s="12"/>
      <c r="B223" s="16"/>
      <c r="C223" s="16"/>
      <c r="D223" s="1"/>
      <c r="E223" s="1"/>
      <c r="F223" s="1"/>
      <c r="G223" s="1"/>
      <c r="H223" s="1"/>
      <c r="I223" s="1"/>
    </row>
    <row r="224" spans="1:9" s="3" customFormat="1" x14ac:dyDescent="0.3">
      <c r="A224" s="12"/>
      <c r="B224" s="16"/>
      <c r="C224" s="16"/>
      <c r="D224" s="1"/>
      <c r="E224" s="1"/>
      <c r="F224" s="1"/>
      <c r="G224" s="1"/>
      <c r="H224" s="1"/>
      <c r="I224" s="1"/>
    </row>
    <row r="225" spans="1:9" s="3" customFormat="1" x14ac:dyDescent="0.3">
      <c r="A225" s="12"/>
      <c r="B225" s="16"/>
      <c r="C225" s="16"/>
      <c r="D225" s="1"/>
      <c r="E225" s="1"/>
      <c r="F225" s="1"/>
      <c r="G225" s="1"/>
      <c r="H225" s="1"/>
      <c r="I225" s="1"/>
    </row>
    <row r="226" spans="1:9" s="3" customFormat="1" x14ac:dyDescent="0.3">
      <c r="A226" s="12"/>
      <c r="B226" s="16"/>
      <c r="C226" s="16"/>
      <c r="D226" s="1"/>
      <c r="E226" s="1"/>
      <c r="F226" s="1"/>
      <c r="G226" s="1"/>
      <c r="H226" s="1"/>
      <c r="I226" s="1"/>
    </row>
    <row r="227" spans="1:9" s="3" customFormat="1" x14ac:dyDescent="0.3">
      <c r="A227" s="12"/>
      <c r="B227" s="16"/>
      <c r="C227" s="16"/>
      <c r="D227" s="1"/>
      <c r="E227" s="1"/>
      <c r="F227" s="1"/>
      <c r="G227" s="1"/>
      <c r="H227" s="1"/>
      <c r="I227" s="1"/>
    </row>
    <row r="228" spans="1:9" s="3" customFormat="1" x14ac:dyDescent="0.3">
      <c r="A228" s="12"/>
      <c r="B228" s="16"/>
      <c r="C228" s="16"/>
      <c r="D228" s="1"/>
      <c r="E228" s="1"/>
      <c r="F228" s="1"/>
      <c r="G228" s="1"/>
      <c r="H228" s="1"/>
      <c r="I228" s="1"/>
    </row>
    <row r="229" spans="1:9" s="3" customFormat="1" x14ac:dyDescent="0.3">
      <c r="A229" s="12"/>
      <c r="B229" s="16"/>
      <c r="C229" s="16"/>
      <c r="D229" s="1"/>
      <c r="E229" s="1"/>
      <c r="F229" s="1"/>
      <c r="G229" s="1"/>
      <c r="H229" s="1"/>
      <c r="I229" s="1"/>
    </row>
    <row r="230" spans="1:9" s="3" customFormat="1" x14ac:dyDescent="0.3">
      <c r="A230" s="12"/>
      <c r="B230" s="16"/>
      <c r="C230" s="16"/>
      <c r="D230" s="1"/>
      <c r="E230" s="1"/>
      <c r="F230" s="1"/>
      <c r="G230" s="1"/>
      <c r="H230" s="1"/>
      <c r="I230" s="1"/>
    </row>
    <row r="231" spans="1:9" s="3" customFormat="1" x14ac:dyDescent="0.3">
      <c r="A231" s="12"/>
      <c r="B231" s="16"/>
      <c r="C231" s="16"/>
      <c r="D231" s="1"/>
      <c r="E231" s="1"/>
      <c r="F231" s="1"/>
      <c r="G231" s="1"/>
      <c r="H231" s="1"/>
      <c r="I231" s="1"/>
    </row>
    <row r="232" spans="1:9" s="3" customFormat="1" x14ac:dyDescent="0.3">
      <c r="A232" s="12"/>
      <c r="B232" s="16"/>
      <c r="C232" s="16"/>
      <c r="D232" s="1"/>
      <c r="E232" s="1"/>
      <c r="F232" s="1"/>
      <c r="G232" s="1"/>
      <c r="H232" s="1"/>
      <c r="I232" s="1"/>
    </row>
    <row r="233" spans="1:9" s="3" customFormat="1" x14ac:dyDescent="0.3">
      <c r="A233" s="12"/>
      <c r="B233" s="16"/>
      <c r="C233" s="16"/>
      <c r="D233" s="1"/>
      <c r="E233" s="1"/>
      <c r="F233" s="1"/>
      <c r="G233" s="1"/>
      <c r="H233" s="1"/>
      <c r="I233" s="1"/>
    </row>
    <row r="234" spans="1:9" s="3" customFormat="1" x14ac:dyDescent="0.3">
      <c r="A234" s="5"/>
      <c r="B234" s="16"/>
      <c r="C234" s="16"/>
      <c r="D234" s="1"/>
      <c r="E234" s="1"/>
      <c r="F234" s="1"/>
      <c r="G234" s="1"/>
      <c r="H234" s="1"/>
      <c r="I234" s="1"/>
    </row>
    <row r="235" spans="1:9" x14ac:dyDescent="0.3">
      <c r="D235" s="1"/>
      <c r="E235" s="1"/>
      <c r="F235" s="1"/>
      <c r="G235" s="1"/>
      <c r="H235" s="1"/>
      <c r="I235" s="1"/>
    </row>
    <row r="236" spans="1:9" x14ac:dyDescent="0.3">
      <c r="D236" s="1"/>
      <c r="E236" s="1"/>
      <c r="F236" s="1"/>
      <c r="G236" s="1"/>
      <c r="H236" s="1"/>
      <c r="I236" s="1"/>
    </row>
    <row r="237" spans="1:9" x14ac:dyDescent="0.3">
      <c r="D237" s="1"/>
      <c r="E237" s="1"/>
      <c r="F237" s="1"/>
      <c r="G237" s="1"/>
      <c r="H237" s="1"/>
      <c r="I237" s="1"/>
    </row>
    <row r="238" spans="1:9" x14ac:dyDescent="0.3">
      <c r="D238" s="1"/>
      <c r="E238" s="1"/>
      <c r="F238" s="1"/>
      <c r="G238" s="1"/>
      <c r="H238" s="1"/>
      <c r="I238" s="1"/>
    </row>
    <row r="239" spans="1:9" x14ac:dyDescent="0.3">
      <c r="D239" s="1"/>
      <c r="E239" s="1"/>
      <c r="F239" s="1"/>
      <c r="G239" s="1"/>
      <c r="H239" s="1"/>
      <c r="I239" s="1"/>
    </row>
    <row r="240" spans="1:9" x14ac:dyDescent="0.3">
      <c r="D240" s="1"/>
      <c r="E240" s="1"/>
      <c r="F240" s="1"/>
      <c r="G240" s="1"/>
      <c r="H240" s="1"/>
      <c r="I240" s="1"/>
    </row>
    <row r="241" spans="4:9" x14ac:dyDescent="0.3">
      <c r="D241" s="1"/>
      <c r="E241" s="1"/>
      <c r="F241" s="1"/>
      <c r="G241" s="1"/>
      <c r="H241" s="1"/>
      <c r="I241" s="1"/>
    </row>
    <row r="242" spans="4:9" x14ac:dyDescent="0.3">
      <c r="D242" s="1"/>
      <c r="E242" s="1"/>
      <c r="F242" s="1"/>
      <c r="G242" s="1"/>
      <c r="H242" s="1"/>
      <c r="I242" s="1"/>
    </row>
    <row r="243" spans="4:9" x14ac:dyDescent="0.3">
      <c r="D243" s="1"/>
      <c r="E243" s="1"/>
      <c r="F243" s="1"/>
      <c r="G243" s="1"/>
      <c r="H243" s="1"/>
      <c r="I243" s="1"/>
    </row>
    <row r="244" spans="4:9" x14ac:dyDescent="0.3">
      <c r="D244" s="1"/>
      <c r="E244" s="1"/>
      <c r="F244" s="1"/>
      <c r="G244" s="1"/>
      <c r="H244" s="1"/>
      <c r="I244" s="1"/>
    </row>
    <row r="245" spans="4:9" x14ac:dyDescent="0.3">
      <c r="D245" s="1"/>
      <c r="E245" s="1"/>
      <c r="F245" s="1"/>
      <c r="G245" s="1"/>
      <c r="H245" s="1"/>
      <c r="I245" s="1"/>
    </row>
    <row r="246" spans="4:9" x14ac:dyDescent="0.3">
      <c r="D246" s="1"/>
      <c r="E246" s="1"/>
      <c r="F246" s="1"/>
      <c r="G246" s="1"/>
      <c r="H246" s="1"/>
      <c r="I246" s="1"/>
    </row>
    <row r="247" spans="4:9" x14ac:dyDescent="0.3">
      <c r="D247" s="1"/>
      <c r="E247" s="1"/>
      <c r="F247" s="1"/>
      <c r="G247" s="1"/>
      <c r="H247" s="1"/>
      <c r="I247" s="1"/>
    </row>
    <row r="248" spans="4:9" x14ac:dyDescent="0.3">
      <c r="D248" s="1"/>
      <c r="E248" s="1"/>
      <c r="F248" s="1"/>
      <c r="G248" s="1"/>
      <c r="H248" s="1"/>
      <c r="I248" s="1"/>
    </row>
    <row r="249" spans="4:9" x14ac:dyDescent="0.3">
      <c r="D249" s="1"/>
      <c r="E249" s="1"/>
      <c r="F249" s="1"/>
      <c r="G249" s="1"/>
      <c r="H249" s="1"/>
      <c r="I249" s="1"/>
    </row>
    <row r="250" spans="4:9" x14ac:dyDescent="0.3">
      <c r="D250" s="1"/>
      <c r="E250" s="1"/>
      <c r="F250" s="1"/>
      <c r="G250" s="1"/>
      <c r="H250" s="1"/>
      <c r="I250" s="1"/>
    </row>
    <row r="251" spans="4:9" x14ac:dyDescent="0.3">
      <c r="D251" s="1"/>
      <c r="E251" s="1"/>
      <c r="F251" s="1"/>
      <c r="G251" s="1"/>
      <c r="H251" s="1"/>
      <c r="I251" s="1"/>
    </row>
    <row r="252" spans="4:9" x14ac:dyDescent="0.3">
      <c r="D252" s="1"/>
      <c r="E252" s="1"/>
      <c r="F252" s="1"/>
      <c r="G252" s="1"/>
      <c r="H252" s="1"/>
      <c r="I252" s="1"/>
    </row>
    <row r="253" spans="4:9" x14ac:dyDescent="0.3">
      <c r="D253" s="1"/>
      <c r="E253" s="1"/>
      <c r="F253" s="1"/>
      <c r="G253" s="1"/>
      <c r="H253" s="1"/>
      <c r="I253" s="1"/>
    </row>
    <row r="254" spans="4:9" x14ac:dyDescent="0.3">
      <c r="D254" s="1"/>
      <c r="E254" s="1"/>
      <c r="F254" s="1"/>
      <c r="G254" s="1"/>
      <c r="H254" s="1"/>
      <c r="I254" s="1"/>
    </row>
    <row r="255" spans="4:9" x14ac:dyDescent="0.3">
      <c r="D255" s="1"/>
      <c r="E255" s="1"/>
      <c r="F255" s="1"/>
      <c r="G255" s="1"/>
      <c r="H255" s="1"/>
      <c r="I255" s="1"/>
    </row>
    <row r="256" spans="4:9" x14ac:dyDescent="0.3">
      <c r="D256" s="1"/>
      <c r="E256" s="1"/>
      <c r="F256" s="1"/>
      <c r="G256" s="1"/>
      <c r="H256" s="1"/>
      <c r="I256" s="1"/>
    </row>
    <row r="257" spans="4:9" x14ac:dyDescent="0.3">
      <c r="D257" s="1"/>
      <c r="E257" s="1"/>
      <c r="F257" s="1"/>
      <c r="G257" s="1"/>
      <c r="H257" s="1"/>
      <c r="I257" s="1"/>
    </row>
    <row r="258" spans="4:9" x14ac:dyDescent="0.3">
      <c r="D258" s="1"/>
      <c r="E258" s="1"/>
      <c r="F258" s="1"/>
      <c r="G258" s="1"/>
      <c r="H258" s="1"/>
      <c r="I258" s="1"/>
    </row>
    <row r="259" spans="4:9" x14ac:dyDescent="0.3">
      <c r="D259" s="1"/>
      <c r="E259" s="1"/>
      <c r="F259" s="1"/>
      <c r="G259" s="1"/>
      <c r="H259" s="1"/>
      <c r="I259" s="1"/>
    </row>
    <row r="260" spans="4:9" x14ac:dyDescent="0.3">
      <c r="D260" s="1"/>
      <c r="E260" s="1"/>
      <c r="F260" s="1"/>
      <c r="G260" s="1"/>
      <c r="H260" s="1"/>
      <c r="I260" s="1"/>
    </row>
    <row r="261" spans="4:9" x14ac:dyDescent="0.3">
      <c r="D261" s="1"/>
      <c r="E261" s="1"/>
      <c r="F261" s="1"/>
      <c r="G261" s="1"/>
      <c r="H261" s="1"/>
      <c r="I261" s="1"/>
    </row>
    <row r="262" spans="4:9" x14ac:dyDescent="0.3">
      <c r="D262" s="1"/>
      <c r="E262" s="1"/>
      <c r="F262" s="1"/>
      <c r="G262" s="1"/>
      <c r="H262" s="1"/>
      <c r="I262" s="1"/>
    </row>
    <row r="263" spans="4:9" x14ac:dyDescent="0.3">
      <c r="D263" s="1"/>
      <c r="E263" s="1"/>
      <c r="F263" s="1"/>
      <c r="G263" s="1"/>
      <c r="H263" s="1"/>
      <c r="I263" s="1"/>
    </row>
    <row r="264" spans="4:9" x14ac:dyDescent="0.3">
      <c r="D264" s="1"/>
      <c r="E264" s="1"/>
      <c r="F264" s="1"/>
      <c r="G264" s="1"/>
      <c r="H264" s="1"/>
      <c r="I264" s="1"/>
    </row>
    <row r="265" spans="4:9" x14ac:dyDescent="0.3">
      <c r="D265" s="1"/>
      <c r="E265" s="1"/>
      <c r="F265" s="1"/>
      <c r="G265" s="1"/>
      <c r="H265" s="1"/>
      <c r="I265" s="1"/>
    </row>
    <row r="266" spans="4:9" x14ac:dyDescent="0.3">
      <c r="D266" s="1"/>
      <c r="E266" s="1"/>
      <c r="F266" s="1"/>
      <c r="G266" s="1"/>
      <c r="H266" s="1"/>
      <c r="I266" s="1"/>
    </row>
    <row r="267" spans="4:9" x14ac:dyDescent="0.3">
      <c r="D267" s="1"/>
      <c r="E267" s="1"/>
      <c r="F267" s="1"/>
      <c r="G267" s="1"/>
      <c r="H267" s="1"/>
      <c r="I267" s="1"/>
    </row>
    <row r="268" spans="4:9" x14ac:dyDescent="0.3">
      <c r="D268" s="1"/>
      <c r="E268" s="1"/>
      <c r="F268" s="1"/>
      <c r="G268" s="1"/>
      <c r="H268" s="1"/>
      <c r="I268" s="1"/>
    </row>
    <row r="269" spans="4:9" x14ac:dyDescent="0.3">
      <c r="D269" s="1"/>
      <c r="E269" s="1"/>
      <c r="F269" s="1"/>
      <c r="G269" s="1"/>
      <c r="H269" s="1"/>
      <c r="I269" s="1"/>
    </row>
    <row r="270" spans="4:9" x14ac:dyDescent="0.3">
      <c r="D270" s="1"/>
      <c r="E270" s="1"/>
      <c r="F270" s="1"/>
      <c r="G270" s="1"/>
      <c r="H270" s="1"/>
      <c r="I270" s="1"/>
    </row>
    <row r="271" spans="4:9" x14ac:dyDescent="0.3">
      <c r="D271" s="1"/>
      <c r="E271" s="1"/>
      <c r="F271" s="1"/>
      <c r="G271" s="1"/>
      <c r="H271" s="1"/>
      <c r="I271" s="1"/>
    </row>
    <row r="272" spans="4:9" x14ac:dyDescent="0.3">
      <c r="D272" s="1"/>
      <c r="E272" s="1"/>
      <c r="F272" s="1"/>
      <c r="G272" s="1"/>
      <c r="H272" s="1"/>
      <c r="I272" s="1"/>
    </row>
  </sheetData>
  <mergeCells count="10">
    <mergeCell ref="A37:A39"/>
    <mergeCell ref="B31:B32"/>
    <mergeCell ref="C31:C32"/>
    <mergeCell ref="D31:D32"/>
    <mergeCell ref="E31:E32"/>
    <mergeCell ref="B2:B3"/>
    <mergeCell ref="D2:F2"/>
    <mergeCell ref="G2:I2"/>
    <mergeCell ref="J2:L2"/>
    <mergeCell ref="C2:C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B6" sqref="B6"/>
    </sheetView>
  </sheetViews>
  <sheetFormatPr defaultRowHeight="14.4" x14ac:dyDescent="0.3"/>
  <sheetData>
    <row r="3" spans="1:2" x14ac:dyDescent="0.3">
      <c r="A3" s="71"/>
      <c r="B3" s="4" t="s">
        <v>100</v>
      </c>
    </row>
    <row r="5" spans="1:2" x14ac:dyDescent="0.3">
      <c r="A5" s="74"/>
      <c r="B5" s="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Bam - Prices (Imports)</vt:lpstr>
      <vt:lpstr>Bam - Prices (Exports)</vt:lpstr>
      <vt:lpstr>Imports - Data (Raw&amp;Adjusted)</vt:lpstr>
      <vt:lpstr>Exports - Data (Raw&amp;Adjusted</vt:lpstr>
      <vt:lpstr>Color Legend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2018-10-02T22:07:29Z</dcterms:modified>
</cp:coreProperties>
</file>